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Objects="placeholders" codeName="ThisWorkbook"/>
  <bookViews>
    <workbookView xWindow="1770" yWindow="-30" windowWidth="11850" windowHeight="11760" tabRatio="729" activeTab="2"/>
  </bookViews>
  <sheets>
    <sheet name="Instructions" sheetId="13" r:id="rId1"/>
    <sheet name="Race results" sheetId="5" r:id="rId2"/>
    <sheet name="Score Sheet" sheetId="6" r:id="rId3"/>
    <sheet name="COVER PAGE" sheetId="12" state="hidden" r:id="rId4"/>
    <sheet name="Summary" sheetId="7" state="hidden" r:id="rId5"/>
    <sheet name="Seeding Example" sheetId="11" r:id="rId6"/>
    <sheet name="Averages" sheetId="8" state="hidden" r:id="rId7"/>
    <sheet name="Worksheet" sheetId="1" r:id="rId8"/>
  </sheets>
  <functionGroups builtInGroupCount="17"/>
  <definedNames>
    <definedName name="A">'Race results'!$T$1</definedName>
    <definedName name="_xlnm.Auto_Activate" localSheetId="1">sortByBoat_Entry</definedName>
    <definedName name="_xlnm.Auto_Activate" localSheetId="2">Color_Discards</definedName>
    <definedName name="_xlnm.Auto_Deactivate" localSheetId="2">deactivateScoreSheet</definedName>
    <definedName name="Averages">Averages!$C$9:$AR$93</definedName>
    <definedName name="Best_Scores">'Score Sheet'!$BQ$9</definedName>
    <definedName name="Comments1">'Race results'!$C$1:$Q$1</definedName>
    <definedName name="Comments2">'Race results'!$R$1</definedName>
    <definedName name="Comments3">'Race results'!$C$1:$R$3</definedName>
    <definedName name="Comments4">'Race results'!$H$1:$P$3</definedName>
    <definedName name="D">'Race results'!$S$1</definedName>
    <definedName name="DGM">'Race results'!$K$1</definedName>
    <definedName name="DNE">'Race results'!$J$1</definedName>
    <definedName name="E">'Race results'!$U$1</definedName>
    <definedName name="EventAverage">Averages!$AT$9:$AU$93</definedName>
    <definedName name="Last_Race">'Score Sheet'!$BS$9</definedName>
    <definedName name="M">'Race results'!$V$1</definedName>
    <definedName name="No_Boats">'Score Sheet'!$A$9</definedName>
    <definedName name="No_Races">'Score Sheet'!$BS$6</definedName>
    <definedName name="OK">'Race results'!$P$1</definedName>
    <definedName name="Position1">Summary!$F$7</definedName>
    <definedName name="_xlnm.Print_Area" localSheetId="2">'Score Sheet'!$A$8:$I$17</definedName>
    <definedName name="_xlnm.Print_Area" localSheetId="4">Summary!$A$4:$F$82</definedName>
    <definedName name="_xlnm.Print_Titles" localSheetId="2">'Score Sheet'!$A:$H,'Score Sheet'!$8:$8</definedName>
    <definedName name="_xlnm.Print_Titles" localSheetId="4">Summary!$4:$6</definedName>
    <definedName name="Race01Results">'Race results'!$C$8:$E$156</definedName>
    <definedName name="Race02Results">'Race results'!$G$8:$I$156</definedName>
    <definedName name="Race03Results">'Race results'!$K$8:$M$156</definedName>
    <definedName name="Race04Results">'Race results'!$O$8:$Q$156</definedName>
    <definedName name="Race05Results">'Race results'!$S$8:$U$156</definedName>
    <definedName name="Race06Results">'Race results'!$W$8:$Y$156</definedName>
    <definedName name="Race07Results">'Race results'!$AA$8:$AC$156</definedName>
    <definedName name="Race08Results">'Race results'!$AE$8:$AG$156</definedName>
    <definedName name="Race09Results">'Race results'!$AI$8:$AK$156</definedName>
    <definedName name="Race10Results">'Race results'!$AM$8:$AO$156</definedName>
    <definedName name="Race11Results">'Race results'!$AQ$8:$AS$156</definedName>
    <definedName name="Race12Results">'Race results'!$AU$8:$AW$156</definedName>
    <definedName name="Race13Results">'Race results'!$AY$8:$BA$156</definedName>
    <definedName name="Race14Results">'Race results'!$BC$8:$BE$156</definedName>
    <definedName name="Race15Results">'Race results'!$BG$8:$BI$156</definedName>
    <definedName name="Race16Results">'Race results'!$BK$8:$BM$156</definedName>
    <definedName name="Race17Results">'Race results'!$BO$8:$BQ$156</definedName>
    <definedName name="Race18Results">'Race results'!$BS$8:$BU$156</definedName>
    <definedName name="Race19Results">'Race results'!$BW$8:$BY$156</definedName>
    <definedName name="Race20Results">'Race results'!$CA$8:$CC$156</definedName>
    <definedName name="Race21Results">'Race results'!$CE$8:$CG$156</definedName>
    <definedName name="Race22Results">'Race results'!$CI$8:$CK$156</definedName>
    <definedName name="Race23Results">'Race results'!$CM$8:$CO$156</definedName>
    <definedName name="Race24Results">'Race results'!$CQ$8:$CS$156</definedName>
    <definedName name="Race25Results">'Race results'!$CU$8:$CW$156</definedName>
    <definedName name="Race26Results">'Race results'!$CY$8:$DA$156</definedName>
    <definedName name="Race27Results">'Race results'!$DC$8:$DE$156</definedName>
    <definedName name="Race28Results">'Race results'!$DG$8:$DI$156</definedName>
    <definedName name="Race29Results">'Race results'!$DK$8:$DM$156</definedName>
    <definedName name="Race30Results">'Race results'!$DO$8:$DQ$156</definedName>
    <definedName name="Race31Results">'Race results'!$DS$8:$DU$156</definedName>
    <definedName name="Race32Results">'Race results'!$DW$8:$DY$156</definedName>
    <definedName name="Race33Results">'Race results'!$EA$8:$EC$156</definedName>
    <definedName name="Race34Results">'Race results'!$EE$8:$EG$156</definedName>
    <definedName name="Race35Results">'Race results'!$EI$8:$EK$156</definedName>
    <definedName name="Race36Results">'Race results'!$EM$8:$EO$156</definedName>
    <definedName name="Race37Results">'Race results'!$EQ$8:$ES$156</definedName>
    <definedName name="Race38Results">'Race results'!$EU$8:$EW$156</definedName>
    <definedName name="Race39Results">'Race results'!$EY$8:$FA$156</definedName>
    <definedName name="Race40Results">'Race results'!$FC$8:$FE$156</definedName>
    <definedName name="Race41Results">'Race results'!$FG$8:$FI$156</definedName>
    <definedName name="RDGave">'Race results'!$N$1</definedName>
    <definedName name="RDGevent">'Race results'!$O$1</definedName>
    <definedName name="RDGfix">'Race results'!$M$1</definedName>
    <definedName name="S">'Race results'!$W$1</definedName>
    <definedName name="Sail_No.s">'Race results'!$A$2</definedName>
    <definedName name="SailSort">'Race results'!$FN$2:$FO$94</definedName>
    <definedName name="Score1">'Score Sheet'!$A$10</definedName>
    <definedName name="StartSummary">Summary!$A$1</definedName>
    <definedName name="Summary1">Summary!$B$7</definedName>
    <definedName name="Summary2">Summary!$B$1</definedName>
    <definedName name="TOP">'Race results'!$B$5</definedName>
    <definedName name="UP">'Race results'!$Q$1</definedName>
    <definedName name="WDN">'Race results'!$L$1</definedName>
    <definedName name="ZFP">'Race results'!$O$1</definedName>
  </definedNames>
  <calcPr calcId="145621" iterate="1" iterateDelta="0.01"/>
</workbook>
</file>

<file path=xl/calcChain.xml><?xml version="1.0" encoding="utf-8"?>
<calcChain xmlns="http://schemas.openxmlformats.org/spreadsheetml/2006/main">
  <c r="AO81" i="5" l="1"/>
  <c r="AO80" i="5"/>
  <c r="AO79" i="5"/>
  <c r="AO78" i="5"/>
  <c r="AO77" i="5"/>
  <c r="AO76" i="5"/>
  <c r="AO75" i="5"/>
  <c r="AO74" i="5"/>
  <c r="AO73" i="5"/>
  <c r="AO72" i="5"/>
  <c r="AO71" i="5"/>
  <c r="AO70" i="5"/>
  <c r="AO69" i="5"/>
  <c r="AO68" i="5"/>
  <c r="AO67" i="5"/>
  <c r="AO66" i="5"/>
  <c r="AO65" i="5"/>
  <c r="AO64" i="5"/>
  <c r="AO63" i="5"/>
  <c r="AO62" i="5"/>
  <c r="FG107" i="5" l="1"/>
  <c r="FI109" i="5"/>
  <c r="FI110" i="5"/>
  <c r="FI111" i="5"/>
  <c r="FH109" i="5"/>
  <c r="FH110" i="5"/>
  <c r="FH111" i="5"/>
  <c r="FG82" i="5"/>
  <c r="FI84" i="5"/>
  <c r="FI85" i="5"/>
  <c r="FI86" i="5"/>
  <c r="FH84" i="5"/>
  <c r="FH85" i="5"/>
  <c r="FH86" i="5"/>
  <c r="FG57" i="5"/>
  <c r="FI59" i="5"/>
  <c r="FI60" i="5"/>
  <c r="FI61" i="5"/>
  <c r="FH59" i="5"/>
  <c r="FH60" i="5"/>
  <c r="FH61" i="5"/>
  <c r="FG32" i="5"/>
  <c r="FI34" i="5"/>
  <c r="FI35" i="5"/>
  <c r="FI36" i="5"/>
  <c r="FH34" i="5"/>
  <c r="FH35" i="5"/>
  <c r="FH36" i="5"/>
  <c r="FI133" i="5"/>
  <c r="FI134" i="5"/>
  <c r="FI135" i="5"/>
  <c r="FI136" i="5"/>
  <c r="FI137" i="5"/>
  <c r="FI138" i="5"/>
  <c r="FI139" i="5"/>
  <c r="FI140" i="5"/>
  <c r="FI141" i="5"/>
  <c r="FI142" i="5"/>
  <c r="FI143" i="5"/>
  <c r="FI144" i="5"/>
  <c r="FI145" i="5"/>
  <c r="FI146" i="5"/>
  <c r="FI147" i="5"/>
  <c r="FI148" i="5"/>
  <c r="FI149" i="5"/>
  <c r="FI150" i="5"/>
  <c r="FI151" i="5"/>
  <c r="FI152" i="5"/>
  <c r="FI153" i="5"/>
  <c r="FI154" i="5"/>
  <c r="FI155" i="5"/>
  <c r="FH133" i="5"/>
  <c r="FH134" i="5"/>
  <c r="FH135" i="5"/>
  <c r="FH136" i="5"/>
  <c r="FH137" i="5"/>
  <c r="FH138" i="5"/>
  <c r="FH139" i="5"/>
  <c r="FH140" i="5"/>
  <c r="FH141" i="5"/>
  <c r="FH142" i="5"/>
  <c r="FH143" i="5"/>
  <c r="FH144" i="5"/>
  <c r="FH145" i="5"/>
  <c r="FH146" i="5"/>
  <c r="FH147" i="5"/>
  <c r="FH148" i="5"/>
  <c r="FH149" i="5"/>
  <c r="FH150" i="5"/>
  <c r="FH151" i="5"/>
  <c r="FH152" i="5"/>
  <c r="FH153" i="5"/>
  <c r="FH154" i="5"/>
  <c r="FH155" i="5"/>
  <c r="FI112" i="5"/>
  <c r="FI113" i="5"/>
  <c r="FI114" i="5"/>
  <c r="FI115" i="5"/>
  <c r="FI116" i="5"/>
  <c r="FI117" i="5"/>
  <c r="FI118" i="5"/>
  <c r="FI119" i="5"/>
  <c r="FI120" i="5"/>
  <c r="FI121" i="5"/>
  <c r="FI122" i="5"/>
  <c r="FI123" i="5"/>
  <c r="FI124" i="5"/>
  <c r="FI125" i="5"/>
  <c r="FI126" i="5"/>
  <c r="FI127" i="5"/>
  <c r="FI128" i="5"/>
  <c r="FI129" i="5"/>
  <c r="FI130" i="5"/>
  <c r="FH112" i="5"/>
  <c r="FH113" i="5"/>
  <c r="FH114" i="5"/>
  <c r="FH115" i="5"/>
  <c r="FH116" i="5"/>
  <c r="FH117" i="5"/>
  <c r="FH118" i="5"/>
  <c r="FH119" i="5"/>
  <c r="FH120" i="5"/>
  <c r="FH121" i="5"/>
  <c r="FH122" i="5"/>
  <c r="FH123" i="5"/>
  <c r="FH124" i="5"/>
  <c r="FH125" i="5"/>
  <c r="FH126" i="5"/>
  <c r="FH127" i="5"/>
  <c r="FH128" i="5"/>
  <c r="FH129" i="5"/>
  <c r="FH130" i="5"/>
  <c r="FI87" i="5"/>
  <c r="FI88" i="5"/>
  <c r="FI89" i="5"/>
  <c r="FI90" i="5"/>
  <c r="FI91" i="5"/>
  <c r="FI92" i="5"/>
  <c r="FI93" i="5"/>
  <c r="FI94" i="5"/>
  <c r="FI95" i="5"/>
  <c r="FI96" i="5"/>
  <c r="FI97" i="5"/>
  <c r="FI98" i="5"/>
  <c r="FI99" i="5"/>
  <c r="FI100" i="5"/>
  <c r="FI101" i="5"/>
  <c r="FI102" i="5"/>
  <c r="FI103" i="5"/>
  <c r="FI104" i="5"/>
  <c r="FI105" i="5"/>
  <c r="FH87" i="5"/>
  <c r="FH88" i="5"/>
  <c r="FH89" i="5"/>
  <c r="FH90" i="5"/>
  <c r="FH91" i="5"/>
  <c r="FH92" i="5"/>
  <c r="FH93" i="5"/>
  <c r="FH94" i="5"/>
  <c r="FH95" i="5"/>
  <c r="FH96" i="5"/>
  <c r="FH97" i="5"/>
  <c r="FH98" i="5"/>
  <c r="FH99" i="5"/>
  <c r="FH100" i="5"/>
  <c r="FH101" i="5"/>
  <c r="FH102" i="5"/>
  <c r="FH103" i="5"/>
  <c r="FH104" i="5"/>
  <c r="FH105" i="5"/>
  <c r="FI62" i="5"/>
  <c r="FI63" i="5"/>
  <c r="FI64" i="5"/>
  <c r="FI65" i="5"/>
  <c r="FI66" i="5"/>
  <c r="FI67" i="5"/>
  <c r="FI68" i="5"/>
  <c r="FI69" i="5"/>
  <c r="FI70" i="5"/>
  <c r="FI71" i="5"/>
  <c r="FI72" i="5"/>
  <c r="FI73" i="5"/>
  <c r="FI74" i="5"/>
  <c r="FI75" i="5"/>
  <c r="FI76" i="5"/>
  <c r="FI77" i="5"/>
  <c r="FI78" i="5"/>
  <c r="FI79" i="5"/>
  <c r="FI80" i="5"/>
  <c r="FH62" i="5"/>
  <c r="FH63" i="5"/>
  <c r="FH64" i="5"/>
  <c r="FH65" i="5"/>
  <c r="FH66" i="5"/>
  <c r="FH67" i="5"/>
  <c r="FH68" i="5"/>
  <c r="FH69" i="5"/>
  <c r="FH70" i="5"/>
  <c r="FH71" i="5"/>
  <c r="FH72" i="5"/>
  <c r="FH73" i="5"/>
  <c r="FH74" i="5"/>
  <c r="FH75" i="5"/>
  <c r="FH76" i="5"/>
  <c r="FH77" i="5"/>
  <c r="FH78" i="5"/>
  <c r="FH79" i="5"/>
  <c r="FH80" i="5"/>
  <c r="FI37" i="5"/>
  <c r="FI38" i="5"/>
  <c r="FI39" i="5"/>
  <c r="FI40" i="5"/>
  <c r="FI41" i="5"/>
  <c r="FI42" i="5"/>
  <c r="FI43" i="5"/>
  <c r="FI44" i="5"/>
  <c r="FI45" i="5"/>
  <c r="FI46" i="5"/>
  <c r="FI47" i="5"/>
  <c r="FI48" i="5"/>
  <c r="FI49" i="5"/>
  <c r="FI50" i="5"/>
  <c r="FI51" i="5"/>
  <c r="FI52" i="5"/>
  <c r="FI53" i="5"/>
  <c r="FI54" i="5"/>
  <c r="FI55" i="5"/>
  <c r="FH37" i="5"/>
  <c r="FH38" i="5"/>
  <c r="FH39" i="5"/>
  <c r="FH40" i="5"/>
  <c r="FH41" i="5"/>
  <c r="FH42" i="5"/>
  <c r="FH43" i="5"/>
  <c r="FH44" i="5"/>
  <c r="FH45" i="5"/>
  <c r="FH46" i="5"/>
  <c r="FH47" i="5"/>
  <c r="FH48" i="5"/>
  <c r="FH49" i="5"/>
  <c r="FH50" i="5"/>
  <c r="FH51" i="5"/>
  <c r="FH52" i="5"/>
  <c r="FH53" i="5"/>
  <c r="FH54" i="5"/>
  <c r="FH55" i="5"/>
  <c r="FI8" i="5"/>
  <c r="FI9" i="5"/>
  <c r="FI10" i="5"/>
  <c r="FI11" i="5"/>
  <c r="FI12" i="5"/>
  <c r="FI13" i="5"/>
  <c r="FI14" i="5"/>
  <c r="FI15" i="5"/>
  <c r="FI16" i="5"/>
  <c r="FI17" i="5"/>
  <c r="FI18" i="5"/>
  <c r="FI19" i="5"/>
  <c r="FI20" i="5"/>
  <c r="FI21" i="5"/>
  <c r="FI22" i="5"/>
  <c r="FI23" i="5"/>
  <c r="FI24" i="5"/>
  <c r="FI25" i="5"/>
  <c r="FI26" i="5"/>
  <c r="FI27" i="5"/>
  <c r="FI28" i="5"/>
  <c r="FI29" i="5"/>
  <c r="FI30" i="5"/>
  <c r="FH8" i="5"/>
  <c r="FH9" i="5"/>
  <c r="FH10" i="5"/>
  <c r="FH11" i="5"/>
  <c r="FH12" i="5"/>
  <c r="FH13" i="5"/>
  <c r="FH14" i="5"/>
  <c r="FH15" i="5"/>
  <c r="FH16" i="5"/>
  <c r="FH17" i="5"/>
  <c r="FH18" i="5"/>
  <c r="FH19" i="5"/>
  <c r="FH20" i="5"/>
  <c r="FH21" i="5"/>
  <c r="FH22" i="5"/>
  <c r="FH23" i="5"/>
  <c r="FH24" i="5"/>
  <c r="FH25" i="5"/>
  <c r="FH26" i="5"/>
  <c r="FH27" i="5"/>
  <c r="FH28" i="5"/>
  <c r="FH29" i="5"/>
  <c r="FH30" i="5"/>
  <c r="FC107" i="5"/>
  <c r="FE109" i="5"/>
  <c r="FE110" i="5"/>
  <c r="FE111" i="5"/>
  <c r="FD109" i="5"/>
  <c r="FD110" i="5"/>
  <c r="FD111" i="5"/>
  <c r="FC82" i="5"/>
  <c r="FE84" i="5"/>
  <c r="FE85" i="5"/>
  <c r="FE86" i="5"/>
  <c r="FD84" i="5"/>
  <c r="FD85" i="5"/>
  <c r="FD86" i="5"/>
  <c r="FC57" i="5"/>
  <c r="FE59" i="5"/>
  <c r="FE60" i="5"/>
  <c r="FE61" i="5"/>
  <c r="FD59" i="5"/>
  <c r="FD60" i="5"/>
  <c r="FD61" i="5"/>
  <c r="FC32" i="5"/>
  <c r="FE34" i="5"/>
  <c r="FE35" i="5"/>
  <c r="FE36" i="5"/>
  <c r="FD34" i="5"/>
  <c r="FD35" i="5"/>
  <c r="FD36" i="5"/>
  <c r="FE133" i="5"/>
  <c r="FE134" i="5"/>
  <c r="FE135" i="5"/>
  <c r="FE136" i="5"/>
  <c r="FE137" i="5"/>
  <c r="FE138" i="5"/>
  <c r="FE139" i="5"/>
  <c r="FE140" i="5"/>
  <c r="FE141" i="5"/>
  <c r="FE142" i="5"/>
  <c r="FE143" i="5"/>
  <c r="FE144" i="5"/>
  <c r="FE145" i="5"/>
  <c r="FE146" i="5"/>
  <c r="FE147" i="5"/>
  <c r="FE148" i="5"/>
  <c r="FE149" i="5"/>
  <c r="FE150" i="5"/>
  <c r="FE151" i="5"/>
  <c r="FE152" i="5"/>
  <c r="FE153" i="5"/>
  <c r="FE154" i="5"/>
  <c r="FE155" i="5"/>
  <c r="FD133" i="5"/>
  <c r="FD134" i="5"/>
  <c r="FD135" i="5"/>
  <c r="FD136" i="5"/>
  <c r="FD137" i="5"/>
  <c r="FD138" i="5"/>
  <c r="FD139" i="5"/>
  <c r="FD140" i="5"/>
  <c r="FD141" i="5"/>
  <c r="FD142" i="5"/>
  <c r="FD143" i="5"/>
  <c r="FD144" i="5"/>
  <c r="FD145" i="5"/>
  <c r="FD146" i="5"/>
  <c r="FD147" i="5"/>
  <c r="FD148" i="5"/>
  <c r="FD149" i="5"/>
  <c r="FD150" i="5"/>
  <c r="FD151" i="5"/>
  <c r="FD152" i="5"/>
  <c r="FD153" i="5"/>
  <c r="FD154" i="5"/>
  <c r="FD155" i="5"/>
  <c r="FE112" i="5"/>
  <c r="FE113" i="5"/>
  <c r="FE114" i="5"/>
  <c r="FE115" i="5"/>
  <c r="FE116" i="5"/>
  <c r="FE117" i="5"/>
  <c r="FE118" i="5"/>
  <c r="FE119" i="5"/>
  <c r="FE120" i="5"/>
  <c r="FE121" i="5"/>
  <c r="FE122" i="5"/>
  <c r="FE123" i="5"/>
  <c r="FE124" i="5"/>
  <c r="FE125" i="5"/>
  <c r="FE126" i="5"/>
  <c r="FE127" i="5"/>
  <c r="FE128" i="5"/>
  <c r="FE129" i="5"/>
  <c r="FE130" i="5"/>
  <c r="FD112" i="5"/>
  <c r="FD113" i="5"/>
  <c r="FD114" i="5"/>
  <c r="FD115" i="5"/>
  <c r="FD116" i="5"/>
  <c r="FD117" i="5"/>
  <c r="FD118" i="5"/>
  <c r="FD119" i="5"/>
  <c r="FD120" i="5"/>
  <c r="FD121" i="5"/>
  <c r="FD122" i="5"/>
  <c r="FD123" i="5"/>
  <c r="FD124" i="5"/>
  <c r="FD125" i="5"/>
  <c r="FD126" i="5"/>
  <c r="FD127" i="5"/>
  <c r="FD128" i="5"/>
  <c r="FD129" i="5"/>
  <c r="FD130" i="5"/>
  <c r="FE87" i="5"/>
  <c r="FE88" i="5"/>
  <c r="FE89" i="5"/>
  <c r="FE90" i="5"/>
  <c r="FE91" i="5"/>
  <c r="FE92" i="5"/>
  <c r="FE93" i="5"/>
  <c r="FE94" i="5"/>
  <c r="FE95" i="5"/>
  <c r="FE96" i="5"/>
  <c r="FE97" i="5"/>
  <c r="FE98" i="5"/>
  <c r="FE99" i="5"/>
  <c r="FE100" i="5"/>
  <c r="FE101" i="5"/>
  <c r="FE102" i="5"/>
  <c r="FE103" i="5"/>
  <c r="FE104" i="5"/>
  <c r="FE105" i="5"/>
  <c r="FD87" i="5"/>
  <c r="FD88" i="5"/>
  <c r="FD89" i="5"/>
  <c r="FD90" i="5"/>
  <c r="FD91" i="5"/>
  <c r="FD92" i="5"/>
  <c r="FD93" i="5"/>
  <c r="FD94" i="5"/>
  <c r="FD95" i="5"/>
  <c r="FD96" i="5"/>
  <c r="FD97" i="5"/>
  <c r="FD98" i="5"/>
  <c r="FD99" i="5"/>
  <c r="FD100" i="5"/>
  <c r="FD101" i="5"/>
  <c r="FD102" i="5"/>
  <c r="FD103" i="5"/>
  <c r="FD104" i="5"/>
  <c r="FD105" i="5"/>
  <c r="FE62" i="5"/>
  <c r="FE63" i="5"/>
  <c r="FE64" i="5"/>
  <c r="FE65" i="5"/>
  <c r="FE66" i="5"/>
  <c r="FE67" i="5"/>
  <c r="FE68" i="5"/>
  <c r="FE69" i="5"/>
  <c r="FE70" i="5"/>
  <c r="FE71" i="5"/>
  <c r="FE72" i="5"/>
  <c r="FE73" i="5"/>
  <c r="FE74" i="5"/>
  <c r="FE75" i="5"/>
  <c r="FE76" i="5"/>
  <c r="FE77" i="5"/>
  <c r="FE78" i="5"/>
  <c r="FE79" i="5"/>
  <c r="FE80" i="5"/>
  <c r="FD62" i="5"/>
  <c r="FD63" i="5"/>
  <c r="FD64" i="5"/>
  <c r="FD65" i="5"/>
  <c r="FD66" i="5"/>
  <c r="FD67" i="5"/>
  <c r="FD68" i="5"/>
  <c r="FD69" i="5"/>
  <c r="FD70" i="5"/>
  <c r="FD71" i="5"/>
  <c r="FD72" i="5"/>
  <c r="FD73" i="5"/>
  <c r="FD74" i="5"/>
  <c r="FD75" i="5"/>
  <c r="FD76" i="5"/>
  <c r="FD77" i="5"/>
  <c r="FD78" i="5"/>
  <c r="FD79" i="5"/>
  <c r="FD80" i="5"/>
  <c r="FE37" i="5"/>
  <c r="FE38" i="5"/>
  <c r="FE39" i="5"/>
  <c r="FE40" i="5"/>
  <c r="FE41" i="5"/>
  <c r="FE42" i="5"/>
  <c r="FE43" i="5"/>
  <c r="FE44" i="5"/>
  <c r="FE45" i="5"/>
  <c r="FE46" i="5"/>
  <c r="FE47" i="5"/>
  <c r="FE48" i="5"/>
  <c r="FE49" i="5"/>
  <c r="FE50" i="5"/>
  <c r="FE51" i="5"/>
  <c r="FE52" i="5"/>
  <c r="FE53" i="5"/>
  <c r="FE54" i="5"/>
  <c r="FE55" i="5"/>
  <c r="FD37" i="5"/>
  <c r="FD38" i="5"/>
  <c r="FD39" i="5"/>
  <c r="FD40" i="5"/>
  <c r="FD41" i="5"/>
  <c r="FD42" i="5"/>
  <c r="FD43" i="5"/>
  <c r="FD44" i="5"/>
  <c r="FD45" i="5"/>
  <c r="FD46" i="5"/>
  <c r="FD47" i="5"/>
  <c r="FD48" i="5"/>
  <c r="FD49" i="5"/>
  <c r="FD50" i="5"/>
  <c r="FD51" i="5"/>
  <c r="FD52" i="5"/>
  <c r="FD53" i="5"/>
  <c r="FD54" i="5"/>
  <c r="FD55" i="5"/>
  <c r="FE8" i="5"/>
  <c r="FE9" i="5"/>
  <c r="FE10" i="5"/>
  <c r="FE11" i="5"/>
  <c r="FE12" i="5"/>
  <c r="FE13" i="5"/>
  <c r="FE14" i="5"/>
  <c r="FE15" i="5"/>
  <c r="FE16" i="5"/>
  <c r="FE17" i="5"/>
  <c r="FE18" i="5"/>
  <c r="FE19" i="5"/>
  <c r="FE20" i="5"/>
  <c r="FE21" i="5"/>
  <c r="FE22" i="5"/>
  <c r="FE23" i="5"/>
  <c r="FE24" i="5"/>
  <c r="FE25" i="5"/>
  <c r="FE26" i="5"/>
  <c r="FE27" i="5"/>
  <c r="FE28" i="5"/>
  <c r="FE29" i="5"/>
  <c r="FE30" i="5"/>
  <c r="FD8" i="5"/>
  <c r="FD9" i="5"/>
  <c r="FD10" i="5"/>
  <c r="FD11" i="5"/>
  <c r="FD12" i="5"/>
  <c r="FD13" i="5"/>
  <c r="FD14" i="5"/>
  <c r="FD15" i="5"/>
  <c r="FD16" i="5"/>
  <c r="FD17" i="5"/>
  <c r="FD18" i="5"/>
  <c r="FD19" i="5"/>
  <c r="FD20" i="5"/>
  <c r="FD21" i="5"/>
  <c r="FD22" i="5"/>
  <c r="FD23" i="5"/>
  <c r="FD24" i="5"/>
  <c r="FD25" i="5"/>
  <c r="FD26" i="5"/>
  <c r="FD27" i="5"/>
  <c r="FD28" i="5"/>
  <c r="FD29" i="5"/>
  <c r="FD30" i="5"/>
  <c r="EY107" i="5"/>
  <c r="FA109" i="5"/>
  <c r="FA110" i="5"/>
  <c r="FA111" i="5"/>
  <c r="EZ109" i="5"/>
  <c r="EZ110" i="5"/>
  <c r="EZ111" i="5"/>
  <c r="EY82" i="5"/>
  <c r="FA84" i="5"/>
  <c r="FA85" i="5"/>
  <c r="FA86" i="5"/>
  <c r="EZ84" i="5"/>
  <c r="EZ85" i="5"/>
  <c r="EZ86" i="5"/>
  <c r="EY57" i="5"/>
  <c r="FA59" i="5"/>
  <c r="FA60" i="5"/>
  <c r="FA61" i="5"/>
  <c r="EZ59" i="5"/>
  <c r="EZ60" i="5"/>
  <c r="EZ61" i="5"/>
  <c r="EY32" i="5"/>
  <c r="FA34" i="5"/>
  <c r="FA35" i="5"/>
  <c r="FA36" i="5"/>
  <c r="EZ34" i="5"/>
  <c r="EZ35" i="5"/>
  <c r="EZ36" i="5"/>
  <c r="FA133" i="5"/>
  <c r="FA134" i="5"/>
  <c r="FA135" i="5"/>
  <c r="FA136" i="5"/>
  <c r="FA137" i="5"/>
  <c r="FA138" i="5"/>
  <c r="FA139" i="5"/>
  <c r="FA140" i="5"/>
  <c r="FA141" i="5"/>
  <c r="FA142" i="5"/>
  <c r="FA143" i="5"/>
  <c r="FA144" i="5"/>
  <c r="FA145" i="5"/>
  <c r="FA146" i="5"/>
  <c r="FA147" i="5"/>
  <c r="FA148" i="5"/>
  <c r="FA149" i="5"/>
  <c r="FA150" i="5"/>
  <c r="FA151" i="5"/>
  <c r="FA152" i="5"/>
  <c r="FA153" i="5"/>
  <c r="FA154" i="5"/>
  <c r="FA155" i="5"/>
  <c r="EZ133" i="5"/>
  <c r="EZ134" i="5"/>
  <c r="EZ135" i="5"/>
  <c r="EZ136" i="5"/>
  <c r="EZ137" i="5"/>
  <c r="EZ138" i="5"/>
  <c r="EZ139" i="5"/>
  <c r="EZ140" i="5"/>
  <c r="EZ141" i="5"/>
  <c r="EZ142" i="5"/>
  <c r="EZ143" i="5"/>
  <c r="EZ144" i="5"/>
  <c r="EZ145" i="5"/>
  <c r="EZ146" i="5"/>
  <c r="EZ147" i="5"/>
  <c r="EZ148" i="5"/>
  <c r="EZ149" i="5"/>
  <c r="EZ150" i="5"/>
  <c r="EZ151" i="5"/>
  <c r="EZ152" i="5"/>
  <c r="EZ153" i="5"/>
  <c r="EZ154" i="5"/>
  <c r="EZ155" i="5"/>
  <c r="FA112" i="5"/>
  <c r="FA113" i="5"/>
  <c r="FA114" i="5"/>
  <c r="FA115" i="5"/>
  <c r="FA116" i="5"/>
  <c r="FA117" i="5"/>
  <c r="FA118" i="5"/>
  <c r="FA119" i="5"/>
  <c r="FA120" i="5"/>
  <c r="FA121" i="5"/>
  <c r="FA122" i="5"/>
  <c r="FA123" i="5"/>
  <c r="FA124" i="5"/>
  <c r="FA125" i="5"/>
  <c r="FA126" i="5"/>
  <c r="FA127" i="5"/>
  <c r="FA128" i="5"/>
  <c r="FA129" i="5"/>
  <c r="FA130" i="5"/>
  <c r="EZ112" i="5"/>
  <c r="EZ113" i="5"/>
  <c r="EZ114" i="5"/>
  <c r="EZ115" i="5"/>
  <c r="EZ116" i="5"/>
  <c r="EZ117" i="5"/>
  <c r="EZ118" i="5"/>
  <c r="EZ119" i="5"/>
  <c r="EZ120" i="5"/>
  <c r="EZ121" i="5"/>
  <c r="EZ122" i="5"/>
  <c r="EZ123" i="5"/>
  <c r="EZ124" i="5"/>
  <c r="EZ125" i="5"/>
  <c r="EZ126" i="5"/>
  <c r="EZ127" i="5"/>
  <c r="EZ128" i="5"/>
  <c r="EZ129" i="5"/>
  <c r="EZ130" i="5"/>
  <c r="FA87" i="5"/>
  <c r="FA88" i="5"/>
  <c r="FA89" i="5"/>
  <c r="FA90" i="5"/>
  <c r="FA91" i="5"/>
  <c r="FA92" i="5"/>
  <c r="FA93" i="5"/>
  <c r="FA94" i="5"/>
  <c r="FA95" i="5"/>
  <c r="FA96" i="5"/>
  <c r="FA97" i="5"/>
  <c r="FA98" i="5"/>
  <c r="FA99" i="5"/>
  <c r="FA100" i="5"/>
  <c r="FA101" i="5"/>
  <c r="FA102" i="5"/>
  <c r="FA103" i="5"/>
  <c r="FA104" i="5"/>
  <c r="FA105" i="5"/>
  <c r="EZ87" i="5"/>
  <c r="EZ88" i="5"/>
  <c r="EZ89" i="5"/>
  <c r="EZ90" i="5"/>
  <c r="EZ91" i="5"/>
  <c r="EZ92" i="5"/>
  <c r="EZ93" i="5"/>
  <c r="EZ94" i="5"/>
  <c r="EZ95" i="5"/>
  <c r="EZ96" i="5"/>
  <c r="EZ97" i="5"/>
  <c r="EZ98" i="5"/>
  <c r="EZ99" i="5"/>
  <c r="EZ100" i="5"/>
  <c r="EZ101" i="5"/>
  <c r="EZ102" i="5"/>
  <c r="EZ103" i="5"/>
  <c r="EZ104" i="5"/>
  <c r="EZ105" i="5"/>
  <c r="FA62" i="5"/>
  <c r="FA63" i="5"/>
  <c r="FA64" i="5"/>
  <c r="FA65" i="5"/>
  <c r="FA66" i="5"/>
  <c r="FA67" i="5"/>
  <c r="FA68" i="5"/>
  <c r="FA69" i="5"/>
  <c r="FA70" i="5"/>
  <c r="FA71" i="5"/>
  <c r="FA72" i="5"/>
  <c r="FA73" i="5"/>
  <c r="FA74" i="5"/>
  <c r="FA75" i="5"/>
  <c r="FA76" i="5"/>
  <c r="FA77" i="5"/>
  <c r="FA78" i="5"/>
  <c r="FA79" i="5"/>
  <c r="FA80" i="5"/>
  <c r="EZ62" i="5"/>
  <c r="EZ63" i="5"/>
  <c r="EZ64" i="5"/>
  <c r="EZ65" i="5"/>
  <c r="EZ66" i="5"/>
  <c r="EZ67" i="5"/>
  <c r="EZ68" i="5"/>
  <c r="EZ69" i="5"/>
  <c r="EZ70" i="5"/>
  <c r="EZ71" i="5"/>
  <c r="EZ72" i="5"/>
  <c r="EZ73" i="5"/>
  <c r="EZ74" i="5"/>
  <c r="EZ75" i="5"/>
  <c r="EZ76" i="5"/>
  <c r="EZ77" i="5"/>
  <c r="EZ78" i="5"/>
  <c r="EZ79" i="5"/>
  <c r="EZ80" i="5"/>
  <c r="FA37" i="5"/>
  <c r="FA38" i="5"/>
  <c r="FA39" i="5"/>
  <c r="FA40" i="5"/>
  <c r="FA41" i="5"/>
  <c r="FA42" i="5"/>
  <c r="FA43" i="5"/>
  <c r="FA44" i="5"/>
  <c r="FA45" i="5"/>
  <c r="FA46" i="5"/>
  <c r="FA47" i="5"/>
  <c r="FA48" i="5"/>
  <c r="FA49" i="5"/>
  <c r="FA50" i="5"/>
  <c r="FA51" i="5"/>
  <c r="FA52" i="5"/>
  <c r="FA53" i="5"/>
  <c r="FA54" i="5"/>
  <c r="FA55" i="5"/>
  <c r="EZ37" i="5"/>
  <c r="EZ38" i="5"/>
  <c r="EZ39" i="5"/>
  <c r="EZ40" i="5"/>
  <c r="EZ41" i="5"/>
  <c r="EZ42" i="5"/>
  <c r="EZ43" i="5"/>
  <c r="EZ44" i="5"/>
  <c r="EZ45" i="5"/>
  <c r="EZ46" i="5"/>
  <c r="EZ47" i="5"/>
  <c r="EZ48" i="5"/>
  <c r="EZ49" i="5"/>
  <c r="EZ50" i="5"/>
  <c r="EZ51" i="5"/>
  <c r="EZ52" i="5"/>
  <c r="EZ53" i="5"/>
  <c r="EZ54" i="5"/>
  <c r="EZ55" i="5"/>
  <c r="FA8" i="5"/>
  <c r="FA9" i="5"/>
  <c r="FA10" i="5"/>
  <c r="FA11" i="5"/>
  <c r="FA12" i="5"/>
  <c r="FA13" i="5"/>
  <c r="FA14" i="5"/>
  <c r="FA15" i="5"/>
  <c r="FA16" i="5"/>
  <c r="FA17" i="5"/>
  <c r="FA18" i="5"/>
  <c r="FA19" i="5"/>
  <c r="FA20" i="5"/>
  <c r="FA21" i="5"/>
  <c r="FA22" i="5"/>
  <c r="FA23" i="5"/>
  <c r="FA24" i="5"/>
  <c r="FA25" i="5"/>
  <c r="FA26" i="5"/>
  <c r="FA27" i="5"/>
  <c r="FA28" i="5"/>
  <c r="FA29" i="5"/>
  <c r="FA30" i="5"/>
  <c r="EZ8" i="5"/>
  <c r="EZ9" i="5"/>
  <c r="EZ10" i="5"/>
  <c r="EZ11" i="5"/>
  <c r="EZ12" i="5"/>
  <c r="EZ13" i="5"/>
  <c r="EZ14" i="5"/>
  <c r="EZ15" i="5"/>
  <c r="EZ16" i="5"/>
  <c r="EZ17" i="5"/>
  <c r="EZ18" i="5"/>
  <c r="EZ19" i="5"/>
  <c r="EZ20" i="5"/>
  <c r="EZ21" i="5"/>
  <c r="EZ22" i="5"/>
  <c r="EZ23" i="5"/>
  <c r="EZ24" i="5"/>
  <c r="EZ25" i="5"/>
  <c r="EZ26" i="5"/>
  <c r="EZ27" i="5"/>
  <c r="EZ28" i="5"/>
  <c r="EZ29" i="5"/>
  <c r="EZ30" i="5"/>
  <c r="EU107" i="5"/>
  <c r="EW109" i="5"/>
  <c r="EW110" i="5"/>
  <c r="EW111" i="5"/>
  <c r="EV109" i="5"/>
  <c r="EV110" i="5"/>
  <c r="EV111" i="5"/>
  <c r="EU82" i="5"/>
  <c r="EW84" i="5"/>
  <c r="EW85" i="5"/>
  <c r="EW86" i="5"/>
  <c r="EV84" i="5"/>
  <c r="EV85" i="5"/>
  <c r="EV86" i="5"/>
  <c r="EU57" i="5"/>
  <c r="EW59" i="5"/>
  <c r="EW60" i="5"/>
  <c r="EW61" i="5"/>
  <c r="EV59" i="5"/>
  <c r="EV60" i="5"/>
  <c r="EV61" i="5"/>
  <c r="EU32" i="5"/>
  <c r="EW34" i="5"/>
  <c r="EW35" i="5"/>
  <c r="EW36" i="5"/>
  <c r="EV34" i="5"/>
  <c r="EV35" i="5"/>
  <c r="EV36" i="5"/>
  <c r="EW133" i="5"/>
  <c r="EW134" i="5"/>
  <c r="EW135" i="5"/>
  <c r="EW136" i="5"/>
  <c r="EW137" i="5"/>
  <c r="EW138" i="5"/>
  <c r="EW139" i="5"/>
  <c r="EW140" i="5"/>
  <c r="EW141" i="5"/>
  <c r="EW142" i="5"/>
  <c r="EW143" i="5"/>
  <c r="EW144" i="5"/>
  <c r="EW145" i="5"/>
  <c r="EW146" i="5"/>
  <c r="EW147" i="5"/>
  <c r="EW148" i="5"/>
  <c r="EW149" i="5"/>
  <c r="EW150" i="5"/>
  <c r="EW151" i="5"/>
  <c r="EW152" i="5"/>
  <c r="EW153" i="5"/>
  <c r="EW154" i="5"/>
  <c r="EW155" i="5"/>
  <c r="EV133" i="5"/>
  <c r="EV134" i="5"/>
  <c r="EV135" i="5"/>
  <c r="EV136" i="5"/>
  <c r="EV137" i="5"/>
  <c r="EV138" i="5"/>
  <c r="EV139" i="5"/>
  <c r="EV140" i="5"/>
  <c r="EV141" i="5"/>
  <c r="EV142" i="5"/>
  <c r="EV143" i="5"/>
  <c r="EV144" i="5"/>
  <c r="EV145" i="5"/>
  <c r="EV146" i="5"/>
  <c r="EV147" i="5"/>
  <c r="EV148" i="5"/>
  <c r="EV149" i="5"/>
  <c r="EV150" i="5"/>
  <c r="EV151" i="5"/>
  <c r="EV152" i="5"/>
  <c r="EV153" i="5"/>
  <c r="EV154" i="5"/>
  <c r="EV155" i="5"/>
  <c r="EW112" i="5"/>
  <c r="EW113" i="5"/>
  <c r="EW114" i="5"/>
  <c r="EW115" i="5"/>
  <c r="EW116" i="5"/>
  <c r="EW117" i="5"/>
  <c r="EW118" i="5"/>
  <c r="EW119" i="5"/>
  <c r="EW120" i="5"/>
  <c r="EW121" i="5"/>
  <c r="EW122" i="5"/>
  <c r="EW123" i="5"/>
  <c r="EW124" i="5"/>
  <c r="EW125" i="5"/>
  <c r="EW126" i="5"/>
  <c r="EW127" i="5"/>
  <c r="EW128" i="5"/>
  <c r="EW129" i="5"/>
  <c r="EW130" i="5"/>
  <c r="EV112" i="5"/>
  <c r="EV113" i="5"/>
  <c r="EV114" i="5"/>
  <c r="EV115" i="5"/>
  <c r="EV116" i="5"/>
  <c r="EV117" i="5"/>
  <c r="EV118" i="5"/>
  <c r="EV119" i="5"/>
  <c r="EV120" i="5"/>
  <c r="EV121" i="5"/>
  <c r="EV122" i="5"/>
  <c r="EV123" i="5"/>
  <c r="EV124" i="5"/>
  <c r="EV125" i="5"/>
  <c r="EV126" i="5"/>
  <c r="EV127" i="5"/>
  <c r="EV128" i="5"/>
  <c r="EV129" i="5"/>
  <c r="EV130" i="5"/>
  <c r="EW87" i="5"/>
  <c r="EW88" i="5"/>
  <c r="EW89" i="5"/>
  <c r="EW90" i="5"/>
  <c r="EW91" i="5"/>
  <c r="EW92" i="5"/>
  <c r="EW93" i="5"/>
  <c r="EW94" i="5"/>
  <c r="EW95" i="5"/>
  <c r="EW96" i="5"/>
  <c r="EW97" i="5"/>
  <c r="EW98" i="5"/>
  <c r="EW99" i="5"/>
  <c r="EW100" i="5"/>
  <c r="EW101" i="5"/>
  <c r="EW102" i="5"/>
  <c r="EW103" i="5"/>
  <c r="EW104" i="5"/>
  <c r="EW105" i="5"/>
  <c r="EV87" i="5"/>
  <c r="EV88" i="5"/>
  <c r="EV89" i="5"/>
  <c r="EV90" i="5"/>
  <c r="EV91" i="5"/>
  <c r="EV92" i="5"/>
  <c r="EV93" i="5"/>
  <c r="EV94" i="5"/>
  <c r="EV95" i="5"/>
  <c r="EV96" i="5"/>
  <c r="EV97" i="5"/>
  <c r="EV98" i="5"/>
  <c r="EV99" i="5"/>
  <c r="EV100" i="5"/>
  <c r="EV101" i="5"/>
  <c r="EV102" i="5"/>
  <c r="EV103" i="5"/>
  <c r="EV104" i="5"/>
  <c r="EV105" i="5"/>
  <c r="EW62" i="5"/>
  <c r="EW63" i="5"/>
  <c r="EW64" i="5"/>
  <c r="EW65" i="5"/>
  <c r="EW66" i="5"/>
  <c r="EW67" i="5"/>
  <c r="EW68" i="5"/>
  <c r="EW69" i="5"/>
  <c r="EW70" i="5"/>
  <c r="EW71" i="5"/>
  <c r="EW72" i="5"/>
  <c r="EW73" i="5"/>
  <c r="EW74" i="5"/>
  <c r="EW75" i="5"/>
  <c r="EW76" i="5"/>
  <c r="EW77" i="5"/>
  <c r="EW78" i="5"/>
  <c r="EW79" i="5"/>
  <c r="EW80" i="5"/>
  <c r="EV62" i="5"/>
  <c r="EV63" i="5"/>
  <c r="EV64" i="5"/>
  <c r="EV65" i="5"/>
  <c r="EV66" i="5"/>
  <c r="EV67" i="5"/>
  <c r="EV68" i="5"/>
  <c r="EV69" i="5"/>
  <c r="EV70" i="5"/>
  <c r="EV71" i="5"/>
  <c r="EV72" i="5"/>
  <c r="EV73" i="5"/>
  <c r="EV74" i="5"/>
  <c r="EV75" i="5"/>
  <c r="EV76" i="5"/>
  <c r="EV77" i="5"/>
  <c r="EV78" i="5"/>
  <c r="EV79" i="5"/>
  <c r="EV80" i="5"/>
  <c r="EW37" i="5"/>
  <c r="EW38" i="5"/>
  <c r="EW39" i="5"/>
  <c r="EW40" i="5"/>
  <c r="EW41" i="5"/>
  <c r="EW42" i="5"/>
  <c r="EW43" i="5"/>
  <c r="EW44" i="5"/>
  <c r="EW45" i="5"/>
  <c r="EW46" i="5"/>
  <c r="EW47" i="5"/>
  <c r="EW48" i="5"/>
  <c r="EW49" i="5"/>
  <c r="EW50" i="5"/>
  <c r="EW51" i="5"/>
  <c r="EW52" i="5"/>
  <c r="EW53" i="5"/>
  <c r="EW54" i="5"/>
  <c r="EW55" i="5"/>
  <c r="EV37" i="5"/>
  <c r="EV38" i="5"/>
  <c r="EV39" i="5"/>
  <c r="EV40" i="5"/>
  <c r="EV41" i="5"/>
  <c r="EV42" i="5"/>
  <c r="EV43" i="5"/>
  <c r="EV44" i="5"/>
  <c r="EV45" i="5"/>
  <c r="EV46" i="5"/>
  <c r="EV47" i="5"/>
  <c r="EV48" i="5"/>
  <c r="EV49" i="5"/>
  <c r="EV50" i="5"/>
  <c r="EV51" i="5"/>
  <c r="EV52" i="5"/>
  <c r="EV53" i="5"/>
  <c r="EV54" i="5"/>
  <c r="EV55" i="5"/>
  <c r="EW8" i="5"/>
  <c r="EW9" i="5"/>
  <c r="EW10" i="5"/>
  <c r="EW11" i="5"/>
  <c r="EW12" i="5"/>
  <c r="EW13" i="5"/>
  <c r="EW14" i="5"/>
  <c r="EW15" i="5"/>
  <c r="EW16" i="5"/>
  <c r="EW17" i="5"/>
  <c r="EW18" i="5"/>
  <c r="EW19" i="5"/>
  <c r="EW20" i="5"/>
  <c r="EW21" i="5"/>
  <c r="EW22" i="5"/>
  <c r="EW23" i="5"/>
  <c r="EW24" i="5"/>
  <c r="EW25" i="5"/>
  <c r="EW26" i="5"/>
  <c r="EW27" i="5"/>
  <c r="EW28" i="5"/>
  <c r="EW29" i="5"/>
  <c r="EW30" i="5"/>
  <c r="EV8" i="5"/>
  <c r="EV9" i="5"/>
  <c r="EV10" i="5"/>
  <c r="EV11" i="5"/>
  <c r="EV12" i="5"/>
  <c r="EV13" i="5"/>
  <c r="EV14" i="5"/>
  <c r="EV15" i="5"/>
  <c r="EV16" i="5"/>
  <c r="EV17" i="5"/>
  <c r="EV18" i="5"/>
  <c r="EV19" i="5"/>
  <c r="EV20" i="5"/>
  <c r="EV21" i="5"/>
  <c r="EV22" i="5"/>
  <c r="EV23" i="5"/>
  <c r="EV24" i="5"/>
  <c r="EV25" i="5"/>
  <c r="EV26" i="5"/>
  <c r="EV27" i="5"/>
  <c r="EV28" i="5"/>
  <c r="EV29" i="5"/>
  <c r="EV30" i="5"/>
  <c r="EQ107" i="5"/>
  <c r="ES109" i="5"/>
  <c r="ES110" i="5"/>
  <c r="ES111" i="5"/>
  <c r="ER109" i="5"/>
  <c r="ER110" i="5"/>
  <c r="ER111" i="5"/>
  <c r="EQ82" i="5"/>
  <c r="ES84" i="5"/>
  <c r="ES85" i="5"/>
  <c r="ES86" i="5"/>
  <c r="ER84" i="5"/>
  <c r="ER85" i="5"/>
  <c r="ER86" i="5"/>
  <c r="EQ57" i="5"/>
  <c r="ES59" i="5"/>
  <c r="ES60" i="5"/>
  <c r="ES61" i="5"/>
  <c r="ER59" i="5"/>
  <c r="ER60" i="5"/>
  <c r="ER61" i="5"/>
  <c r="EQ32" i="5"/>
  <c r="ES34" i="5"/>
  <c r="ES35" i="5"/>
  <c r="ES36" i="5"/>
  <c r="ER34" i="5"/>
  <c r="ER35" i="5"/>
  <c r="ER36" i="5"/>
  <c r="ES133" i="5"/>
  <c r="ES134" i="5"/>
  <c r="ES135" i="5"/>
  <c r="ES136" i="5"/>
  <c r="ES137" i="5"/>
  <c r="ES138" i="5"/>
  <c r="ES139" i="5"/>
  <c r="ES140" i="5"/>
  <c r="ES141" i="5"/>
  <c r="ES142" i="5"/>
  <c r="ES143" i="5"/>
  <c r="ES144" i="5"/>
  <c r="ES145" i="5"/>
  <c r="ES146" i="5"/>
  <c r="ES147" i="5"/>
  <c r="ES148" i="5"/>
  <c r="ES149" i="5"/>
  <c r="ES150" i="5"/>
  <c r="ES151" i="5"/>
  <c r="ES152" i="5"/>
  <c r="ES153" i="5"/>
  <c r="ES154" i="5"/>
  <c r="ES155" i="5"/>
  <c r="ER133" i="5"/>
  <c r="ER134" i="5"/>
  <c r="ER135" i="5"/>
  <c r="ER136" i="5"/>
  <c r="ER137" i="5"/>
  <c r="ER138" i="5"/>
  <c r="ER139" i="5"/>
  <c r="ER140" i="5"/>
  <c r="ER141" i="5"/>
  <c r="ER142" i="5"/>
  <c r="ER143" i="5"/>
  <c r="ER144" i="5"/>
  <c r="ER145" i="5"/>
  <c r="ER146" i="5"/>
  <c r="ER147" i="5"/>
  <c r="ER148" i="5"/>
  <c r="ER149" i="5"/>
  <c r="ER150" i="5"/>
  <c r="ER151" i="5"/>
  <c r="ER152" i="5"/>
  <c r="ER153" i="5"/>
  <c r="ER154" i="5"/>
  <c r="ER155" i="5"/>
  <c r="ES112" i="5"/>
  <c r="ES113" i="5"/>
  <c r="ES114" i="5"/>
  <c r="ES115" i="5"/>
  <c r="ES116" i="5"/>
  <c r="ES117" i="5"/>
  <c r="ES118" i="5"/>
  <c r="ES119" i="5"/>
  <c r="ES120" i="5"/>
  <c r="ES121" i="5"/>
  <c r="ES122" i="5"/>
  <c r="ES123" i="5"/>
  <c r="ES124" i="5"/>
  <c r="ES125" i="5"/>
  <c r="ES126" i="5"/>
  <c r="ES127" i="5"/>
  <c r="ES128" i="5"/>
  <c r="ES129" i="5"/>
  <c r="ES130" i="5"/>
  <c r="ER112" i="5"/>
  <c r="ER113" i="5"/>
  <c r="ER114" i="5"/>
  <c r="ER115" i="5"/>
  <c r="ER116" i="5"/>
  <c r="ER117" i="5"/>
  <c r="ER118" i="5"/>
  <c r="ER119" i="5"/>
  <c r="ER120" i="5"/>
  <c r="ER121" i="5"/>
  <c r="ER122" i="5"/>
  <c r="ER123" i="5"/>
  <c r="ER124" i="5"/>
  <c r="ER125" i="5"/>
  <c r="ER126" i="5"/>
  <c r="ER127" i="5"/>
  <c r="ER128" i="5"/>
  <c r="ER129" i="5"/>
  <c r="ER130" i="5"/>
  <c r="ES87" i="5"/>
  <c r="ES88" i="5"/>
  <c r="ES89" i="5"/>
  <c r="ES90" i="5"/>
  <c r="ES91" i="5"/>
  <c r="ES92" i="5"/>
  <c r="ES93" i="5"/>
  <c r="ES94" i="5"/>
  <c r="ES95" i="5"/>
  <c r="ES96" i="5"/>
  <c r="ES97" i="5"/>
  <c r="ES98" i="5"/>
  <c r="ES99" i="5"/>
  <c r="ES100" i="5"/>
  <c r="ES101" i="5"/>
  <c r="ES102" i="5"/>
  <c r="ES103" i="5"/>
  <c r="ES104" i="5"/>
  <c r="ES105" i="5"/>
  <c r="ER87" i="5"/>
  <c r="ER88" i="5"/>
  <c r="ER89" i="5"/>
  <c r="ER90" i="5"/>
  <c r="ER91" i="5"/>
  <c r="ER92" i="5"/>
  <c r="ER93" i="5"/>
  <c r="ER94" i="5"/>
  <c r="ER95" i="5"/>
  <c r="ER96" i="5"/>
  <c r="ER97" i="5"/>
  <c r="ER98" i="5"/>
  <c r="ER99" i="5"/>
  <c r="ER100" i="5"/>
  <c r="ER101" i="5"/>
  <c r="ER102" i="5"/>
  <c r="ER103" i="5"/>
  <c r="ER104" i="5"/>
  <c r="ER105" i="5"/>
  <c r="ES62" i="5"/>
  <c r="ES63" i="5"/>
  <c r="ES64" i="5"/>
  <c r="ES65" i="5"/>
  <c r="ES66" i="5"/>
  <c r="ES67" i="5"/>
  <c r="ES68" i="5"/>
  <c r="ES69" i="5"/>
  <c r="ES70" i="5"/>
  <c r="ES71" i="5"/>
  <c r="ES72" i="5"/>
  <c r="ES73" i="5"/>
  <c r="ES74" i="5"/>
  <c r="ES75" i="5"/>
  <c r="ES76" i="5"/>
  <c r="ES77" i="5"/>
  <c r="ES78" i="5"/>
  <c r="ES79" i="5"/>
  <c r="ES80" i="5"/>
  <c r="ER62" i="5"/>
  <c r="ER63" i="5"/>
  <c r="ER64" i="5"/>
  <c r="ER65" i="5"/>
  <c r="ER66" i="5"/>
  <c r="ER67" i="5"/>
  <c r="ER68" i="5"/>
  <c r="ER69" i="5"/>
  <c r="ER70" i="5"/>
  <c r="ER71" i="5"/>
  <c r="ER72" i="5"/>
  <c r="ER73" i="5"/>
  <c r="ER74" i="5"/>
  <c r="ER75" i="5"/>
  <c r="ER76" i="5"/>
  <c r="ER77" i="5"/>
  <c r="ER78" i="5"/>
  <c r="ER79" i="5"/>
  <c r="ER80" i="5"/>
  <c r="ES37" i="5"/>
  <c r="ES38" i="5"/>
  <c r="ES39" i="5"/>
  <c r="ES40" i="5"/>
  <c r="ES41" i="5"/>
  <c r="ES42" i="5"/>
  <c r="ES43" i="5"/>
  <c r="ES44" i="5"/>
  <c r="ES45" i="5"/>
  <c r="ES46" i="5"/>
  <c r="ES47" i="5"/>
  <c r="ES48" i="5"/>
  <c r="ES49" i="5"/>
  <c r="ES50" i="5"/>
  <c r="ES51" i="5"/>
  <c r="ES52" i="5"/>
  <c r="ES53" i="5"/>
  <c r="ES54" i="5"/>
  <c r="ES55" i="5"/>
  <c r="ER37" i="5"/>
  <c r="ER38" i="5"/>
  <c r="ER39" i="5"/>
  <c r="ER40" i="5"/>
  <c r="ER41" i="5"/>
  <c r="ER42" i="5"/>
  <c r="ER43" i="5"/>
  <c r="ER44" i="5"/>
  <c r="ER45" i="5"/>
  <c r="ER46" i="5"/>
  <c r="ER47" i="5"/>
  <c r="ER48" i="5"/>
  <c r="ER49" i="5"/>
  <c r="ER50" i="5"/>
  <c r="ER51" i="5"/>
  <c r="ER52" i="5"/>
  <c r="ER53" i="5"/>
  <c r="ER54" i="5"/>
  <c r="ER55" i="5"/>
  <c r="ES8" i="5"/>
  <c r="ES9" i="5"/>
  <c r="ES10" i="5"/>
  <c r="ES11" i="5"/>
  <c r="ES12" i="5"/>
  <c r="ES13" i="5"/>
  <c r="ES14" i="5"/>
  <c r="ES15" i="5"/>
  <c r="ES16" i="5"/>
  <c r="ES17" i="5"/>
  <c r="ES18" i="5"/>
  <c r="ES19" i="5"/>
  <c r="ES20" i="5"/>
  <c r="ES21" i="5"/>
  <c r="ES22" i="5"/>
  <c r="ES23" i="5"/>
  <c r="ES24" i="5"/>
  <c r="ES25" i="5"/>
  <c r="ES26" i="5"/>
  <c r="ES27" i="5"/>
  <c r="ES28" i="5"/>
  <c r="ES29" i="5"/>
  <c r="ES30" i="5"/>
  <c r="ER8" i="5"/>
  <c r="ER9" i="5"/>
  <c r="ER10" i="5"/>
  <c r="ER11" i="5"/>
  <c r="ER12" i="5"/>
  <c r="ER13" i="5"/>
  <c r="ER14" i="5"/>
  <c r="ER15" i="5"/>
  <c r="ER16" i="5"/>
  <c r="ER17" i="5"/>
  <c r="ER18" i="5"/>
  <c r="ER19" i="5"/>
  <c r="ER20" i="5"/>
  <c r="ER21" i="5"/>
  <c r="ER22" i="5"/>
  <c r="ER23" i="5"/>
  <c r="ER24" i="5"/>
  <c r="ER25" i="5"/>
  <c r="ER26" i="5"/>
  <c r="ER27" i="5"/>
  <c r="ER28" i="5"/>
  <c r="ER29" i="5"/>
  <c r="ER30" i="5"/>
  <c r="EM107" i="5"/>
  <c r="EO109" i="5"/>
  <c r="EO110" i="5"/>
  <c r="EO111" i="5"/>
  <c r="EN109" i="5"/>
  <c r="EN110" i="5"/>
  <c r="EN111" i="5"/>
  <c r="EM82" i="5"/>
  <c r="EO84" i="5"/>
  <c r="EO85" i="5"/>
  <c r="EO86" i="5"/>
  <c r="EN84" i="5"/>
  <c r="EN85" i="5"/>
  <c r="EN86" i="5"/>
  <c r="EM57" i="5"/>
  <c r="EO59" i="5"/>
  <c r="EO60" i="5"/>
  <c r="EO61" i="5"/>
  <c r="EN59" i="5"/>
  <c r="EN60" i="5"/>
  <c r="EN61" i="5"/>
  <c r="EM32" i="5"/>
  <c r="EO34" i="5"/>
  <c r="EO35" i="5"/>
  <c r="EO36" i="5"/>
  <c r="EN34" i="5"/>
  <c r="EN35" i="5"/>
  <c r="EN36" i="5"/>
  <c r="EO133" i="5"/>
  <c r="EO134" i="5"/>
  <c r="EO135" i="5"/>
  <c r="EO136" i="5"/>
  <c r="EO137" i="5"/>
  <c r="EO138" i="5"/>
  <c r="EO139" i="5"/>
  <c r="EO140" i="5"/>
  <c r="EO141" i="5"/>
  <c r="EO142" i="5"/>
  <c r="EO143" i="5"/>
  <c r="EO144" i="5"/>
  <c r="EO145" i="5"/>
  <c r="EO146" i="5"/>
  <c r="EO147" i="5"/>
  <c r="EO148" i="5"/>
  <c r="EO149" i="5"/>
  <c r="EO150" i="5"/>
  <c r="EO151" i="5"/>
  <c r="EO152" i="5"/>
  <c r="EO153" i="5"/>
  <c r="EO154" i="5"/>
  <c r="EO155" i="5"/>
  <c r="EN133" i="5"/>
  <c r="EN134" i="5"/>
  <c r="EN135" i="5"/>
  <c r="EN136" i="5"/>
  <c r="EN137" i="5"/>
  <c r="EN138" i="5"/>
  <c r="EN139" i="5"/>
  <c r="EN140" i="5"/>
  <c r="EN141" i="5"/>
  <c r="EN142" i="5"/>
  <c r="EN143" i="5"/>
  <c r="EN144" i="5"/>
  <c r="EN145" i="5"/>
  <c r="EN146" i="5"/>
  <c r="EN147" i="5"/>
  <c r="EN148" i="5"/>
  <c r="EN149" i="5"/>
  <c r="EN150" i="5"/>
  <c r="EN151" i="5"/>
  <c r="EN152" i="5"/>
  <c r="EN153" i="5"/>
  <c r="EN154" i="5"/>
  <c r="EN155" i="5"/>
  <c r="EO112" i="5"/>
  <c r="EO113" i="5"/>
  <c r="EO114" i="5"/>
  <c r="EO115" i="5"/>
  <c r="EO116" i="5"/>
  <c r="EO117" i="5"/>
  <c r="EO118" i="5"/>
  <c r="EO119" i="5"/>
  <c r="EO120" i="5"/>
  <c r="EO121" i="5"/>
  <c r="EO122" i="5"/>
  <c r="EO123" i="5"/>
  <c r="EO124" i="5"/>
  <c r="EO125" i="5"/>
  <c r="EO126" i="5"/>
  <c r="EO127" i="5"/>
  <c r="EO128" i="5"/>
  <c r="EO129" i="5"/>
  <c r="EO130" i="5"/>
  <c r="EN112" i="5"/>
  <c r="EN113" i="5"/>
  <c r="EN114" i="5"/>
  <c r="EN115" i="5"/>
  <c r="EN116" i="5"/>
  <c r="EN117" i="5"/>
  <c r="EN118" i="5"/>
  <c r="EN119" i="5"/>
  <c r="EN120" i="5"/>
  <c r="EN121" i="5"/>
  <c r="EN122" i="5"/>
  <c r="EN123" i="5"/>
  <c r="EN124" i="5"/>
  <c r="EN125" i="5"/>
  <c r="EN126" i="5"/>
  <c r="EN127" i="5"/>
  <c r="EN128" i="5"/>
  <c r="EN129" i="5"/>
  <c r="EN130" i="5"/>
  <c r="EO87" i="5"/>
  <c r="EO88" i="5"/>
  <c r="EO89" i="5"/>
  <c r="EO90" i="5"/>
  <c r="EO91" i="5"/>
  <c r="EO92" i="5"/>
  <c r="EO93" i="5"/>
  <c r="EO94" i="5"/>
  <c r="EO95" i="5"/>
  <c r="EO96" i="5"/>
  <c r="EO97" i="5"/>
  <c r="EO98" i="5"/>
  <c r="EO99" i="5"/>
  <c r="EO100" i="5"/>
  <c r="EO101" i="5"/>
  <c r="EO102" i="5"/>
  <c r="EO103" i="5"/>
  <c r="EO104" i="5"/>
  <c r="EO105" i="5"/>
  <c r="EN87" i="5"/>
  <c r="EN88" i="5"/>
  <c r="EN89" i="5"/>
  <c r="EN90" i="5"/>
  <c r="EN91" i="5"/>
  <c r="EN92" i="5"/>
  <c r="EN93" i="5"/>
  <c r="EN94" i="5"/>
  <c r="EN95" i="5"/>
  <c r="EN96" i="5"/>
  <c r="EN97" i="5"/>
  <c r="EN98" i="5"/>
  <c r="EN99" i="5"/>
  <c r="EN100" i="5"/>
  <c r="EN101" i="5"/>
  <c r="EN102" i="5"/>
  <c r="EN103" i="5"/>
  <c r="EN104" i="5"/>
  <c r="EN105" i="5"/>
  <c r="EO62" i="5"/>
  <c r="EO63" i="5"/>
  <c r="EO64" i="5"/>
  <c r="EO65" i="5"/>
  <c r="EO66" i="5"/>
  <c r="EO67" i="5"/>
  <c r="EO68" i="5"/>
  <c r="EO69" i="5"/>
  <c r="EO70" i="5"/>
  <c r="EO71" i="5"/>
  <c r="EO72" i="5"/>
  <c r="EO73" i="5"/>
  <c r="EO74" i="5"/>
  <c r="EO75" i="5"/>
  <c r="EO76" i="5"/>
  <c r="EO77" i="5"/>
  <c r="EO78" i="5"/>
  <c r="EO79" i="5"/>
  <c r="EO80" i="5"/>
  <c r="EN62" i="5"/>
  <c r="EN63" i="5"/>
  <c r="EN64" i="5"/>
  <c r="EN65" i="5"/>
  <c r="EN66" i="5"/>
  <c r="EN67" i="5"/>
  <c r="EN68" i="5"/>
  <c r="EN69" i="5"/>
  <c r="EN70" i="5"/>
  <c r="EN71" i="5"/>
  <c r="EN72" i="5"/>
  <c r="EN73" i="5"/>
  <c r="EN74" i="5"/>
  <c r="EN75" i="5"/>
  <c r="EN76" i="5"/>
  <c r="EN77" i="5"/>
  <c r="EN78" i="5"/>
  <c r="EN79" i="5"/>
  <c r="EN80" i="5"/>
  <c r="EO37" i="5"/>
  <c r="EO38" i="5"/>
  <c r="EO39" i="5"/>
  <c r="EO40" i="5"/>
  <c r="EO41" i="5"/>
  <c r="EO42" i="5"/>
  <c r="EO43" i="5"/>
  <c r="EO44" i="5"/>
  <c r="EO45" i="5"/>
  <c r="EO46" i="5"/>
  <c r="EO47" i="5"/>
  <c r="EO48" i="5"/>
  <c r="EO49" i="5"/>
  <c r="EO50" i="5"/>
  <c r="EO51" i="5"/>
  <c r="EO52" i="5"/>
  <c r="EO53" i="5"/>
  <c r="EO54" i="5"/>
  <c r="EO55" i="5"/>
  <c r="EN37" i="5"/>
  <c r="EN38" i="5"/>
  <c r="EN39" i="5"/>
  <c r="EN40" i="5"/>
  <c r="EN41" i="5"/>
  <c r="EN42" i="5"/>
  <c r="EN43" i="5"/>
  <c r="EN44" i="5"/>
  <c r="EN45" i="5"/>
  <c r="EN46" i="5"/>
  <c r="EN47" i="5"/>
  <c r="EN48" i="5"/>
  <c r="EN49" i="5"/>
  <c r="EN50" i="5"/>
  <c r="EN51" i="5"/>
  <c r="EN52" i="5"/>
  <c r="EN53" i="5"/>
  <c r="EN54" i="5"/>
  <c r="EN55" i="5"/>
  <c r="EO8" i="5"/>
  <c r="EO9" i="5"/>
  <c r="EO10" i="5"/>
  <c r="EO11" i="5"/>
  <c r="EO12" i="5"/>
  <c r="EO13" i="5"/>
  <c r="EO14" i="5"/>
  <c r="EO15" i="5"/>
  <c r="EO16" i="5"/>
  <c r="EO17" i="5"/>
  <c r="EO18" i="5"/>
  <c r="EO19" i="5"/>
  <c r="EO20" i="5"/>
  <c r="EO21" i="5"/>
  <c r="EO22" i="5"/>
  <c r="EO23" i="5"/>
  <c r="EO24" i="5"/>
  <c r="EO25" i="5"/>
  <c r="EO26" i="5"/>
  <c r="EO27" i="5"/>
  <c r="EO28" i="5"/>
  <c r="EO29" i="5"/>
  <c r="EO30" i="5"/>
  <c r="EN8" i="5"/>
  <c r="EN9" i="5"/>
  <c r="EN10" i="5"/>
  <c r="EN11" i="5"/>
  <c r="EN12" i="5"/>
  <c r="EN13" i="5"/>
  <c r="EN14" i="5"/>
  <c r="EN15" i="5"/>
  <c r="EN16" i="5"/>
  <c r="EN17" i="5"/>
  <c r="EN18" i="5"/>
  <c r="EN19" i="5"/>
  <c r="EN20" i="5"/>
  <c r="EN21" i="5"/>
  <c r="EN22" i="5"/>
  <c r="EN23" i="5"/>
  <c r="EN24" i="5"/>
  <c r="EN25" i="5"/>
  <c r="EN26" i="5"/>
  <c r="EN27" i="5"/>
  <c r="EN28" i="5"/>
  <c r="EN29" i="5"/>
  <c r="EN30" i="5"/>
  <c r="EI107" i="5"/>
  <c r="EK109" i="5"/>
  <c r="EK110" i="5"/>
  <c r="EK111" i="5"/>
  <c r="EJ109" i="5"/>
  <c r="EJ110" i="5"/>
  <c r="EJ111" i="5"/>
  <c r="EI82" i="5"/>
  <c r="EK84" i="5"/>
  <c r="EK85" i="5"/>
  <c r="EK86" i="5"/>
  <c r="EJ84" i="5"/>
  <c r="EJ85" i="5"/>
  <c r="EJ86" i="5"/>
  <c r="EI57" i="5"/>
  <c r="EK59" i="5"/>
  <c r="EK60" i="5"/>
  <c r="EK61" i="5"/>
  <c r="EJ59" i="5"/>
  <c r="EJ60" i="5"/>
  <c r="EJ61" i="5"/>
  <c r="EI32" i="5"/>
  <c r="EK34" i="5"/>
  <c r="EK35" i="5"/>
  <c r="EK36" i="5"/>
  <c r="EJ34" i="5"/>
  <c r="EJ35" i="5"/>
  <c r="EJ36" i="5"/>
  <c r="EK133" i="5"/>
  <c r="EK134" i="5"/>
  <c r="EK135" i="5"/>
  <c r="EK136" i="5"/>
  <c r="EK137" i="5"/>
  <c r="EK138" i="5"/>
  <c r="EK139" i="5"/>
  <c r="EK140" i="5"/>
  <c r="EK141" i="5"/>
  <c r="EK142" i="5"/>
  <c r="EK143" i="5"/>
  <c r="EK144" i="5"/>
  <c r="EK145" i="5"/>
  <c r="EK146" i="5"/>
  <c r="EK147" i="5"/>
  <c r="EK148" i="5"/>
  <c r="EK149" i="5"/>
  <c r="EK150" i="5"/>
  <c r="EK151" i="5"/>
  <c r="EK152" i="5"/>
  <c r="EK153" i="5"/>
  <c r="EK154" i="5"/>
  <c r="EK155" i="5"/>
  <c r="EJ133" i="5"/>
  <c r="EJ134" i="5"/>
  <c r="EJ135" i="5"/>
  <c r="EJ136" i="5"/>
  <c r="EJ137" i="5"/>
  <c r="EJ138" i="5"/>
  <c r="EJ139" i="5"/>
  <c r="EJ140" i="5"/>
  <c r="EJ141" i="5"/>
  <c r="EJ142" i="5"/>
  <c r="EJ143" i="5"/>
  <c r="EJ144" i="5"/>
  <c r="EJ145" i="5"/>
  <c r="EJ146" i="5"/>
  <c r="EJ147" i="5"/>
  <c r="EJ148" i="5"/>
  <c r="EJ149" i="5"/>
  <c r="EJ150" i="5"/>
  <c r="EJ151" i="5"/>
  <c r="EJ152" i="5"/>
  <c r="EJ153" i="5"/>
  <c r="EJ154" i="5"/>
  <c r="EJ155" i="5"/>
  <c r="EK112" i="5"/>
  <c r="EK113" i="5"/>
  <c r="EK114" i="5"/>
  <c r="EK115" i="5"/>
  <c r="EK116" i="5"/>
  <c r="EK117" i="5"/>
  <c r="EK118" i="5"/>
  <c r="EK119" i="5"/>
  <c r="EK120" i="5"/>
  <c r="EK121" i="5"/>
  <c r="EK122" i="5"/>
  <c r="EK123" i="5"/>
  <c r="EK124" i="5"/>
  <c r="EK125" i="5"/>
  <c r="EK126" i="5"/>
  <c r="EK127" i="5"/>
  <c r="EK128" i="5"/>
  <c r="EK129" i="5"/>
  <c r="EK130" i="5"/>
  <c r="EJ112" i="5"/>
  <c r="EJ113" i="5"/>
  <c r="EJ114" i="5"/>
  <c r="EJ115" i="5"/>
  <c r="EJ116" i="5"/>
  <c r="EJ117" i="5"/>
  <c r="EJ118" i="5"/>
  <c r="EJ119" i="5"/>
  <c r="EJ120" i="5"/>
  <c r="EJ121" i="5"/>
  <c r="EJ122" i="5"/>
  <c r="EJ123" i="5"/>
  <c r="EJ124" i="5"/>
  <c r="EJ125" i="5"/>
  <c r="EJ126" i="5"/>
  <c r="EJ127" i="5"/>
  <c r="EJ128" i="5"/>
  <c r="EJ129" i="5"/>
  <c r="EJ130" i="5"/>
  <c r="EK87" i="5"/>
  <c r="EK88" i="5"/>
  <c r="EK89" i="5"/>
  <c r="EK90" i="5"/>
  <c r="EK91" i="5"/>
  <c r="EK92" i="5"/>
  <c r="EK93" i="5"/>
  <c r="EK94" i="5"/>
  <c r="EK95" i="5"/>
  <c r="EK96" i="5"/>
  <c r="EK97" i="5"/>
  <c r="EK98" i="5"/>
  <c r="EK99" i="5"/>
  <c r="EK100" i="5"/>
  <c r="EK101" i="5"/>
  <c r="EK102" i="5"/>
  <c r="EK103" i="5"/>
  <c r="EK104" i="5"/>
  <c r="EK105" i="5"/>
  <c r="EJ87" i="5"/>
  <c r="EJ88" i="5"/>
  <c r="EJ89" i="5"/>
  <c r="EJ90" i="5"/>
  <c r="EJ91" i="5"/>
  <c r="EJ92" i="5"/>
  <c r="EJ93" i="5"/>
  <c r="EJ94" i="5"/>
  <c r="EJ95" i="5"/>
  <c r="EJ96" i="5"/>
  <c r="EJ97" i="5"/>
  <c r="EJ98" i="5"/>
  <c r="EJ99" i="5"/>
  <c r="EJ100" i="5"/>
  <c r="EJ101" i="5"/>
  <c r="EJ102" i="5"/>
  <c r="EJ103" i="5"/>
  <c r="EJ104" i="5"/>
  <c r="EJ105" i="5"/>
  <c r="EK62" i="5"/>
  <c r="EK63" i="5"/>
  <c r="EK64" i="5"/>
  <c r="EK65" i="5"/>
  <c r="EK66" i="5"/>
  <c r="EK67" i="5"/>
  <c r="EK68" i="5"/>
  <c r="EK69" i="5"/>
  <c r="EK70" i="5"/>
  <c r="EK71" i="5"/>
  <c r="EK72" i="5"/>
  <c r="EK73" i="5"/>
  <c r="EK74" i="5"/>
  <c r="EK75" i="5"/>
  <c r="EK76" i="5"/>
  <c r="EK77" i="5"/>
  <c r="EK78" i="5"/>
  <c r="EK79" i="5"/>
  <c r="EK80" i="5"/>
  <c r="EJ62" i="5"/>
  <c r="EJ63" i="5"/>
  <c r="EJ64" i="5"/>
  <c r="EJ65" i="5"/>
  <c r="EJ66" i="5"/>
  <c r="EJ67" i="5"/>
  <c r="EJ68" i="5"/>
  <c r="EJ69" i="5"/>
  <c r="EJ70" i="5"/>
  <c r="EJ71" i="5"/>
  <c r="EJ72" i="5"/>
  <c r="EJ73" i="5"/>
  <c r="EJ74" i="5"/>
  <c r="EJ75" i="5"/>
  <c r="EJ76" i="5"/>
  <c r="EJ77" i="5"/>
  <c r="EJ78" i="5"/>
  <c r="EJ79" i="5"/>
  <c r="EJ80" i="5"/>
  <c r="EK37" i="5"/>
  <c r="EK38" i="5"/>
  <c r="EK39" i="5"/>
  <c r="EK40" i="5"/>
  <c r="EK41" i="5"/>
  <c r="EK42" i="5"/>
  <c r="EK43" i="5"/>
  <c r="EK44" i="5"/>
  <c r="EK45" i="5"/>
  <c r="EK46" i="5"/>
  <c r="EK47" i="5"/>
  <c r="EK48" i="5"/>
  <c r="EK49" i="5"/>
  <c r="EK50" i="5"/>
  <c r="EK51" i="5"/>
  <c r="EK52" i="5"/>
  <c r="EK53" i="5"/>
  <c r="EK54" i="5"/>
  <c r="EK55" i="5"/>
  <c r="EJ37" i="5"/>
  <c r="EJ38" i="5"/>
  <c r="EJ39" i="5"/>
  <c r="EJ40" i="5"/>
  <c r="EJ41" i="5"/>
  <c r="EJ42" i="5"/>
  <c r="EJ43" i="5"/>
  <c r="EJ44" i="5"/>
  <c r="EJ45" i="5"/>
  <c r="EJ46" i="5"/>
  <c r="EJ47" i="5"/>
  <c r="EJ48" i="5"/>
  <c r="EJ49" i="5"/>
  <c r="EJ50" i="5"/>
  <c r="EJ51" i="5"/>
  <c r="EJ52" i="5"/>
  <c r="EJ53" i="5"/>
  <c r="EJ54" i="5"/>
  <c r="EJ55" i="5"/>
  <c r="EK8" i="5"/>
  <c r="EK9" i="5"/>
  <c r="EK10" i="5"/>
  <c r="EK11" i="5"/>
  <c r="EK12" i="5"/>
  <c r="EK13" i="5"/>
  <c r="EK14" i="5"/>
  <c r="EK15" i="5"/>
  <c r="EK16" i="5"/>
  <c r="EK17" i="5"/>
  <c r="EK18" i="5"/>
  <c r="EK19" i="5"/>
  <c r="EK20" i="5"/>
  <c r="EK21" i="5"/>
  <c r="EK22" i="5"/>
  <c r="EK23" i="5"/>
  <c r="EK24" i="5"/>
  <c r="EK25" i="5"/>
  <c r="EK26" i="5"/>
  <c r="EK27" i="5"/>
  <c r="EK28" i="5"/>
  <c r="EK29" i="5"/>
  <c r="EK30" i="5"/>
  <c r="EJ8" i="5"/>
  <c r="EJ9" i="5"/>
  <c r="EJ10" i="5"/>
  <c r="EJ11" i="5"/>
  <c r="EJ12" i="5"/>
  <c r="EJ13" i="5"/>
  <c r="EJ14" i="5"/>
  <c r="EJ15" i="5"/>
  <c r="EJ16" i="5"/>
  <c r="EJ17" i="5"/>
  <c r="EJ18" i="5"/>
  <c r="EJ19" i="5"/>
  <c r="EJ20" i="5"/>
  <c r="EJ21" i="5"/>
  <c r="EJ22" i="5"/>
  <c r="EJ23" i="5"/>
  <c r="EJ24" i="5"/>
  <c r="EJ25" i="5"/>
  <c r="EJ26" i="5"/>
  <c r="EJ27" i="5"/>
  <c r="EJ28" i="5"/>
  <c r="EJ29" i="5"/>
  <c r="EJ30" i="5"/>
  <c r="EE107" i="5"/>
  <c r="EG109" i="5"/>
  <c r="EG110" i="5"/>
  <c r="EG111" i="5"/>
  <c r="EF109" i="5"/>
  <c r="EF110" i="5"/>
  <c r="EF111" i="5"/>
  <c r="EE82" i="5"/>
  <c r="EG84" i="5"/>
  <c r="EG85" i="5"/>
  <c r="EG86" i="5"/>
  <c r="EF84" i="5"/>
  <c r="EF85" i="5"/>
  <c r="EF86" i="5"/>
  <c r="EE57" i="5"/>
  <c r="EG59" i="5"/>
  <c r="EG60" i="5"/>
  <c r="EG61" i="5"/>
  <c r="EF59" i="5"/>
  <c r="EF60" i="5"/>
  <c r="EF61" i="5"/>
  <c r="EE32" i="5"/>
  <c r="EG34" i="5"/>
  <c r="EG35" i="5"/>
  <c r="EG36" i="5"/>
  <c r="EF34" i="5"/>
  <c r="EF35" i="5"/>
  <c r="EF36" i="5"/>
  <c r="EG133" i="5"/>
  <c r="EG134" i="5"/>
  <c r="EG135" i="5"/>
  <c r="EG136" i="5"/>
  <c r="EG137" i="5"/>
  <c r="EG138" i="5"/>
  <c r="EG139" i="5"/>
  <c r="EG140" i="5"/>
  <c r="EG141" i="5"/>
  <c r="EG142" i="5"/>
  <c r="EG143" i="5"/>
  <c r="EG144" i="5"/>
  <c r="EG145" i="5"/>
  <c r="EG146" i="5"/>
  <c r="EG147" i="5"/>
  <c r="EG148" i="5"/>
  <c r="EG149" i="5"/>
  <c r="EG150" i="5"/>
  <c r="EG151" i="5"/>
  <c r="EG152" i="5"/>
  <c r="EG153" i="5"/>
  <c r="EG154" i="5"/>
  <c r="EG155" i="5"/>
  <c r="EF133" i="5"/>
  <c r="EF134" i="5"/>
  <c r="EF135" i="5"/>
  <c r="EF136" i="5"/>
  <c r="EF137" i="5"/>
  <c r="EF138" i="5"/>
  <c r="EF139" i="5"/>
  <c r="EF140" i="5"/>
  <c r="EF141" i="5"/>
  <c r="EF142" i="5"/>
  <c r="EF143" i="5"/>
  <c r="EF144" i="5"/>
  <c r="EF145" i="5"/>
  <c r="EF146" i="5"/>
  <c r="EF147" i="5"/>
  <c r="EF148" i="5"/>
  <c r="EF149" i="5"/>
  <c r="EF150" i="5"/>
  <c r="EF151" i="5"/>
  <c r="EF152" i="5"/>
  <c r="EF153" i="5"/>
  <c r="EF154" i="5"/>
  <c r="EF155" i="5"/>
  <c r="EG112" i="5"/>
  <c r="EG113" i="5"/>
  <c r="EG114" i="5"/>
  <c r="EG115" i="5"/>
  <c r="EG116" i="5"/>
  <c r="EG117" i="5"/>
  <c r="EG118" i="5"/>
  <c r="EG119" i="5"/>
  <c r="EG120" i="5"/>
  <c r="EG121" i="5"/>
  <c r="EG122" i="5"/>
  <c r="EG123" i="5"/>
  <c r="EG124" i="5"/>
  <c r="EG125" i="5"/>
  <c r="EG126" i="5"/>
  <c r="EG127" i="5"/>
  <c r="EG128" i="5"/>
  <c r="EG129" i="5"/>
  <c r="EG130" i="5"/>
  <c r="EF112" i="5"/>
  <c r="EF113" i="5"/>
  <c r="EF114" i="5"/>
  <c r="EF115" i="5"/>
  <c r="EF116" i="5"/>
  <c r="EF117" i="5"/>
  <c r="EF118" i="5"/>
  <c r="EF119" i="5"/>
  <c r="EF120" i="5"/>
  <c r="EF121" i="5"/>
  <c r="EF122" i="5"/>
  <c r="EF123" i="5"/>
  <c r="EF124" i="5"/>
  <c r="EF125" i="5"/>
  <c r="EF126" i="5"/>
  <c r="EF127" i="5"/>
  <c r="EF128" i="5"/>
  <c r="EF129" i="5"/>
  <c r="EF130" i="5"/>
  <c r="EG87" i="5"/>
  <c r="EG88" i="5"/>
  <c r="EG89" i="5"/>
  <c r="EG90" i="5"/>
  <c r="EG91" i="5"/>
  <c r="EG92" i="5"/>
  <c r="EG93" i="5"/>
  <c r="EG94" i="5"/>
  <c r="EG95" i="5"/>
  <c r="EG96" i="5"/>
  <c r="EG97" i="5"/>
  <c r="EG98" i="5"/>
  <c r="EG99" i="5"/>
  <c r="EG100" i="5"/>
  <c r="EG101" i="5"/>
  <c r="EG102" i="5"/>
  <c r="EG103" i="5"/>
  <c r="EG104" i="5"/>
  <c r="EG105" i="5"/>
  <c r="EF87" i="5"/>
  <c r="EF88" i="5"/>
  <c r="EF89" i="5"/>
  <c r="EF90" i="5"/>
  <c r="EF91" i="5"/>
  <c r="EF92" i="5"/>
  <c r="EF93" i="5"/>
  <c r="EF94" i="5"/>
  <c r="EF95" i="5"/>
  <c r="EF96" i="5"/>
  <c r="EF97" i="5"/>
  <c r="EF98" i="5"/>
  <c r="EF99" i="5"/>
  <c r="EF100" i="5"/>
  <c r="EF101" i="5"/>
  <c r="EF102" i="5"/>
  <c r="EF103" i="5"/>
  <c r="EF104" i="5"/>
  <c r="EF105" i="5"/>
  <c r="EG62" i="5"/>
  <c r="EG63" i="5"/>
  <c r="EG64" i="5"/>
  <c r="EG65" i="5"/>
  <c r="EG66" i="5"/>
  <c r="EG67" i="5"/>
  <c r="EG68" i="5"/>
  <c r="EG69" i="5"/>
  <c r="EG70" i="5"/>
  <c r="EG71" i="5"/>
  <c r="EG72" i="5"/>
  <c r="EG73" i="5"/>
  <c r="EG74" i="5"/>
  <c r="EG75" i="5"/>
  <c r="EG76" i="5"/>
  <c r="EG77" i="5"/>
  <c r="EG78" i="5"/>
  <c r="EG79" i="5"/>
  <c r="EG80" i="5"/>
  <c r="EF62" i="5"/>
  <c r="EF63" i="5"/>
  <c r="EF64" i="5"/>
  <c r="EF65" i="5"/>
  <c r="EF66" i="5"/>
  <c r="EF67" i="5"/>
  <c r="EF68" i="5"/>
  <c r="EF69" i="5"/>
  <c r="EF70" i="5"/>
  <c r="EF71" i="5"/>
  <c r="EF72" i="5"/>
  <c r="EF73" i="5"/>
  <c r="EF74" i="5"/>
  <c r="EF75" i="5"/>
  <c r="EF76" i="5"/>
  <c r="EF77" i="5"/>
  <c r="EF78" i="5"/>
  <c r="EF79" i="5"/>
  <c r="EF80" i="5"/>
  <c r="EG37" i="5"/>
  <c r="EG38" i="5"/>
  <c r="EG39" i="5"/>
  <c r="EG40" i="5"/>
  <c r="EG41" i="5"/>
  <c r="EG42" i="5"/>
  <c r="EG43" i="5"/>
  <c r="EG44" i="5"/>
  <c r="EG45" i="5"/>
  <c r="EG46" i="5"/>
  <c r="EG47" i="5"/>
  <c r="EG48" i="5"/>
  <c r="EG49" i="5"/>
  <c r="EG50" i="5"/>
  <c r="EG51" i="5"/>
  <c r="EG52" i="5"/>
  <c r="EG53" i="5"/>
  <c r="EG54" i="5"/>
  <c r="EG55" i="5"/>
  <c r="EF37" i="5"/>
  <c r="EF38" i="5"/>
  <c r="EF39" i="5"/>
  <c r="EF40" i="5"/>
  <c r="EF41" i="5"/>
  <c r="EF42" i="5"/>
  <c r="EF43" i="5"/>
  <c r="EF44" i="5"/>
  <c r="EF45" i="5"/>
  <c r="EF46" i="5"/>
  <c r="EF47" i="5"/>
  <c r="EF48" i="5"/>
  <c r="EF49" i="5"/>
  <c r="EF50" i="5"/>
  <c r="EF51" i="5"/>
  <c r="EF52" i="5"/>
  <c r="EF53" i="5"/>
  <c r="EF54" i="5"/>
  <c r="EF55" i="5"/>
  <c r="EG8" i="5"/>
  <c r="EG9" i="5"/>
  <c r="EG10" i="5"/>
  <c r="EG11" i="5"/>
  <c r="EG12" i="5"/>
  <c r="EG13" i="5"/>
  <c r="EG14" i="5"/>
  <c r="EG15" i="5"/>
  <c r="EG16" i="5"/>
  <c r="EG17" i="5"/>
  <c r="EG18" i="5"/>
  <c r="EG19" i="5"/>
  <c r="EG20" i="5"/>
  <c r="EG21" i="5"/>
  <c r="EG22" i="5"/>
  <c r="EG23" i="5"/>
  <c r="EG24" i="5"/>
  <c r="EG25" i="5"/>
  <c r="EG26" i="5"/>
  <c r="EG27" i="5"/>
  <c r="EG28" i="5"/>
  <c r="EG29" i="5"/>
  <c r="EG30" i="5"/>
  <c r="EF8" i="5"/>
  <c r="EF9" i="5"/>
  <c r="EF10" i="5"/>
  <c r="EF11" i="5"/>
  <c r="EF12" i="5"/>
  <c r="EF13" i="5"/>
  <c r="EF14" i="5"/>
  <c r="EF15" i="5"/>
  <c r="EF16" i="5"/>
  <c r="EF17" i="5"/>
  <c r="EF18" i="5"/>
  <c r="EF19" i="5"/>
  <c r="EF20" i="5"/>
  <c r="EF21" i="5"/>
  <c r="EF22" i="5"/>
  <c r="EF23" i="5"/>
  <c r="EF24" i="5"/>
  <c r="EF25" i="5"/>
  <c r="EF26" i="5"/>
  <c r="EF27" i="5"/>
  <c r="EF28" i="5"/>
  <c r="EF29" i="5"/>
  <c r="EF30" i="5"/>
  <c r="EA107" i="5"/>
  <c r="EC109" i="5"/>
  <c r="EC110" i="5"/>
  <c r="EC111" i="5"/>
  <c r="EB109" i="5"/>
  <c r="EB110" i="5"/>
  <c r="EB111" i="5"/>
  <c r="EA82" i="5"/>
  <c r="EC84" i="5"/>
  <c r="EC85" i="5"/>
  <c r="EC86" i="5"/>
  <c r="EB84" i="5"/>
  <c r="EB85" i="5"/>
  <c r="EB86" i="5"/>
  <c r="EA57" i="5"/>
  <c r="EC59" i="5"/>
  <c r="EC60" i="5"/>
  <c r="EC61" i="5"/>
  <c r="EB59" i="5"/>
  <c r="EB60" i="5"/>
  <c r="EB61" i="5"/>
  <c r="EA32" i="5"/>
  <c r="EC34" i="5"/>
  <c r="EC35" i="5"/>
  <c r="EC36" i="5"/>
  <c r="EB34" i="5"/>
  <c r="EB35" i="5"/>
  <c r="EB36" i="5"/>
  <c r="EC133" i="5"/>
  <c r="EC134" i="5"/>
  <c r="EC135" i="5"/>
  <c r="EC136" i="5"/>
  <c r="EC137" i="5"/>
  <c r="EC138" i="5"/>
  <c r="EC139" i="5"/>
  <c r="EC140" i="5"/>
  <c r="EC141" i="5"/>
  <c r="EC142" i="5"/>
  <c r="EC143" i="5"/>
  <c r="EC144" i="5"/>
  <c r="EC145" i="5"/>
  <c r="EC146" i="5"/>
  <c r="EC147" i="5"/>
  <c r="EC148" i="5"/>
  <c r="EC149" i="5"/>
  <c r="EC150" i="5"/>
  <c r="EC151" i="5"/>
  <c r="EC152" i="5"/>
  <c r="EC153" i="5"/>
  <c r="EC154" i="5"/>
  <c r="EC155" i="5"/>
  <c r="EB133" i="5"/>
  <c r="EB134" i="5"/>
  <c r="EB135" i="5"/>
  <c r="EB136" i="5"/>
  <c r="EB137" i="5"/>
  <c r="EB138" i="5"/>
  <c r="EB139" i="5"/>
  <c r="EB140" i="5"/>
  <c r="EB141" i="5"/>
  <c r="EB142" i="5"/>
  <c r="EB143" i="5"/>
  <c r="EB144" i="5"/>
  <c r="EB145" i="5"/>
  <c r="EB146" i="5"/>
  <c r="EB147" i="5"/>
  <c r="EB148" i="5"/>
  <c r="EB149" i="5"/>
  <c r="EB150" i="5"/>
  <c r="EB151" i="5"/>
  <c r="EB152" i="5"/>
  <c r="EB153" i="5"/>
  <c r="EB154" i="5"/>
  <c r="EB155" i="5"/>
  <c r="EC112" i="5"/>
  <c r="EC113" i="5"/>
  <c r="EC114" i="5"/>
  <c r="EC115" i="5"/>
  <c r="EC116" i="5"/>
  <c r="EC117" i="5"/>
  <c r="EC118" i="5"/>
  <c r="EC119" i="5"/>
  <c r="EC120" i="5"/>
  <c r="EC121" i="5"/>
  <c r="EC122" i="5"/>
  <c r="EC123" i="5"/>
  <c r="EC124" i="5"/>
  <c r="EC125" i="5"/>
  <c r="EC126" i="5"/>
  <c r="EC127" i="5"/>
  <c r="EC128" i="5"/>
  <c r="EC129" i="5"/>
  <c r="EC130" i="5"/>
  <c r="EB112" i="5"/>
  <c r="EB113" i="5"/>
  <c r="EB114" i="5"/>
  <c r="EB115" i="5"/>
  <c r="EB116" i="5"/>
  <c r="EB117" i="5"/>
  <c r="EB118" i="5"/>
  <c r="EB119" i="5"/>
  <c r="EB120" i="5"/>
  <c r="EB121" i="5"/>
  <c r="EB122" i="5"/>
  <c r="EB123" i="5"/>
  <c r="EB124" i="5"/>
  <c r="EB125" i="5"/>
  <c r="EB126" i="5"/>
  <c r="EB127" i="5"/>
  <c r="EB128" i="5"/>
  <c r="EB129" i="5"/>
  <c r="EB130" i="5"/>
  <c r="EC87" i="5"/>
  <c r="EC88" i="5"/>
  <c r="EC89" i="5"/>
  <c r="EC90" i="5"/>
  <c r="EC91" i="5"/>
  <c r="EC92" i="5"/>
  <c r="EC93" i="5"/>
  <c r="EC94" i="5"/>
  <c r="EC95" i="5"/>
  <c r="EC96" i="5"/>
  <c r="EC97" i="5"/>
  <c r="EC98" i="5"/>
  <c r="EC99" i="5"/>
  <c r="EC100" i="5"/>
  <c r="EC101" i="5"/>
  <c r="EC102" i="5"/>
  <c r="EC103" i="5"/>
  <c r="EC104" i="5"/>
  <c r="EC105" i="5"/>
  <c r="EB87" i="5"/>
  <c r="EB88" i="5"/>
  <c r="EB89" i="5"/>
  <c r="EB90" i="5"/>
  <c r="EB91" i="5"/>
  <c r="EB92" i="5"/>
  <c r="EB93" i="5"/>
  <c r="EB94" i="5"/>
  <c r="EB95" i="5"/>
  <c r="EB96" i="5"/>
  <c r="EB97" i="5"/>
  <c r="EB98" i="5"/>
  <c r="EB99" i="5"/>
  <c r="EB100" i="5"/>
  <c r="EB101" i="5"/>
  <c r="EB102" i="5"/>
  <c r="EB103" i="5"/>
  <c r="EB104" i="5"/>
  <c r="EB105" i="5"/>
  <c r="EC62" i="5"/>
  <c r="EC63" i="5"/>
  <c r="EC64" i="5"/>
  <c r="EC65" i="5"/>
  <c r="EC66" i="5"/>
  <c r="EC67" i="5"/>
  <c r="EC68" i="5"/>
  <c r="EC69" i="5"/>
  <c r="EC70" i="5"/>
  <c r="EC71" i="5"/>
  <c r="EC72" i="5"/>
  <c r="EC73" i="5"/>
  <c r="EC74" i="5"/>
  <c r="EC75" i="5"/>
  <c r="EC76" i="5"/>
  <c r="EC77" i="5"/>
  <c r="EC78" i="5"/>
  <c r="EC79" i="5"/>
  <c r="EC80" i="5"/>
  <c r="EB62" i="5"/>
  <c r="EB63" i="5"/>
  <c r="EB64" i="5"/>
  <c r="EB65" i="5"/>
  <c r="EB66" i="5"/>
  <c r="EB67" i="5"/>
  <c r="EB68" i="5"/>
  <c r="EB69" i="5"/>
  <c r="EB70" i="5"/>
  <c r="EB71" i="5"/>
  <c r="EB72" i="5"/>
  <c r="EB73" i="5"/>
  <c r="EB74" i="5"/>
  <c r="EB75" i="5"/>
  <c r="EB76" i="5"/>
  <c r="EB77" i="5"/>
  <c r="EB78" i="5"/>
  <c r="EB79" i="5"/>
  <c r="EB80" i="5"/>
  <c r="EC37" i="5"/>
  <c r="EC38" i="5"/>
  <c r="EC39" i="5"/>
  <c r="EC40" i="5"/>
  <c r="EC41" i="5"/>
  <c r="EC42" i="5"/>
  <c r="EC43" i="5"/>
  <c r="EC44" i="5"/>
  <c r="EC45" i="5"/>
  <c r="EC46" i="5"/>
  <c r="EC47" i="5"/>
  <c r="EC48" i="5"/>
  <c r="EC49" i="5"/>
  <c r="EC50" i="5"/>
  <c r="EC51" i="5"/>
  <c r="EC52" i="5"/>
  <c r="EC53" i="5"/>
  <c r="EC54" i="5"/>
  <c r="EC55" i="5"/>
  <c r="EB37" i="5"/>
  <c r="EB38" i="5"/>
  <c r="EB39" i="5"/>
  <c r="EB40" i="5"/>
  <c r="EB41" i="5"/>
  <c r="EB42" i="5"/>
  <c r="EB43" i="5"/>
  <c r="EB44" i="5"/>
  <c r="EB45" i="5"/>
  <c r="EB46" i="5"/>
  <c r="EB47" i="5"/>
  <c r="EB48" i="5"/>
  <c r="EB49" i="5"/>
  <c r="EB50" i="5"/>
  <c r="EB51" i="5"/>
  <c r="EB52" i="5"/>
  <c r="EB53" i="5"/>
  <c r="EB54" i="5"/>
  <c r="EB55" i="5"/>
  <c r="EC8" i="5"/>
  <c r="EC9" i="5"/>
  <c r="EC10" i="5"/>
  <c r="EC11" i="5"/>
  <c r="EC12" i="5"/>
  <c r="EC13" i="5"/>
  <c r="EC14" i="5"/>
  <c r="EC15" i="5"/>
  <c r="EC16" i="5"/>
  <c r="EC17" i="5"/>
  <c r="EC18" i="5"/>
  <c r="EC19" i="5"/>
  <c r="EC20" i="5"/>
  <c r="EC21" i="5"/>
  <c r="EC22" i="5"/>
  <c r="EC23" i="5"/>
  <c r="EC24" i="5"/>
  <c r="EC25" i="5"/>
  <c r="EC26" i="5"/>
  <c r="EC27" i="5"/>
  <c r="EC28" i="5"/>
  <c r="EC29" i="5"/>
  <c r="EC30" i="5"/>
  <c r="EB8" i="5"/>
  <c r="EB9" i="5"/>
  <c r="EB10" i="5"/>
  <c r="EB11" i="5"/>
  <c r="EB12" i="5"/>
  <c r="EB13" i="5"/>
  <c r="EB14" i="5"/>
  <c r="EB15" i="5"/>
  <c r="EB16" i="5"/>
  <c r="EB17" i="5"/>
  <c r="EB18" i="5"/>
  <c r="EB19" i="5"/>
  <c r="EB20" i="5"/>
  <c r="EB21" i="5"/>
  <c r="EB22" i="5"/>
  <c r="EB23" i="5"/>
  <c r="EB24" i="5"/>
  <c r="EB25" i="5"/>
  <c r="EB26" i="5"/>
  <c r="EB27" i="5"/>
  <c r="EB28" i="5"/>
  <c r="EB29" i="5"/>
  <c r="EB30" i="5"/>
  <c r="DW107" i="5"/>
  <c r="DY109" i="5"/>
  <c r="DY110" i="5"/>
  <c r="DY111" i="5"/>
  <c r="DX109" i="5"/>
  <c r="DX110" i="5"/>
  <c r="DX111" i="5"/>
  <c r="DW82" i="5"/>
  <c r="DY84" i="5"/>
  <c r="DY85" i="5"/>
  <c r="DY86" i="5"/>
  <c r="DX84" i="5"/>
  <c r="DX85" i="5"/>
  <c r="DX86" i="5"/>
  <c r="DW57" i="5"/>
  <c r="DY59" i="5"/>
  <c r="DY60" i="5"/>
  <c r="DY61" i="5"/>
  <c r="DX59" i="5"/>
  <c r="DX60" i="5"/>
  <c r="DX61" i="5"/>
  <c r="DW32" i="5"/>
  <c r="DY34" i="5"/>
  <c r="DY35" i="5"/>
  <c r="DY36" i="5"/>
  <c r="DX34" i="5"/>
  <c r="DX35" i="5"/>
  <c r="DX36" i="5"/>
  <c r="DY133" i="5"/>
  <c r="DY134" i="5"/>
  <c r="DY135" i="5"/>
  <c r="DY136" i="5"/>
  <c r="DY137" i="5"/>
  <c r="DY138" i="5"/>
  <c r="DY139" i="5"/>
  <c r="DY140" i="5"/>
  <c r="DY141" i="5"/>
  <c r="DY142" i="5"/>
  <c r="DY143" i="5"/>
  <c r="DY144" i="5"/>
  <c r="DY145" i="5"/>
  <c r="DY146" i="5"/>
  <c r="DY147" i="5"/>
  <c r="DY148" i="5"/>
  <c r="DY149" i="5"/>
  <c r="DY150" i="5"/>
  <c r="DY151" i="5"/>
  <c r="DY152" i="5"/>
  <c r="DY153" i="5"/>
  <c r="DY154" i="5"/>
  <c r="DY155" i="5"/>
  <c r="DX133" i="5"/>
  <c r="DX134" i="5"/>
  <c r="DX135" i="5"/>
  <c r="DX136" i="5"/>
  <c r="DX137" i="5"/>
  <c r="DX138" i="5"/>
  <c r="DX139" i="5"/>
  <c r="DX140" i="5"/>
  <c r="DX141" i="5"/>
  <c r="DX142" i="5"/>
  <c r="DX143" i="5"/>
  <c r="DX144" i="5"/>
  <c r="DX145" i="5"/>
  <c r="DX146" i="5"/>
  <c r="DX147" i="5"/>
  <c r="DX148" i="5"/>
  <c r="DX149" i="5"/>
  <c r="DX150" i="5"/>
  <c r="DX151" i="5"/>
  <c r="DX152" i="5"/>
  <c r="DX153" i="5"/>
  <c r="DX154" i="5"/>
  <c r="DX155" i="5"/>
  <c r="DY112" i="5"/>
  <c r="DY113" i="5"/>
  <c r="DY114" i="5"/>
  <c r="DY115" i="5"/>
  <c r="DY116" i="5"/>
  <c r="DY117" i="5"/>
  <c r="DY118" i="5"/>
  <c r="DY119" i="5"/>
  <c r="DY120" i="5"/>
  <c r="DY121" i="5"/>
  <c r="DY122" i="5"/>
  <c r="DY123" i="5"/>
  <c r="DY124" i="5"/>
  <c r="DY125" i="5"/>
  <c r="DY126" i="5"/>
  <c r="DY127" i="5"/>
  <c r="DY128" i="5"/>
  <c r="DY129" i="5"/>
  <c r="DY130" i="5"/>
  <c r="DX112" i="5"/>
  <c r="DX113" i="5"/>
  <c r="DX114" i="5"/>
  <c r="DX115" i="5"/>
  <c r="DX116" i="5"/>
  <c r="DX117" i="5"/>
  <c r="DX118" i="5"/>
  <c r="DX119" i="5"/>
  <c r="DX120" i="5"/>
  <c r="DX121" i="5"/>
  <c r="DX122" i="5"/>
  <c r="DX123" i="5"/>
  <c r="DX124" i="5"/>
  <c r="DX125" i="5"/>
  <c r="DX126" i="5"/>
  <c r="DX127" i="5"/>
  <c r="DX128" i="5"/>
  <c r="DX129" i="5"/>
  <c r="DX130" i="5"/>
  <c r="DY87" i="5"/>
  <c r="DY88" i="5"/>
  <c r="DY89" i="5"/>
  <c r="DY90" i="5"/>
  <c r="DY91" i="5"/>
  <c r="DY92" i="5"/>
  <c r="DY93" i="5"/>
  <c r="DY94" i="5"/>
  <c r="DY95" i="5"/>
  <c r="DY96" i="5"/>
  <c r="DY97" i="5"/>
  <c r="DY98" i="5"/>
  <c r="DY99" i="5"/>
  <c r="DY100" i="5"/>
  <c r="DY101" i="5"/>
  <c r="DY102" i="5"/>
  <c r="DY103" i="5"/>
  <c r="DY104" i="5"/>
  <c r="DY105" i="5"/>
  <c r="DX87" i="5"/>
  <c r="DX88" i="5"/>
  <c r="DX89" i="5"/>
  <c r="DX90" i="5"/>
  <c r="DX91" i="5"/>
  <c r="DX92" i="5"/>
  <c r="DX93" i="5"/>
  <c r="DX94" i="5"/>
  <c r="DX95" i="5"/>
  <c r="DX96" i="5"/>
  <c r="DX97" i="5"/>
  <c r="DX98" i="5"/>
  <c r="DX99" i="5"/>
  <c r="DX100" i="5"/>
  <c r="DX101" i="5"/>
  <c r="DX102" i="5"/>
  <c r="DX103" i="5"/>
  <c r="DX104" i="5"/>
  <c r="DX105" i="5"/>
  <c r="DY62" i="5"/>
  <c r="DY63" i="5"/>
  <c r="DY64" i="5"/>
  <c r="DY65" i="5"/>
  <c r="DY66" i="5"/>
  <c r="DY67" i="5"/>
  <c r="DY68" i="5"/>
  <c r="DY69" i="5"/>
  <c r="DY70" i="5"/>
  <c r="DY71" i="5"/>
  <c r="DY72" i="5"/>
  <c r="DY73" i="5"/>
  <c r="DY74" i="5"/>
  <c r="DY75" i="5"/>
  <c r="DY76" i="5"/>
  <c r="DY77" i="5"/>
  <c r="DY78" i="5"/>
  <c r="DY79" i="5"/>
  <c r="DY80" i="5"/>
  <c r="DX62" i="5"/>
  <c r="DX63" i="5"/>
  <c r="DX64" i="5"/>
  <c r="DX65" i="5"/>
  <c r="DX66" i="5"/>
  <c r="DX67" i="5"/>
  <c r="DX68" i="5"/>
  <c r="DX69" i="5"/>
  <c r="DX70" i="5"/>
  <c r="DX71" i="5"/>
  <c r="DX72" i="5"/>
  <c r="DX73" i="5"/>
  <c r="DX74" i="5"/>
  <c r="DX75" i="5"/>
  <c r="DX76" i="5"/>
  <c r="DX77" i="5"/>
  <c r="DX78" i="5"/>
  <c r="DX79" i="5"/>
  <c r="DX80" i="5"/>
  <c r="DY37" i="5"/>
  <c r="DY38" i="5"/>
  <c r="DY39" i="5"/>
  <c r="DY40" i="5"/>
  <c r="DY41" i="5"/>
  <c r="DY42" i="5"/>
  <c r="DY43" i="5"/>
  <c r="DY44" i="5"/>
  <c r="DY45" i="5"/>
  <c r="DY46" i="5"/>
  <c r="DY47" i="5"/>
  <c r="DY48" i="5"/>
  <c r="DY49" i="5"/>
  <c r="DY50" i="5"/>
  <c r="DY51" i="5"/>
  <c r="DY52" i="5"/>
  <c r="DY53" i="5"/>
  <c r="DY54" i="5"/>
  <c r="DY55" i="5"/>
  <c r="DX37" i="5"/>
  <c r="DX38" i="5"/>
  <c r="DX39" i="5"/>
  <c r="DX40" i="5"/>
  <c r="DX41" i="5"/>
  <c r="DX42" i="5"/>
  <c r="DX43" i="5"/>
  <c r="DX44" i="5"/>
  <c r="DX45" i="5"/>
  <c r="DX46" i="5"/>
  <c r="DX47" i="5"/>
  <c r="DX48" i="5"/>
  <c r="DX49" i="5"/>
  <c r="DX50" i="5"/>
  <c r="DX51" i="5"/>
  <c r="DX52" i="5"/>
  <c r="DX53" i="5"/>
  <c r="DX54" i="5"/>
  <c r="DX55" i="5"/>
  <c r="DY8" i="5"/>
  <c r="DY9" i="5"/>
  <c r="DY10" i="5"/>
  <c r="DY11" i="5"/>
  <c r="DY12" i="5"/>
  <c r="DY13" i="5"/>
  <c r="DY14" i="5"/>
  <c r="DY15" i="5"/>
  <c r="DY16" i="5"/>
  <c r="DY17" i="5"/>
  <c r="DY18" i="5"/>
  <c r="DY19" i="5"/>
  <c r="DY20" i="5"/>
  <c r="DY21" i="5"/>
  <c r="DY22" i="5"/>
  <c r="DY23" i="5"/>
  <c r="DY24" i="5"/>
  <c r="DY25" i="5"/>
  <c r="DY26" i="5"/>
  <c r="DY27" i="5"/>
  <c r="DY28" i="5"/>
  <c r="DY29" i="5"/>
  <c r="DY30" i="5"/>
  <c r="DX8" i="5"/>
  <c r="DX9" i="5"/>
  <c r="DX10" i="5"/>
  <c r="DX11" i="5"/>
  <c r="DX12" i="5"/>
  <c r="DX13" i="5"/>
  <c r="DX14" i="5"/>
  <c r="DX15" i="5"/>
  <c r="DX16" i="5"/>
  <c r="DX17" i="5"/>
  <c r="DX18" i="5"/>
  <c r="DX19" i="5"/>
  <c r="DX20" i="5"/>
  <c r="DX21" i="5"/>
  <c r="DX22" i="5"/>
  <c r="DX23" i="5"/>
  <c r="DX24" i="5"/>
  <c r="DX25" i="5"/>
  <c r="DX26" i="5"/>
  <c r="DX27" i="5"/>
  <c r="DX28" i="5"/>
  <c r="DX29" i="5"/>
  <c r="DX30" i="5"/>
  <c r="DS107" i="5"/>
  <c r="DU109" i="5"/>
  <c r="DU110" i="5"/>
  <c r="DU111" i="5"/>
  <c r="DT109" i="5"/>
  <c r="DT110" i="5"/>
  <c r="DT111" i="5"/>
  <c r="DS82" i="5"/>
  <c r="DU84" i="5"/>
  <c r="DU85" i="5"/>
  <c r="DU86" i="5"/>
  <c r="DT84" i="5"/>
  <c r="DT85" i="5"/>
  <c r="DT86" i="5"/>
  <c r="DS57" i="5"/>
  <c r="DU59" i="5"/>
  <c r="DU60" i="5"/>
  <c r="DU61" i="5"/>
  <c r="DT59" i="5"/>
  <c r="DT60" i="5"/>
  <c r="DT61" i="5"/>
  <c r="DS32" i="5"/>
  <c r="DU34" i="5"/>
  <c r="DU35" i="5"/>
  <c r="DU36" i="5"/>
  <c r="DT34" i="5"/>
  <c r="DT35" i="5"/>
  <c r="DT36" i="5"/>
  <c r="DU133" i="5"/>
  <c r="DU134" i="5"/>
  <c r="DU135" i="5"/>
  <c r="DU136" i="5"/>
  <c r="DU137" i="5"/>
  <c r="DU138" i="5"/>
  <c r="DU139" i="5"/>
  <c r="DU140" i="5"/>
  <c r="DU141" i="5"/>
  <c r="DU142" i="5"/>
  <c r="DU143" i="5"/>
  <c r="DU144" i="5"/>
  <c r="DU145" i="5"/>
  <c r="DU146" i="5"/>
  <c r="DU147" i="5"/>
  <c r="DU148" i="5"/>
  <c r="DU149" i="5"/>
  <c r="DU150" i="5"/>
  <c r="DU151" i="5"/>
  <c r="DU152" i="5"/>
  <c r="DU153" i="5"/>
  <c r="DU154" i="5"/>
  <c r="DU155" i="5"/>
  <c r="DT133" i="5"/>
  <c r="DT134" i="5"/>
  <c r="DT135" i="5"/>
  <c r="DT136" i="5"/>
  <c r="DT137" i="5"/>
  <c r="DT138" i="5"/>
  <c r="DT139" i="5"/>
  <c r="DT140" i="5"/>
  <c r="DT141" i="5"/>
  <c r="DT142" i="5"/>
  <c r="DT143" i="5"/>
  <c r="DT144" i="5"/>
  <c r="DT145" i="5"/>
  <c r="DT146" i="5"/>
  <c r="DT147" i="5"/>
  <c r="DT148" i="5"/>
  <c r="DT149" i="5"/>
  <c r="DT150" i="5"/>
  <c r="DT151" i="5"/>
  <c r="DT152" i="5"/>
  <c r="DT153" i="5"/>
  <c r="DT154" i="5"/>
  <c r="DT155" i="5"/>
  <c r="DU112" i="5"/>
  <c r="DU113" i="5"/>
  <c r="DU114" i="5"/>
  <c r="DU115" i="5"/>
  <c r="DU116" i="5"/>
  <c r="DU117" i="5"/>
  <c r="DU118" i="5"/>
  <c r="DU119" i="5"/>
  <c r="DU120" i="5"/>
  <c r="DU121" i="5"/>
  <c r="DU122" i="5"/>
  <c r="DU123" i="5"/>
  <c r="DU124" i="5"/>
  <c r="DU125" i="5"/>
  <c r="DU126" i="5"/>
  <c r="DU127" i="5"/>
  <c r="DU128" i="5"/>
  <c r="DU129" i="5"/>
  <c r="DU130" i="5"/>
  <c r="DT112" i="5"/>
  <c r="DT113" i="5"/>
  <c r="DT114" i="5"/>
  <c r="DT115" i="5"/>
  <c r="DT116" i="5"/>
  <c r="DT117" i="5"/>
  <c r="DT118" i="5"/>
  <c r="DT119" i="5"/>
  <c r="DT120" i="5"/>
  <c r="DT121" i="5"/>
  <c r="DT122" i="5"/>
  <c r="DT123" i="5"/>
  <c r="DT124" i="5"/>
  <c r="DT125" i="5"/>
  <c r="DT126" i="5"/>
  <c r="DT127" i="5"/>
  <c r="DT128" i="5"/>
  <c r="DT129" i="5"/>
  <c r="DT130" i="5"/>
  <c r="DU87" i="5"/>
  <c r="DU88" i="5"/>
  <c r="DU89" i="5"/>
  <c r="DU90" i="5"/>
  <c r="DU91" i="5"/>
  <c r="DU92" i="5"/>
  <c r="DU93" i="5"/>
  <c r="DU94" i="5"/>
  <c r="DU95" i="5"/>
  <c r="DU96" i="5"/>
  <c r="DU97" i="5"/>
  <c r="DU98" i="5"/>
  <c r="DU99" i="5"/>
  <c r="DU100" i="5"/>
  <c r="DU101" i="5"/>
  <c r="DU102" i="5"/>
  <c r="DU103" i="5"/>
  <c r="DU104" i="5"/>
  <c r="DU105" i="5"/>
  <c r="DT87" i="5"/>
  <c r="DT88" i="5"/>
  <c r="DT89" i="5"/>
  <c r="DT90" i="5"/>
  <c r="DT91" i="5"/>
  <c r="DT92" i="5"/>
  <c r="DT93" i="5"/>
  <c r="DT94" i="5"/>
  <c r="DT95" i="5"/>
  <c r="DT96" i="5"/>
  <c r="DT97" i="5"/>
  <c r="DT98" i="5"/>
  <c r="DT99" i="5"/>
  <c r="DT100" i="5"/>
  <c r="DT101" i="5"/>
  <c r="DT102" i="5"/>
  <c r="DT103" i="5"/>
  <c r="DT104" i="5"/>
  <c r="DT105" i="5"/>
  <c r="DU62" i="5"/>
  <c r="DU63" i="5"/>
  <c r="DU64" i="5"/>
  <c r="DU65" i="5"/>
  <c r="DU66" i="5"/>
  <c r="DU67" i="5"/>
  <c r="DU68" i="5"/>
  <c r="DU69" i="5"/>
  <c r="DU70" i="5"/>
  <c r="DU71" i="5"/>
  <c r="DU72" i="5"/>
  <c r="DU73" i="5"/>
  <c r="DU74" i="5"/>
  <c r="DU75" i="5"/>
  <c r="DU76" i="5"/>
  <c r="DU77" i="5"/>
  <c r="DU78" i="5"/>
  <c r="DU79" i="5"/>
  <c r="DU80" i="5"/>
  <c r="DT62" i="5"/>
  <c r="DT63" i="5"/>
  <c r="DT64" i="5"/>
  <c r="DT65" i="5"/>
  <c r="DT66" i="5"/>
  <c r="DT67" i="5"/>
  <c r="DT68" i="5"/>
  <c r="DT69" i="5"/>
  <c r="DT70" i="5"/>
  <c r="DT71" i="5"/>
  <c r="DT72" i="5"/>
  <c r="DT73" i="5"/>
  <c r="DT74" i="5"/>
  <c r="DT75" i="5"/>
  <c r="DT76" i="5"/>
  <c r="DT77" i="5"/>
  <c r="DT78" i="5"/>
  <c r="DT79" i="5"/>
  <c r="DT80" i="5"/>
  <c r="DU37" i="5"/>
  <c r="DU38" i="5"/>
  <c r="DU39" i="5"/>
  <c r="DU40" i="5"/>
  <c r="DU41" i="5"/>
  <c r="DU42" i="5"/>
  <c r="DU43" i="5"/>
  <c r="DU44" i="5"/>
  <c r="DU45" i="5"/>
  <c r="DU46" i="5"/>
  <c r="DU47" i="5"/>
  <c r="DU48" i="5"/>
  <c r="DU49" i="5"/>
  <c r="DU50" i="5"/>
  <c r="DU51" i="5"/>
  <c r="DU52" i="5"/>
  <c r="DU53" i="5"/>
  <c r="DU54" i="5"/>
  <c r="DU55" i="5"/>
  <c r="DT37" i="5"/>
  <c r="DT38" i="5"/>
  <c r="DT39" i="5"/>
  <c r="DT40" i="5"/>
  <c r="DT41" i="5"/>
  <c r="DT42" i="5"/>
  <c r="DT43" i="5"/>
  <c r="DT44" i="5"/>
  <c r="DT45" i="5"/>
  <c r="DT46" i="5"/>
  <c r="DT47" i="5"/>
  <c r="DT48" i="5"/>
  <c r="DT49" i="5"/>
  <c r="DT50" i="5"/>
  <c r="DT51" i="5"/>
  <c r="DT52" i="5"/>
  <c r="DT53" i="5"/>
  <c r="DT54" i="5"/>
  <c r="DT55" i="5"/>
  <c r="DU8" i="5"/>
  <c r="DU9" i="5"/>
  <c r="DU10" i="5"/>
  <c r="DU11" i="5"/>
  <c r="DU12" i="5"/>
  <c r="DU13" i="5"/>
  <c r="DU14" i="5"/>
  <c r="DU15" i="5"/>
  <c r="DU16" i="5"/>
  <c r="DU17" i="5"/>
  <c r="DU18" i="5"/>
  <c r="DU19" i="5"/>
  <c r="DU20" i="5"/>
  <c r="DU21" i="5"/>
  <c r="DU22" i="5"/>
  <c r="DU23" i="5"/>
  <c r="DU24" i="5"/>
  <c r="DU25" i="5"/>
  <c r="DU26" i="5"/>
  <c r="DU27" i="5"/>
  <c r="DU28" i="5"/>
  <c r="DU29" i="5"/>
  <c r="DU30" i="5"/>
  <c r="DT8" i="5"/>
  <c r="DT9" i="5"/>
  <c r="DT10" i="5"/>
  <c r="DT11" i="5"/>
  <c r="DT12" i="5"/>
  <c r="DT13" i="5"/>
  <c r="DT14" i="5"/>
  <c r="DT15" i="5"/>
  <c r="DT16" i="5"/>
  <c r="DT17" i="5"/>
  <c r="DT18" i="5"/>
  <c r="DT19" i="5"/>
  <c r="DT20" i="5"/>
  <c r="DT21" i="5"/>
  <c r="DT22" i="5"/>
  <c r="DT23" i="5"/>
  <c r="DT24" i="5"/>
  <c r="DT25" i="5"/>
  <c r="DT26" i="5"/>
  <c r="DT27" i="5"/>
  <c r="DT28" i="5"/>
  <c r="DT29" i="5"/>
  <c r="DT30" i="5"/>
  <c r="DO107" i="5"/>
  <c r="DQ109" i="5"/>
  <c r="DQ110" i="5"/>
  <c r="DQ111" i="5"/>
  <c r="DP109" i="5"/>
  <c r="DP110" i="5"/>
  <c r="DP111" i="5"/>
  <c r="DO82" i="5"/>
  <c r="DQ84" i="5"/>
  <c r="DQ85" i="5"/>
  <c r="DQ86" i="5"/>
  <c r="DP84" i="5"/>
  <c r="DP85" i="5"/>
  <c r="DP86" i="5"/>
  <c r="DO57" i="5"/>
  <c r="DQ59" i="5"/>
  <c r="DQ60" i="5"/>
  <c r="DQ61" i="5"/>
  <c r="DP59" i="5"/>
  <c r="DP60" i="5"/>
  <c r="DP61" i="5"/>
  <c r="DO32" i="5"/>
  <c r="DQ34" i="5"/>
  <c r="DQ35" i="5"/>
  <c r="DQ36" i="5"/>
  <c r="DP34" i="5"/>
  <c r="DP35" i="5"/>
  <c r="DP36" i="5"/>
  <c r="DQ133" i="5"/>
  <c r="DQ134" i="5"/>
  <c r="DQ135" i="5"/>
  <c r="DQ136" i="5"/>
  <c r="DQ137" i="5"/>
  <c r="DQ138" i="5"/>
  <c r="DQ139" i="5"/>
  <c r="DQ140" i="5"/>
  <c r="DQ141" i="5"/>
  <c r="DQ142" i="5"/>
  <c r="DQ143" i="5"/>
  <c r="DQ144" i="5"/>
  <c r="DQ145" i="5"/>
  <c r="DQ146" i="5"/>
  <c r="DQ147" i="5"/>
  <c r="DQ148" i="5"/>
  <c r="DQ149" i="5"/>
  <c r="DQ150" i="5"/>
  <c r="DQ151" i="5"/>
  <c r="DQ152" i="5"/>
  <c r="DQ153" i="5"/>
  <c r="DQ154" i="5"/>
  <c r="DQ155" i="5"/>
  <c r="DP133" i="5"/>
  <c r="DP134" i="5"/>
  <c r="DP135" i="5"/>
  <c r="DP136" i="5"/>
  <c r="DP137" i="5"/>
  <c r="DP138" i="5"/>
  <c r="DP139" i="5"/>
  <c r="DP140" i="5"/>
  <c r="DP141" i="5"/>
  <c r="DP142" i="5"/>
  <c r="DP143" i="5"/>
  <c r="DP144" i="5"/>
  <c r="DP145" i="5"/>
  <c r="DP146" i="5"/>
  <c r="DP147" i="5"/>
  <c r="DP148" i="5"/>
  <c r="DP149" i="5"/>
  <c r="DP150" i="5"/>
  <c r="DP151" i="5"/>
  <c r="DP152" i="5"/>
  <c r="DP153" i="5"/>
  <c r="DP154" i="5"/>
  <c r="DP155" i="5"/>
  <c r="DQ112" i="5"/>
  <c r="DQ113" i="5"/>
  <c r="DQ114" i="5"/>
  <c r="DQ115" i="5"/>
  <c r="DQ116" i="5"/>
  <c r="DQ117" i="5"/>
  <c r="DQ118" i="5"/>
  <c r="DQ119" i="5"/>
  <c r="DQ120" i="5"/>
  <c r="DQ121" i="5"/>
  <c r="DQ122" i="5"/>
  <c r="DQ123" i="5"/>
  <c r="DQ124" i="5"/>
  <c r="DQ125" i="5"/>
  <c r="DQ126" i="5"/>
  <c r="DQ127" i="5"/>
  <c r="DQ128" i="5"/>
  <c r="DQ129" i="5"/>
  <c r="DQ130" i="5"/>
  <c r="DP112" i="5"/>
  <c r="DP113" i="5"/>
  <c r="DP114" i="5"/>
  <c r="DP115" i="5"/>
  <c r="DP116" i="5"/>
  <c r="DP117" i="5"/>
  <c r="DP118" i="5"/>
  <c r="DP119" i="5"/>
  <c r="DP120" i="5"/>
  <c r="DP121" i="5"/>
  <c r="DP122" i="5"/>
  <c r="DP123" i="5"/>
  <c r="DP124" i="5"/>
  <c r="DP125" i="5"/>
  <c r="DP126" i="5"/>
  <c r="DP127" i="5"/>
  <c r="DP128" i="5"/>
  <c r="DP129" i="5"/>
  <c r="DP130" i="5"/>
  <c r="DQ87" i="5"/>
  <c r="DQ88" i="5"/>
  <c r="DQ89" i="5"/>
  <c r="DQ90" i="5"/>
  <c r="DQ91" i="5"/>
  <c r="DQ92" i="5"/>
  <c r="DQ93" i="5"/>
  <c r="DQ94" i="5"/>
  <c r="DQ95" i="5"/>
  <c r="DQ96" i="5"/>
  <c r="DQ97" i="5"/>
  <c r="DQ98" i="5"/>
  <c r="DQ99" i="5"/>
  <c r="DQ100" i="5"/>
  <c r="DQ101" i="5"/>
  <c r="DQ102" i="5"/>
  <c r="DQ103" i="5"/>
  <c r="DQ104" i="5"/>
  <c r="DQ105" i="5"/>
  <c r="DP87" i="5"/>
  <c r="DP88" i="5"/>
  <c r="DP89" i="5"/>
  <c r="DP90" i="5"/>
  <c r="DP91" i="5"/>
  <c r="DP92" i="5"/>
  <c r="DP93" i="5"/>
  <c r="DP94" i="5"/>
  <c r="DP95" i="5"/>
  <c r="DP96" i="5"/>
  <c r="DP97" i="5"/>
  <c r="DP98" i="5"/>
  <c r="DP99" i="5"/>
  <c r="DP100" i="5"/>
  <c r="DP101" i="5"/>
  <c r="DP102" i="5"/>
  <c r="DP103" i="5"/>
  <c r="DP104" i="5"/>
  <c r="DP105" i="5"/>
  <c r="DQ62" i="5"/>
  <c r="DQ63" i="5"/>
  <c r="DQ64" i="5"/>
  <c r="DQ65" i="5"/>
  <c r="DQ66" i="5"/>
  <c r="DQ67" i="5"/>
  <c r="DQ68" i="5"/>
  <c r="DQ69" i="5"/>
  <c r="DQ70" i="5"/>
  <c r="DQ71" i="5"/>
  <c r="DQ72" i="5"/>
  <c r="DQ73" i="5"/>
  <c r="DQ74" i="5"/>
  <c r="DQ75" i="5"/>
  <c r="DQ76" i="5"/>
  <c r="DQ77" i="5"/>
  <c r="DQ78" i="5"/>
  <c r="DQ79" i="5"/>
  <c r="DQ80" i="5"/>
  <c r="DP62" i="5"/>
  <c r="DP63" i="5"/>
  <c r="DP64" i="5"/>
  <c r="DP65" i="5"/>
  <c r="DP66" i="5"/>
  <c r="DP67" i="5"/>
  <c r="DP68" i="5"/>
  <c r="DP69" i="5"/>
  <c r="DP70" i="5"/>
  <c r="DP71" i="5"/>
  <c r="DP72" i="5"/>
  <c r="DP73" i="5"/>
  <c r="DP74" i="5"/>
  <c r="DP75" i="5"/>
  <c r="DP76" i="5"/>
  <c r="DP77" i="5"/>
  <c r="DP78" i="5"/>
  <c r="DP79" i="5"/>
  <c r="DP80" i="5"/>
  <c r="DQ37" i="5"/>
  <c r="DQ38" i="5"/>
  <c r="DQ39" i="5"/>
  <c r="DQ40" i="5"/>
  <c r="DQ41" i="5"/>
  <c r="DQ42" i="5"/>
  <c r="DQ43" i="5"/>
  <c r="DQ44" i="5"/>
  <c r="DQ45" i="5"/>
  <c r="DQ46" i="5"/>
  <c r="DQ47" i="5"/>
  <c r="DQ48" i="5"/>
  <c r="DQ49" i="5"/>
  <c r="DQ50" i="5"/>
  <c r="DQ51" i="5"/>
  <c r="DQ52" i="5"/>
  <c r="DQ53" i="5"/>
  <c r="DQ54" i="5"/>
  <c r="DQ55" i="5"/>
  <c r="DP37" i="5"/>
  <c r="DP38" i="5"/>
  <c r="DP39" i="5"/>
  <c r="DP40" i="5"/>
  <c r="DP41" i="5"/>
  <c r="DP42" i="5"/>
  <c r="DP43" i="5"/>
  <c r="DP44" i="5"/>
  <c r="DP45" i="5"/>
  <c r="DP46" i="5"/>
  <c r="DP47" i="5"/>
  <c r="DP48" i="5"/>
  <c r="DP49" i="5"/>
  <c r="DP50" i="5"/>
  <c r="DP51" i="5"/>
  <c r="DP52" i="5"/>
  <c r="DP53" i="5"/>
  <c r="DP54" i="5"/>
  <c r="DP55" i="5"/>
  <c r="DQ8" i="5"/>
  <c r="DQ9" i="5"/>
  <c r="DQ10" i="5"/>
  <c r="DQ11" i="5"/>
  <c r="DQ12" i="5"/>
  <c r="DQ13" i="5"/>
  <c r="DQ14" i="5"/>
  <c r="DQ15" i="5"/>
  <c r="DQ16" i="5"/>
  <c r="DQ17" i="5"/>
  <c r="DQ18" i="5"/>
  <c r="DQ19" i="5"/>
  <c r="DQ20" i="5"/>
  <c r="DQ21" i="5"/>
  <c r="DQ22" i="5"/>
  <c r="DQ23" i="5"/>
  <c r="DQ24" i="5"/>
  <c r="DQ25" i="5"/>
  <c r="DQ26" i="5"/>
  <c r="DQ27" i="5"/>
  <c r="DQ28" i="5"/>
  <c r="DQ29" i="5"/>
  <c r="DQ30" i="5"/>
  <c r="DP8" i="5"/>
  <c r="DP9" i="5"/>
  <c r="DP10" i="5"/>
  <c r="DP11" i="5"/>
  <c r="DP12" i="5"/>
  <c r="DP13" i="5"/>
  <c r="DP14" i="5"/>
  <c r="DP15" i="5"/>
  <c r="DP16" i="5"/>
  <c r="DP17" i="5"/>
  <c r="DP18" i="5"/>
  <c r="DP19" i="5"/>
  <c r="DP20" i="5"/>
  <c r="DP21" i="5"/>
  <c r="DP22" i="5"/>
  <c r="DP23" i="5"/>
  <c r="DP24" i="5"/>
  <c r="DP25" i="5"/>
  <c r="DP26" i="5"/>
  <c r="DP27" i="5"/>
  <c r="DP28" i="5"/>
  <c r="DP29" i="5"/>
  <c r="DP30" i="5"/>
  <c r="DK107" i="5"/>
  <c r="DM109" i="5"/>
  <c r="DM110" i="5"/>
  <c r="DM111" i="5"/>
  <c r="DL109" i="5"/>
  <c r="DL110" i="5"/>
  <c r="DL111" i="5"/>
  <c r="DK82" i="5"/>
  <c r="DM84" i="5"/>
  <c r="DM85" i="5"/>
  <c r="DM86" i="5"/>
  <c r="DL84" i="5"/>
  <c r="DL85" i="5"/>
  <c r="DL86" i="5"/>
  <c r="DK57" i="5"/>
  <c r="DM59" i="5"/>
  <c r="DM60" i="5"/>
  <c r="DM61" i="5"/>
  <c r="DL59" i="5"/>
  <c r="DL60" i="5"/>
  <c r="DL61" i="5"/>
  <c r="DK32" i="5"/>
  <c r="DM34" i="5"/>
  <c r="DM35" i="5"/>
  <c r="DM36" i="5"/>
  <c r="DL34" i="5"/>
  <c r="DL35" i="5"/>
  <c r="DL36" i="5"/>
  <c r="DM133" i="5"/>
  <c r="DM134" i="5"/>
  <c r="DM135" i="5"/>
  <c r="DM136" i="5"/>
  <c r="DM137" i="5"/>
  <c r="DM138" i="5"/>
  <c r="DM139" i="5"/>
  <c r="DM140" i="5"/>
  <c r="DM141" i="5"/>
  <c r="DM142" i="5"/>
  <c r="DM143" i="5"/>
  <c r="DM144" i="5"/>
  <c r="DM145" i="5"/>
  <c r="DM146" i="5"/>
  <c r="DM147" i="5"/>
  <c r="DM148" i="5"/>
  <c r="DM149" i="5"/>
  <c r="DM150" i="5"/>
  <c r="DM151" i="5"/>
  <c r="DM152" i="5"/>
  <c r="DM153" i="5"/>
  <c r="DM154" i="5"/>
  <c r="DM155" i="5"/>
  <c r="DL133" i="5"/>
  <c r="DL134" i="5"/>
  <c r="DL135" i="5"/>
  <c r="DL136" i="5"/>
  <c r="DL137" i="5"/>
  <c r="DL138" i="5"/>
  <c r="DL139" i="5"/>
  <c r="DL140" i="5"/>
  <c r="DL141" i="5"/>
  <c r="DL142" i="5"/>
  <c r="DL143" i="5"/>
  <c r="DL144" i="5"/>
  <c r="DL145" i="5"/>
  <c r="DL146" i="5"/>
  <c r="DL147" i="5"/>
  <c r="DL148" i="5"/>
  <c r="DL149" i="5"/>
  <c r="DL150" i="5"/>
  <c r="DL151" i="5"/>
  <c r="DL152" i="5"/>
  <c r="DL153" i="5"/>
  <c r="DL154" i="5"/>
  <c r="DL155" i="5"/>
  <c r="DM112" i="5"/>
  <c r="DM113" i="5"/>
  <c r="DM114" i="5"/>
  <c r="DM115" i="5"/>
  <c r="DM116" i="5"/>
  <c r="DM117" i="5"/>
  <c r="DM118" i="5"/>
  <c r="DM119" i="5"/>
  <c r="DM120" i="5"/>
  <c r="DM121" i="5"/>
  <c r="DM122" i="5"/>
  <c r="DM123" i="5"/>
  <c r="DM124" i="5"/>
  <c r="DM125" i="5"/>
  <c r="DM126" i="5"/>
  <c r="DM127" i="5"/>
  <c r="DM128" i="5"/>
  <c r="DM129" i="5"/>
  <c r="DM130" i="5"/>
  <c r="DL112" i="5"/>
  <c r="DL113" i="5"/>
  <c r="DL114" i="5"/>
  <c r="DL115" i="5"/>
  <c r="DL116" i="5"/>
  <c r="DL117" i="5"/>
  <c r="DL118" i="5"/>
  <c r="DL119" i="5"/>
  <c r="DL120" i="5"/>
  <c r="DL121" i="5"/>
  <c r="DL122" i="5"/>
  <c r="DL123" i="5"/>
  <c r="DL124" i="5"/>
  <c r="DL125" i="5"/>
  <c r="DL126" i="5"/>
  <c r="DL127" i="5"/>
  <c r="DL128" i="5"/>
  <c r="DL129" i="5"/>
  <c r="DL130" i="5"/>
  <c r="DM87" i="5"/>
  <c r="DM88" i="5"/>
  <c r="DM89" i="5"/>
  <c r="DM90" i="5"/>
  <c r="DM91" i="5"/>
  <c r="DM92" i="5"/>
  <c r="DM93" i="5"/>
  <c r="DM94" i="5"/>
  <c r="DM95" i="5"/>
  <c r="DM96" i="5"/>
  <c r="DM97" i="5"/>
  <c r="DM98" i="5"/>
  <c r="DM99" i="5"/>
  <c r="DM100" i="5"/>
  <c r="DM101" i="5"/>
  <c r="DM102" i="5"/>
  <c r="DM103" i="5"/>
  <c r="DM104" i="5"/>
  <c r="DM105" i="5"/>
  <c r="DL87" i="5"/>
  <c r="DL88" i="5"/>
  <c r="DL89" i="5"/>
  <c r="DL90" i="5"/>
  <c r="DL91" i="5"/>
  <c r="DL92" i="5"/>
  <c r="DL93" i="5"/>
  <c r="DL94" i="5"/>
  <c r="DL95" i="5"/>
  <c r="DL96" i="5"/>
  <c r="DL97" i="5"/>
  <c r="DL98" i="5"/>
  <c r="DL99" i="5"/>
  <c r="DL100" i="5"/>
  <c r="DL101" i="5"/>
  <c r="DL102" i="5"/>
  <c r="DL103" i="5"/>
  <c r="DL104" i="5"/>
  <c r="DL105" i="5"/>
  <c r="DM62" i="5"/>
  <c r="DM63" i="5"/>
  <c r="DM64" i="5"/>
  <c r="DM65" i="5"/>
  <c r="DM66" i="5"/>
  <c r="DM67" i="5"/>
  <c r="DM68" i="5"/>
  <c r="DM69" i="5"/>
  <c r="DM70" i="5"/>
  <c r="DM71" i="5"/>
  <c r="DM72" i="5"/>
  <c r="DM73" i="5"/>
  <c r="DM74" i="5"/>
  <c r="DM75" i="5"/>
  <c r="DM76" i="5"/>
  <c r="DM77" i="5"/>
  <c r="DM78" i="5"/>
  <c r="DM79" i="5"/>
  <c r="DM80" i="5"/>
  <c r="DL62" i="5"/>
  <c r="DL63" i="5"/>
  <c r="DL64" i="5"/>
  <c r="DL65" i="5"/>
  <c r="DL66" i="5"/>
  <c r="DL67" i="5"/>
  <c r="DL68" i="5"/>
  <c r="DL69" i="5"/>
  <c r="DL70" i="5"/>
  <c r="DL71" i="5"/>
  <c r="DL72" i="5"/>
  <c r="DL73" i="5"/>
  <c r="DL74" i="5"/>
  <c r="DL75" i="5"/>
  <c r="DL76" i="5"/>
  <c r="DL77" i="5"/>
  <c r="DL78" i="5"/>
  <c r="DL79" i="5"/>
  <c r="DL80" i="5"/>
  <c r="DM37" i="5"/>
  <c r="DM38" i="5"/>
  <c r="DM39" i="5"/>
  <c r="DM40" i="5"/>
  <c r="DM41" i="5"/>
  <c r="DM42" i="5"/>
  <c r="DM43" i="5"/>
  <c r="DM44" i="5"/>
  <c r="DM45" i="5"/>
  <c r="DM46" i="5"/>
  <c r="DM47" i="5"/>
  <c r="DM48" i="5"/>
  <c r="DM49" i="5"/>
  <c r="DM50" i="5"/>
  <c r="DM51" i="5"/>
  <c r="DM52" i="5"/>
  <c r="DM53" i="5"/>
  <c r="DM54" i="5"/>
  <c r="DM55" i="5"/>
  <c r="DL37" i="5"/>
  <c r="DL38" i="5"/>
  <c r="DL39" i="5"/>
  <c r="DL40" i="5"/>
  <c r="DL41" i="5"/>
  <c r="DL42" i="5"/>
  <c r="DL43" i="5"/>
  <c r="DL44" i="5"/>
  <c r="DL45" i="5"/>
  <c r="DL46" i="5"/>
  <c r="DL47" i="5"/>
  <c r="DL48" i="5"/>
  <c r="DL49" i="5"/>
  <c r="DL50" i="5"/>
  <c r="DL51" i="5"/>
  <c r="DL52" i="5"/>
  <c r="DL53" i="5"/>
  <c r="DL54" i="5"/>
  <c r="DL55" i="5"/>
  <c r="DM8" i="5"/>
  <c r="DM9" i="5"/>
  <c r="DM10" i="5"/>
  <c r="DM11" i="5"/>
  <c r="DM12" i="5"/>
  <c r="DM13" i="5"/>
  <c r="DM14" i="5"/>
  <c r="DM15" i="5"/>
  <c r="DM16" i="5"/>
  <c r="DM17" i="5"/>
  <c r="DM18" i="5"/>
  <c r="DM19" i="5"/>
  <c r="DM20" i="5"/>
  <c r="DM21" i="5"/>
  <c r="DM22" i="5"/>
  <c r="DM23" i="5"/>
  <c r="DM24" i="5"/>
  <c r="DM25" i="5"/>
  <c r="DM26" i="5"/>
  <c r="DM27" i="5"/>
  <c r="DM28" i="5"/>
  <c r="DM29" i="5"/>
  <c r="DM30" i="5"/>
  <c r="DL8" i="5"/>
  <c r="DL9" i="5"/>
  <c r="DL10" i="5"/>
  <c r="DL11" i="5"/>
  <c r="DL12" i="5"/>
  <c r="DL13" i="5"/>
  <c r="DL14" i="5"/>
  <c r="DL15" i="5"/>
  <c r="DL16" i="5"/>
  <c r="DL17" i="5"/>
  <c r="DL18" i="5"/>
  <c r="DL19" i="5"/>
  <c r="DL20" i="5"/>
  <c r="DL21" i="5"/>
  <c r="DL22" i="5"/>
  <c r="DL23" i="5"/>
  <c r="DL24" i="5"/>
  <c r="DL25" i="5"/>
  <c r="DL26" i="5"/>
  <c r="DL27" i="5"/>
  <c r="DL28" i="5"/>
  <c r="DL29" i="5"/>
  <c r="DL30" i="5"/>
  <c r="DG107" i="5"/>
  <c r="DI109" i="5"/>
  <c r="DI110" i="5"/>
  <c r="DI111" i="5"/>
  <c r="DH109" i="5"/>
  <c r="DH110" i="5"/>
  <c r="DH111" i="5"/>
  <c r="DG82" i="5"/>
  <c r="DI84" i="5"/>
  <c r="DI85" i="5"/>
  <c r="DI86" i="5"/>
  <c r="DH84" i="5"/>
  <c r="DH85" i="5"/>
  <c r="DH86" i="5"/>
  <c r="DG57" i="5"/>
  <c r="DI59" i="5"/>
  <c r="DI60" i="5"/>
  <c r="DI61" i="5"/>
  <c r="DH59" i="5"/>
  <c r="DH60" i="5"/>
  <c r="DH61" i="5"/>
  <c r="DG32" i="5"/>
  <c r="DI34" i="5"/>
  <c r="DI35" i="5"/>
  <c r="DI36" i="5"/>
  <c r="DH34" i="5"/>
  <c r="DH35" i="5"/>
  <c r="DH36" i="5"/>
  <c r="DI133" i="5"/>
  <c r="DI134" i="5"/>
  <c r="DI135" i="5"/>
  <c r="DI136" i="5"/>
  <c r="DI137" i="5"/>
  <c r="DI138" i="5"/>
  <c r="DI139" i="5"/>
  <c r="DI140" i="5"/>
  <c r="DI141" i="5"/>
  <c r="DI142" i="5"/>
  <c r="DI143" i="5"/>
  <c r="DI144" i="5"/>
  <c r="DI145" i="5"/>
  <c r="DI146" i="5"/>
  <c r="DI147" i="5"/>
  <c r="DI148" i="5"/>
  <c r="DI149" i="5"/>
  <c r="DI150" i="5"/>
  <c r="DI151" i="5"/>
  <c r="DI152" i="5"/>
  <c r="DI153" i="5"/>
  <c r="DI154" i="5"/>
  <c r="DI155" i="5"/>
  <c r="DH133" i="5"/>
  <c r="DH134" i="5"/>
  <c r="DH135" i="5"/>
  <c r="DH136" i="5"/>
  <c r="DH137" i="5"/>
  <c r="DH138" i="5"/>
  <c r="DH139" i="5"/>
  <c r="DH140" i="5"/>
  <c r="DH141" i="5"/>
  <c r="DH142" i="5"/>
  <c r="DH143" i="5"/>
  <c r="DH144" i="5"/>
  <c r="DH145" i="5"/>
  <c r="DH146" i="5"/>
  <c r="DH147" i="5"/>
  <c r="DH148" i="5"/>
  <c r="DH149" i="5"/>
  <c r="DH150" i="5"/>
  <c r="DH151" i="5"/>
  <c r="DH152" i="5"/>
  <c r="DH153" i="5"/>
  <c r="DH154" i="5"/>
  <c r="DH155" i="5"/>
  <c r="DI112" i="5"/>
  <c r="DI113" i="5"/>
  <c r="DI114" i="5"/>
  <c r="DI115" i="5"/>
  <c r="DI116" i="5"/>
  <c r="DI117" i="5"/>
  <c r="DI118" i="5"/>
  <c r="DI119" i="5"/>
  <c r="DI120" i="5"/>
  <c r="DI121" i="5"/>
  <c r="DI122" i="5"/>
  <c r="DI123" i="5"/>
  <c r="DI124" i="5"/>
  <c r="DI125" i="5"/>
  <c r="DI126" i="5"/>
  <c r="DI127" i="5"/>
  <c r="DI128" i="5"/>
  <c r="DI129" i="5"/>
  <c r="DI130" i="5"/>
  <c r="DH112" i="5"/>
  <c r="DH113" i="5"/>
  <c r="DH114" i="5"/>
  <c r="DH115" i="5"/>
  <c r="DH116" i="5"/>
  <c r="DH117" i="5"/>
  <c r="DH118" i="5"/>
  <c r="DH119" i="5"/>
  <c r="DH120" i="5"/>
  <c r="DH121" i="5"/>
  <c r="DH122" i="5"/>
  <c r="DH123" i="5"/>
  <c r="DH124" i="5"/>
  <c r="DH125" i="5"/>
  <c r="DH126" i="5"/>
  <c r="DH127" i="5"/>
  <c r="DH128" i="5"/>
  <c r="DH129" i="5"/>
  <c r="DH130" i="5"/>
  <c r="DI87" i="5"/>
  <c r="DI88" i="5"/>
  <c r="DI89" i="5"/>
  <c r="DI90" i="5"/>
  <c r="DI91" i="5"/>
  <c r="DI92" i="5"/>
  <c r="DI93" i="5"/>
  <c r="DI94" i="5"/>
  <c r="DI95" i="5"/>
  <c r="DI96" i="5"/>
  <c r="DI97" i="5"/>
  <c r="DI98" i="5"/>
  <c r="DI99" i="5"/>
  <c r="DI100" i="5"/>
  <c r="DI101" i="5"/>
  <c r="DI102" i="5"/>
  <c r="DI103" i="5"/>
  <c r="DI104" i="5"/>
  <c r="DI105" i="5"/>
  <c r="DH87" i="5"/>
  <c r="DH88" i="5"/>
  <c r="DH89" i="5"/>
  <c r="DH90" i="5"/>
  <c r="DH91" i="5"/>
  <c r="DH92" i="5"/>
  <c r="DH93" i="5"/>
  <c r="DH94" i="5"/>
  <c r="DH95" i="5"/>
  <c r="DH96" i="5"/>
  <c r="DH97" i="5"/>
  <c r="DH98" i="5"/>
  <c r="DH99" i="5"/>
  <c r="DH100" i="5"/>
  <c r="DH101" i="5"/>
  <c r="DH102" i="5"/>
  <c r="DH103" i="5"/>
  <c r="DH104" i="5"/>
  <c r="DH105" i="5"/>
  <c r="DI62" i="5"/>
  <c r="DI63" i="5"/>
  <c r="DI64" i="5"/>
  <c r="DI65" i="5"/>
  <c r="DI66" i="5"/>
  <c r="DI67" i="5"/>
  <c r="DI68" i="5"/>
  <c r="DI69" i="5"/>
  <c r="DI70" i="5"/>
  <c r="DI71" i="5"/>
  <c r="DI72" i="5"/>
  <c r="DI73" i="5"/>
  <c r="DI74" i="5"/>
  <c r="DI75" i="5"/>
  <c r="DI76" i="5"/>
  <c r="DI77" i="5"/>
  <c r="DI78" i="5"/>
  <c r="DI79" i="5"/>
  <c r="DI80" i="5"/>
  <c r="DH62" i="5"/>
  <c r="DH63" i="5"/>
  <c r="DH64" i="5"/>
  <c r="DH65" i="5"/>
  <c r="DH66" i="5"/>
  <c r="DH67" i="5"/>
  <c r="DH68" i="5"/>
  <c r="DH69" i="5"/>
  <c r="DH70" i="5"/>
  <c r="DH71" i="5"/>
  <c r="DH72" i="5"/>
  <c r="DH73" i="5"/>
  <c r="DH74" i="5"/>
  <c r="DH75" i="5"/>
  <c r="DH76" i="5"/>
  <c r="DH77" i="5"/>
  <c r="DH78" i="5"/>
  <c r="DH79" i="5"/>
  <c r="DH80" i="5"/>
  <c r="DI37" i="5"/>
  <c r="DI38" i="5"/>
  <c r="DI39" i="5"/>
  <c r="DI40" i="5"/>
  <c r="DI41" i="5"/>
  <c r="DI42" i="5"/>
  <c r="DI43" i="5"/>
  <c r="DI44" i="5"/>
  <c r="DI45" i="5"/>
  <c r="DI46" i="5"/>
  <c r="DI47" i="5"/>
  <c r="DI48" i="5"/>
  <c r="DI49" i="5"/>
  <c r="DI50" i="5"/>
  <c r="DI51" i="5"/>
  <c r="DI52" i="5"/>
  <c r="DI53" i="5"/>
  <c r="DI54" i="5"/>
  <c r="DI55" i="5"/>
  <c r="DH37" i="5"/>
  <c r="DH38" i="5"/>
  <c r="DH39" i="5"/>
  <c r="DH40" i="5"/>
  <c r="DH41" i="5"/>
  <c r="DH42" i="5"/>
  <c r="DH43" i="5"/>
  <c r="DH44" i="5"/>
  <c r="DH45" i="5"/>
  <c r="DH46" i="5"/>
  <c r="DH47" i="5"/>
  <c r="DH48" i="5"/>
  <c r="DH49" i="5"/>
  <c r="DH50" i="5"/>
  <c r="DH51" i="5"/>
  <c r="DH52" i="5"/>
  <c r="DH53" i="5"/>
  <c r="DH54" i="5"/>
  <c r="DH55" i="5"/>
  <c r="DI8" i="5"/>
  <c r="DI9" i="5"/>
  <c r="DI10" i="5"/>
  <c r="DI11" i="5"/>
  <c r="DI12" i="5"/>
  <c r="DI13" i="5"/>
  <c r="DI14" i="5"/>
  <c r="DI15" i="5"/>
  <c r="DI16" i="5"/>
  <c r="DI17" i="5"/>
  <c r="DI18" i="5"/>
  <c r="DI19" i="5"/>
  <c r="DI20" i="5"/>
  <c r="DI21" i="5"/>
  <c r="DI22" i="5"/>
  <c r="DI23" i="5"/>
  <c r="DI24" i="5"/>
  <c r="DI25" i="5"/>
  <c r="DI26" i="5"/>
  <c r="DI27" i="5"/>
  <c r="DI28" i="5"/>
  <c r="DI29" i="5"/>
  <c r="DI30" i="5"/>
  <c r="DH8" i="5"/>
  <c r="DH9" i="5"/>
  <c r="DH10" i="5"/>
  <c r="DH11" i="5"/>
  <c r="DH12" i="5"/>
  <c r="DH13" i="5"/>
  <c r="DH14" i="5"/>
  <c r="DH15" i="5"/>
  <c r="DH16" i="5"/>
  <c r="DH17" i="5"/>
  <c r="DH18" i="5"/>
  <c r="DH19" i="5"/>
  <c r="DH20" i="5"/>
  <c r="DH21" i="5"/>
  <c r="DH22" i="5"/>
  <c r="DH23" i="5"/>
  <c r="DH24" i="5"/>
  <c r="DH25" i="5"/>
  <c r="DH26" i="5"/>
  <c r="DH27" i="5"/>
  <c r="DH28" i="5"/>
  <c r="DH29" i="5"/>
  <c r="DH30" i="5"/>
  <c r="DC107" i="5"/>
  <c r="DE109" i="5"/>
  <c r="DE110" i="5"/>
  <c r="DE111" i="5"/>
  <c r="DD109" i="5"/>
  <c r="DD110" i="5"/>
  <c r="DD111" i="5"/>
  <c r="DC82" i="5"/>
  <c r="DE84" i="5"/>
  <c r="DE85" i="5"/>
  <c r="DE86" i="5"/>
  <c r="DD84" i="5"/>
  <c r="DD85" i="5"/>
  <c r="DD86" i="5"/>
  <c r="DC57" i="5"/>
  <c r="DE59" i="5"/>
  <c r="DE60" i="5"/>
  <c r="DE61" i="5"/>
  <c r="DD59" i="5"/>
  <c r="DD60" i="5"/>
  <c r="DD61" i="5"/>
  <c r="DC32" i="5"/>
  <c r="DE34" i="5"/>
  <c r="DE35" i="5"/>
  <c r="DE36" i="5"/>
  <c r="DD34" i="5"/>
  <c r="DD35" i="5"/>
  <c r="DD36" i="5"/>
  <c r="DE133" i="5"/>
  <c r="DE134" i="5"/>
  <c r="DE135" i="5"/>
  <c r="DE136" i="5"/>
  <c r="DE137" i="5"/>
  <c r="DE138" i="5"/>
  <c r="DE139" i="5"/>
  <c r="DE140" i="5"/>
  <c r="DE141" i="5"/>
  <c r="DE142" i="5"/>
  <c r="DE143" i="5"/>
  <c r="DE144" i="5"/>
  <c r="DE145" i="5"/>
  <c r="DE146" i="5"/>
  <c r="DE147" i="5"/>
  <c r="DE148" i="5"/>
  <c r="DE149" i="5"/>
  <c r="DE150" i="5"/>
  <c r="DE151" i="5"/>
  <c r="DE152" i="5"/>
  <c r="DE153" i="5"/>
  <c r="DE154" i="5"/>
  <c r="DE155" i="5"/>
  <c r="DD133" i="5"/>
  <c r="DD134" i="5"/>
  <c r="DD135" i="5"/>
  <c r="DD136" i="5"/>
  <c r="DD137" i="5"/>
  <c r="DD138" i="5"/>
  <c r="DD139" i="5"/>
  <c r="DD140" i="5"/>
  <c r="DD141" i="5"/>
  <c r="DD142" i="5"/>
  <c r="DD143" i="5"/>
  <c r="DD144" i="5"/>
  <c r="DD145" i="5"/>
  <c r="DD146" i="5"/>
  <c r="DD147" i="5"/>
  <c r="DD148" i="5"/>
  <c r="DD149" i="5"/>
  <c r="DD150" i="5"/>
  <c r="DD151" i="5"/>
  <c r="DD152" i="5"/>
  <c r="DD153" i="5"/>
  <c r="DD154" i="5"/>
  <c r="DD155" i="5"/>
  <c r="DE112" i="5"/>
  <c r="DE113" i="5"/>
  <c r="DE114" i="5"/>
  <c r="DE115" i="5"/>
  <c r="DE116" i="5"/>
  <c r="DE117" i="5"/>
  <c r="DE118" i="5"/>
  <c r="DE119" i="5"/>
  <c r="DE120" i="5"/>
  <c r="DE121" i="5"/>
  <c r="DE122" i="5"/>
  <c r="DE123" i="5"/>
  <c r="DE124" i="5"/>
  <c r="DE125" i="5"/>
  <c r="DE126" i="5"/>
  <c r="DE127" i="5"/>
  <c r="DE128" i="5"/>
  <c r="DE129" i="5"/>
  <c r="DE130" i="5"/>
  <c r="DD112" i="5"/>
  <c r="DD113" i="5"/>
  <c r="DD114" i="5"/>
  <c r="DD115" i="5"/>
  <c r="DD116" i="5"/>
  <c r="DD117" i="5"/>
  <c r="DD118" i="5"/>
  <c r="DD119" i="5"/>
  <c r="DD120" i="5"/>
  <c r="DD121" i="5"/>
  <c r="DD122" i="5"/>
  <c r="DD123" i="5"/>
  <c r="DD124" i="5"/>
  <c r="DD125" i="5"/>
  <c r="DD126" i="5"/>
  <c r="DD127" i="5"/>
  <c r="DD128" i="5"/>
  <c r="DD129" i="5"/>
  <c r="DD130" i="5"/>
  <c r="DE87" i="5"/>
  <c r="DE88" i="5"/>
  <c r="DE89" i="5"/>
  <c r="DE90" i="5"/>
  <c r="DE91" i="5"/>
  <c r="DE92" i="5"/>
  <c r="DE93" i="5"/>
  <c r="DE94" i="5"/>
  <c r="DE95" i="5"/>
  <c r="DE96" i="5"/>
  <c r="DE97" i="5"/>
  <c r="DE98" i="5"/>
  <c r="DE99" i="5"/>
  <c r="DE100" i="5"/>
  <c r="DE101" i="5"/>
  <c r="DE102" i="5"/>
  <c r="DE103" i="5"/>
  <c r="DE104" i="5"/>
  <c r="DE105" i="5"/>
  <c r="DD87" i="5"/>
  <c r="DD88" i="5"/>
  <c r="DD89" i="5"/>
  <c r="DD90" i="5"/>
  <c r="DD91" i="5"/>
  <c r="DD92" i="5"/>
  <c r="DD93" i="5"/>
  <c r="DD94" i="5"/>
  <c r="DD95" i="5"/>
  <c r="DD96" i="5"/>
  <c r="DD97" i="5"/>
  <c r="DD98" i="5"/>
  <c r="DD99" i="5"/>
  <c r="DD100" i="5"/>
  <c r="DD101" i="5"/>
  <c r="DD102" i="5"/>
  <c r="DD103" i="5"/>
  <c r="DD104" i="5"/>
  <c r="DD105" i="5"/>
  <c r="DE62" i="5"/>
  <c r="DE63" i="5"/>
  <c r="DE64" i="5"/>
  <c r="DE65" i="5"/>
  <c r="DE66" i="5"/>
  <c r="DE67" i="5"/>
  <c r="DE68" i="5"/>
  <c r="DE69" i="5"/>
  <c r="DE70" i="5"/>
  <c r="DE71" i="5"/>
  <c r="DE72" i="5"/>
  <c r="DE73" i="5"/>
  <c r="DE74" i="5"/>
  <c r="DE75" i="5"/>
  <c r="DE76" i="5"/>
  <c r="DE77" i="5"/>
  <c r="DE78" i="5"/>
  <c r="DE79" i="5"/>
  <c r="DE80" i="5"/>
  <c r="DD62" i="5"/>
  <c r="DD63" i="5"/>
  <c r="DD64" i="5"/>
  <c r="DD65" i="5"/>
  <c r="DD66" i="5"/>
  <c r="DD67" i="5"/>
  <c r="DD68" i="5"/>
  <c r="DD69" i="5"/>
  <c r="DD70" i="5"/>
  <c r="DD71" i="5"/>
  <c r="DD72" i="5"/>
  <c r="DD73" i="5"/>
  <c r="DD74" i="5"/>
  <c r="DD75" i="5"/>
  <c r="DD76" i="5"/>
  <c r="DD77" i="5"/>
  <c r="DD78" i="5"/>
  <c r="DD79" i="5"/>
  <c r="DD80" i="5"/>
  <c r="DE37" i="5"/>
  <c r="DE38" i="5"/>
  <c r="DE39" i="5"/>
  <c r="DE40" i="5"/>
  <c r="DE41" i="5"/>
  <c r="DE42" i="5"/>
  <c r="DE43" i="5"/>
  <c r="DE44" i="5"/>
  <c r="DE45" i="5"/>
  <c r="DE46" i="5"/>
  <c r="DE47" i="5"/>
  <c r="DE48" i="5"/>
  <c r="DE49" i="5"/>
  <c r="DE50" i="5"/>
  <c r="DE51" i="5"/>
  <c r="DE52" i="5"/>
  <c r="DE53" i="5"/>
  <c r="DE54" i="5"/>
  <c r="DE55" i="5"/>
  <c r="DD37" i="5"/>
  <c r="DD38" i="5"/>
  <c r="DD39" i="5"/>
  <c r="DD40" i="5"/>
  <c r="DD41" i="5"/>
  <c r="DD42" i="5"/>
  <c r="DD43" i="5"/>
  <c r="DD44" i="5"/>
  <c r="DD45" i="5"/>
  <c r="DD46" i="5"/>
  <c r="DD47" i="5"/>
  <c r="DD48" i="5"/>
  <c r="DD49" i="5"/>
  <c r="DD50" i="5"/>
  <c r="DD51" i="5"/>
  <c r="DD52" i="5"/>
  <c r="DD53" i="5"/>
  <c r="DD54" i="5"/>
  <c r="DD55" i="5"/>
  <c r="DE8" i="5"/>
  <c r="DE9" i="5"/>
  <c r="DE10" i="5"/>
  <c r="DE11" i="5"/>
  <c r="DE12" i="5"/>
  <c r="DE13" i="5"/>
  <c r="DE14" i="5"/>
  <c r="DE15" i="5"/>
  <c r="DE16" i="5"/>
  <c r="DE17" i="5"/>
  <c r="DE18" i="5"/>
  <c r="DE19" i="5"/>
  <c r="DE20" i="5"/>
  <c r="DE21" i="5"/>
  <c r="DE22" i="5"/>
  <c r="DE23" i="5"/>
  <c r="DE24" i="5"/>
  <c r="DE25" i="5"/>
  <c r="DE26" i="5"/>
  <c r="DE27" i="5"/>
  <c r="DE28" i="5"/>
  <c r="DE29" i="5"/>
  <c r="DE30" i="5"/>
  <c r="DD8" i="5"/>
  <c r="DD9" i="5"/>
  <c r="DD10" i="5"/>
  <c r="DD11" i="5"/>
  <c r="DD12" i="5"/>
  <c r="DD13" i="5"/>
  <c r="DD14" i="5"/>
  <c r="DD15" i="5"/>
  <c r="DD16" i="5"/>
  <c r="DD17" i="5"/>
  <c r="DD18" i="5"/>
  <c r="DD19" i="5"/>
  <c r="DD20" i="5"/>
  <c r="DD21" i="5"/>
  <c r="DD22" i="5"/>
  <c r="DD23" i="5"/>
  <c r="DD24" i="5"/>
  <c r="DD25" i="5"/>
  <c r="DD26" i="5"/>
  <c r="DD27" i="5"/>
  <c r="DD28" i="5"/>
  <c r="DD29" i="5"/>
  <c r="DD30" i="5"/>
  <c r="CY107" i="5"/>
  <c r="DA109" i="5"/>
  <c r="DA110" i="5"/>
  <c r="DA111" i="5"/>
  <c r="CZ109" i="5"/>
  <c r="CZ110" i="5"/>
  <c r="CZ111" i="5"/>
  <c r="CY82" i="5"/>
  <c r="DA84" i="5"/>
  <c r="DA85" i="5"/>
  <c r="DA86" i="5"/>
  <c r="CZ84" i="5"/>
  <c r="CZ85" i="5"/>
  <c r="CZ86" i="5"/>
  <c r="CY57" i="5"/>
  <c r="DA59" i="5"/>
  <c r="DA60" i="5"/>
  <c r="DA61" i="5"/>
  <c r="CZ59" i="5"/>
  <c r="CZ60" i="5"/>
  <c r="CZ61" i="5"/>
  <c r="CY32" i="5"/>
  <c r="DA34" i="5"/>
  <c r="DA35" i="5"/>
  <c r="DA36" i="5"/>
  <c r="CZ34" i="5"/>
  <c r="CZ35" i="5"/>
  <c r="CZ36" i="5"/>
  <c r="DA133" i="5"/>
  <c r="DA134" i="5"/>
  <c r="DA135" i="5"/>
  <c r="DA136" i="5"/>
  <c r="DA137" i="5"/>
  <c r="DA138" i="5"/>
  <c r="DA139" i="5"/>
  <c r="DA140" i="5"/>
  <c r="DA141" i="5"/>
  <c r="DA142" i="5"/>
  <c r="DA143" i="5"/>
  <c r="DA144" i="5"/>
  <c r="DA145" i="5"/>
  <c r="DA146" i="5"/>
  <c r="DA147" i="5"/>
  <c r="DA148" i="5"/>
  <c r="DA149" i="5"/>
  <c r="DA150" i="5"/>
  <c r="DA151" i="5"/>
  <c r="DA152" i="5"/>
  <c r="DA153" i="5"/>
  <c r="DA154" i="5"/>
  <c r="DA155" i="5"/>
  <c r="CZ133" i="5"/>
  <c r="CZ134" i="5"/>
  <c r="CZ135" i="5"/>
  <c r="CZ136" i="5"/>
  <c r="CZ137" i="5"/>
  <c r="CZ138" i="5"/>
  <c r="CZ139" i="5"/>
  <c r="CZ140" i="5"/>
  <c r="CZ141" i="5"/>
  <c r="CZ142" i="5"/>
  <c r="CZ143" i="5"/>
  <c r="CZ144" i="5"/>
  <c r="CZ145" i="5"/>
  <c r="CZ146" i="5"/>
  <c r="CZ147" i="5"/>
  <c r="CZ148" i="5"/>
  <c r="CZ149" i="5"/>
  <c r="CZ150" i="5"/>
  <c r="CZ151" i="5"/>
  <c r="CZ152" i="5"/>
  <c r="CZ153" i="5"/>
  <c r="CZ154" i="5"/>
  <c r="CZ155" i="5"/>
  <c r="DA112" i="5"/>
  <c r="DA113" i="5"/>
  <c r="DA114" i="5"/>
  <c r="DA115" i="5"/>
  <c r="DA116" i="5"/>
  <c r="DA117" i="5"/>
  <c r="DA118" i="5"/>
  <c r="DA119" i="5"/>
  <c r="DA120" i="5"/>
  <c r="DA121" i="5"/>
  <c r="DA122" i="5"/>
  <c r="DA123" i="5"/>
  <c r="DA124" i="5"/>
  <c r="DA125" i="5"/>
  <c r="DA126" i="5"/>
  <c r="DA127" i="5"/>
  <c r="DA128" i="5"/>
  <c r="DA129" i="5"/>
  <c r="DA130" i="5"/>
  <c r="CZ112" i="5"/>
  <c r="CZ113" i="5"/>
  <c r="CZ114" i="5"/>
  <c r="CZ115" i="5"/>
  <c r="CZ116" i="5"/>
  <c r="CZ117" i="5"/>
  <c r="CZ118" i="5"/>
  <c r="CZ119" i="5"/>
  <c r="CZ120" i="5"/>
  <c r="CZ121" i="5"/>
  <c r="CZ122" i="5"/>
  <c r="CZ123" i="5"/>
  <c r="CZ124" i="5"/>
  <c r="CZ125" i="5"/>
  <c r="CZ126" i="5"/>
  <c r="CZ127" i="5"/>
  <c r="CZ128" i="5"/>
  <c r="CZ129" i="5"/>
  <c r="CZ130" i="5"/>
  <c r="DA87" i="5"/>
  <c r="DA88" i="5"/>
  <c r="DA89" i="5"/>
  <c r="DA90" i="5"/>
  <c r="DA91" i="5"/>
  <c r="DA92" i="5"/>
  <c r="DA93" i="5"/>
  <c r="DA94" i="5"/>
  <c r="DA95" i="5"/>
  <c r="DA96" i="5"/>
  <c r="DA97" i="5"/>
  <c r="DA98" i="5"/>
  <c r="DA99" i="5"/>
  <c r="DA100" i="5"/>
  <c r="DA101" i="5"/>
  <c r="DA102" i="5"/>
  <c r="DA103" i="5"/>
  <c r="DA104" i="5"/>
  <c r="DA105" i="5"/>
  <c r="CZ87" i="5"/>
  <c r="CZ88" i="5"/>
  <c r="CZ89" i="5"/>
  <c r="CZ90" i="5"/>
  <c r="CZ91" i="5"/>
  <c r="CZ92" i="5"/>
  <c r="CZ93" i="5"/>
  <c r="CZ94" i="5"/>
  <c r="CZ95" i="5"/>
  <c r="CZ96" i="5"/>
  <c r="CZ97" i="5"/>
  <c r="CZ98" i="5"/>
  <c r="CZ99" i="5"/>
  <c r="CZ100" i="5"/>
  <c r="CZ101" i="5"/>
  <c r="CZ102" i="5"/>
  <c r="CZ103" i="5"/>
  <c r="CZ104" i="5"/>
  <c r="CZ105" i="5"/>
  <c r="DA62" i="5"/>
  <c r="DA63" i="5"/>
  <c r="DA64" i="5"/>
  <c r="DA65" i="5"/>
  <c r="DA66" i="5"/>
  <c r="DA67" i="5"/>
  <c r="DA68" i="5"/>
  <c r="DA69" i="5"/>
  <c r="DA70" i="5"/>
  <c r="DA71" i="5"/>
  <c r="DA72" i="5"/>
  <c r="DA73" i="5"/>
  <c r="DA74" i="5"/>
  <c r="DA75" i="5"/>
  <c r="DA76" i="5"/>
  <c r="DA77" i="5"/>
  <c r="DA78" i="5"/>
  <c r="DA79" i="5"/>
  <c r="DA80" i="5"/>
  <c r="CZ62" i="5"/>
  <c r="CZ63" i="5"/>
  <c r="CZ64" i="5"/>
  <c r="CZ65" i="5"/>
  <c r="CZ66" i="5"/>
  <c r="CZ67" i="5"/>
  <c r="CZ68" i="5"/>
  <c r="CZ69" i="5"/>
  <c r="CZ70" i="5"/>
  <c r="CZ71" i="5"/>
  <c r="CZ72" i="5"/>
  <c r="CZ73" i="5"/>
  <c r="CZ74" i="5"/>
  <c r="CZ75" i="5"/>
  <c r="CZ76" i="5"/>
  <c r="CZ77" i="5"/>
  <c r="CZ78" i="5"/>
  <c r="CZ79" i="5"/>
  <c r="CZ80" i="5"/>
  <c r="DA37" i="5"/>
  <c r="DA38" i="5"/>
  <c r="DA39" i="5"/>
  <c r="DA40" i="5"/>
  <c r="DA41" i="5"/>
  <c r="DA42" i="5"/>
  <c r="DA43" i="5"/>
  <c r="DA44" i="5"/>
  <c r="DA45" i="5"/>
  <c r="DA46" i="5"/>
  <c r="DA47" i="5"/>
  <c r="DA48" i="5"/>
  <c r="DA49" i="5"/>
  <c r="DA50" i="5"/>
  <c r="DA51" i="5"/>
  <c r="DA52" i="5"/>
  <c r="DA53" i="5"/>
  <c r="DA54" i="5"/>
  <c r="DA55" i="5"/>
  <c r="CZ37" i="5"/>
  <c r="CZ38" i="5"/>
  <c r="CZ39" i="5"/>
  <c r="CZ40" i="5"/>
  <c r="CZ41" i="5"/>
  <c r="CZ42" i="5"/>
  <c r="CZ43" i="5"/>
  <c r="CZ44" i="5"/>
  <c r="CZ45" i="5"/>
  <c r="CZ46" i="5"/>
  <c r="CZ47" i="5"/>
  <c r="CZ48" i="5"/>
  <c r="CZ49" i="5"/>
  <c r="CZ50" i="5"/>
  <c r="CZ51" i="5"/>
  <c r="CZ52" i="5"/>
  <c r="CZ53" i="5"/>
  <c r="CZ54" i="5"/>
  <c r="CZ55" i="5"/>
  <c r="DA8" i="5"/>
  <c r="DA9" i="5"/>
  <c r="DA10" i="5"/>
  <c r="DA11" i="5"/>
  <c r="DA12" i="5"/>
  <c r="DA13" i="5"/>
  <c r="DA14" i="5"/>
  <c r="DA15" i="5"/>
  <c r="DA16" i="5"/>
  <c r="DA17" i="5"/>
  <c r="DA18" i="5"/>
  <c r="DA19" i="5"/>
  <c r="DA20" i="5"/>
  <c r="DA21" i="5"/>
  <c r="DA22" i="5"/>
  <c r="DA23" i="5"/>
  <c r="DA24" i="5"/>
  <c r="DA25" i="5"/>
  <c r="DA26" i="5"/>
  <c r="DA27" i="5"/>
  <c r="DA28" i="5"/>
  <c r="DA29" i="5"/>
  <c r="DA30" i="5"/>
  <c r="CZ8" i="5"/>
  <c r="CZ9" i="5"/>
  <c r="CZ10" i="5"/>
  <c r="CZ11" i="5"/>
  <c r="CZ12" i="5"/>
  <c r="CZ13" i="5"/>
  <c r="CZ14" i="5"/>
  <c r="CZ15" i="5"/>
  <c r="CZ16" i="5"/>
  <c r="CZ17" i="5"/>
  <c r="CZ18" i="5"/>
  <c r="CZ19" i="5"/>
  <c r="CZ20" i="5"/>
  <c r="CZ21" i="5"/>
  <c r="CZ22" i="5"/>
  <c r="CZ23" i="5"/>
  <c r="CZ24" i="5"/>
  <c r="CZ25" i="5"/>
  <c r="CZ26" i="5"/>
  <c r="CZ27" i="5"/>
  <c r="CZ28" i="5"/>
  <c r="CZ29" i="5"/>
  <c r="CZ30" i="5"/>
  <c r="CU107" i="5"/>
  <c r="CW109" i="5"/>
  <c r="CW110" i="5"/>
  <c r="CW111" i="5"/>
  <c r="CV109" i="5"/>
  <c r="CV110" i="5"/>
  <c r="CV111" i="5"/>
  <c r="CU82" i="5"/>
  <c r="CW84" i="5"/>
  <c r="CW85" i="5"/>
  <c r="CW86" i="5"/>
  <c r="CV84" i="5"/>
  <c r="CV85" i="5"/>
  <c r="CV86" i="5"/>
  <c r="CU57" i="5"/>
  <c r="CW59" i="5"/>
  <c r="CW60" i="5"/>
  <c r="CW61" i="5"/>
  <c r="CV59" i="5"/>
  <c r="CV60" i="5"/>
  <c r="CV61" i="5"/>
  <c r="CU32" i="5"/>
  <c r="CW34" i="5"/>
  <c r="CW35" i="5"/>
  <c r="CW36" i="5"/>
  <c r="CV34" i="5"/>
  <c r="CV35" i="5"/>
  <c r="CV36" i="5"/>
  <c r="CW133" i="5"/>
  <c r="CW134" i="5"/>
  <c r="CW135" i="5"/>
  <c r="CW136" i="5"/>
  <c r="CW137" i="5"/>
  <c r="CW138" i="5"/>
  <c r="CW139" i="5"/>
  <c r="CW140" i="5"/>
  <c r="CW141" i="5"/>
  <c r="CW142" i="5"/>
  <c r="CW143" i="5"/>
  <c r="CW144" i="5"/>
  <c r="CW145" i="5"/>
  <c r="CW146" i="5"/>
  <c r="CW147" i="5"/>
  <c r="CW148" i="5"/>
  <c r="CW149" i="5"/>
  <c r="CW150" i="5"/>
  <c r="CW151" i="5"/>
  <c r="CW152" i="5"/>
  <c r="CW153" i="5"/>
  <c r="CW154" i="5"/>
  <c r="CW155" i="5"/>
  <c r="CV133" i="5"/>
  <c r="CV134" i="5"/>
  <c r="CV135" i="5"/>
  <c r="CV136" i="5"/>
  <c r="CV137" i="5"/>
  <c r="CV138" i="5"/>
  <c r="CV139" i="5"/>
  <c r="CV140" i="5"/>
  <c r="CV141" i="5"/>
  <c r="CV142" i="5"/>
  <c r="CV143" i="5"/>
  <c r="CV144" i="5"/>
  <c r="CV145" i="5"/>
  <c r="CV146" i="5"/>
  <c r="CV147" i="5"/>
  <c r="CV148" i="5"/>
  <c r="CV149" i="5"/>
  <c r="CV150" i="5"/>
  <c r="CV151" i="5"/>
  <c r="CV152" i="5"/>
  <c r="CV153" i="5"/>
  <c r="CV154" i="5"/>
  <c r="CV155" i="5"/>
  <c r="CW112" i="5"/>
  <c r="CW113" i="5"/>
  <c r="CW114" i="5"/>
  <c r="CW115" i="5"/>
  <c r="CW116" i="5"/>
  <c r="CW117" i="5"/>
  <c r="CW118" i="5"/>
  <c r="CW119" i="5"/>
  <c r="CW120" i="5"/>
  <c r="CW121" i="5"/>
  <c r="CW122" i="5"/>
  <c r="CW123" i="5"/>
  <c r="CW124" i="5"/>
  <c r="CW125" i="5"/>
  <c r="CW126" i="5"/>
  <c r="CW127" i="5"/>
  <c r="CW128" i="5"/>
  <c r="CW129" i="5"/>
  <c r="CW130" i="5"/>
  <c r="CV112" i="5"/>
  <c r="CV113" i="5"/>
  <c r="CV114" i="5"/>
  <c r="CV115" i="5"/>
  <c r="CV116" i="5"/>
  <c r="CV117" i="5"/>
  <c r="CV118" i="5"/>
  <c r="CV119" i="5"/>
  <c r="CV120" i="5"/>
  <c r="CV121" i="5"/>
  <c r="CV122" i="5"/>
  <c r="CV123" i="5"/>
  <c r="CV124" i="5"/>
  <c r="CV125" i="5"/>
  <c r="CV126" i="5"/>
  <c r="CV127" i="5"/>
  <c r="CV128" i="5"/>
  <c r="CV129" i="5"/>
  <c r="CV130" i="5"/>
  <c r="CW87" i="5"/>
  <c r="CW88" i="5"/>
  <c r="CW89" i="5"/>
  <c r="CW90" i="5"/>
  <c r="CW91" i="5"/>
  <c r="CW92" i="5"/>
  <c r="CW93" i="5"/>
  <c r="CW94" i="5"/>
  <c r="CW95" i="5"/>
  <c r="CW96" i="5"/>
  <c r="CW97" i="5"/>
  <c r="CW98" i="5"/>
  <c r="CW99" i="5"/>
  <c r="CW100" i="5"/>
  <c r="CW101" i="5"/>
  <c r="CW102" i="5"/>
  <c r="CW103" i="5"/>
  <c r="CW104" i="5"/>
  <c r="CW105" i="5"/>
  <c r="CV87" i="5"/>
  <c r="CV88" i="5"/>
  <c r="CV89" i="5"/>
  <c r="CV90" i="5"/>
  <c r="CV91" i="5"/>
  <c r="CV92" i="5"/>
  <c r="CV93" i="5"/>
  <c r="CV94" i="5"/>
  <c r="CV95" i="5"/>
  <c r="CV96" i="5"/>
  <c r="CV97" i="5"/>
  <c r="CV98" i="5"/>
  <c r="CV99" i="5"/>
  <c r="CV100" i="5"/>
  <c r="CV101" i="5"/>
  <c r="CV102" i="5"/>
  <c r="CV103" i="5"/>
  <c r="CV104" i="5"/>
  <c r="CV105" i="5"/>
  <c r="CW62" i="5"/>
  <c r="CW63" i="5"/>
  <c r="CW64" i="5"/>
  <c r="CW65" i="5"/>
  <c r="CW66" i="5"/>
  <c r="CW67" i="5"/>
  <c r="CW68" i="5"/>
  <c r="CW69" i="5"/>
  <c r="CW70" i="5"/>
  <c r="CW71" i="5"/>
  <c r="CW72" i="5"/>
  <c r="CW73" i="5"/>
  <c r="CW74" i="5"/>
  <c r="CW75" i="5"/>
  <c r="CW76" i="5"/>
  <c r="CW77" i="5"/>
  <c r="CW78" i="5"/>
  <c r="CW79" i="5"/>
  <c r="CW80" i="5"/>
  <c r="CV62" i="5"/>
  <c r="CV63" i="5"/>
  <c r="CV64" i="5"/>
  <c r="CV65" i="5"/>
  <c r="CV66" i="5"/>
  <c r="CV67" i="5"/>
  <c r="CV68" i="5"/>
  <c r="CV69" i="5"/>
  <c r="CV70" i="5"/>
  <c r="CV71" i="5"/>
  <c r="CV72" i="5"/>
  <c r="CV73" i="5"/>
  <c r="CV74" i="5"/>
  <c r="CV75" i="5"/>
  <c r="CV76" i="5"/>
  <c r="CV77" i="5"/>
  <c r="CV78" i="5"/>
  <c r="CV79" i="5"/>
  <c r="CV80" i="5"/>
  <c r="CW37" i="5"/>
  <c r="CW38" i="5"/>
  <c r="CW39" i="5"/>
  <c r="CW40" i="5"/>
  <c r="CW41" i="5"/>
  <c r="CW42" i="5"/>
  <c r="CW43" i="5"/>
  <c r="CW44" i="5"/>
  <c r="CW45" i="5"/>
  <c r="CW46" i="5"/>
  <c r="CW47" i="5"/>
  <c r="CW48" i="5"/>
  <c r="CW49" i="5"/>
  <c r="CW50" i="5"/>
  <c r="CW51" i="5"/>
  <c r="CW52" i="5"/>
  <c r="CW53" i="5"/>
  <c r="CW54" i="5"/>
  <c r="CW55" i="5"/>
  <c r="CV37" i="5"/>
  <c r="CV38" i="5"/>
  <c r="CV39" i="5"/>
  <c r="CV40" i="5"/>
  <c r="CV41" i="5"/>
  <c r="CV42" i="5"/>
  <c r="CV43" i="5"/>
  <c r="CV44" i="5"/>
  <c r="CV45" i="5"/>
  <c r="CV46" i="5"/>
  <c r="CV47" i="5"/>
  <c r="CV48" i="5"/>
  <c r="CV49" i="5"/>
  <c r="CV50" i="5"/>
  <c r="CV51" i="5"/>
  <c r="CV52" i="5"/>
  <c r="CV53" i="5"/>
  <c r="CV54" i="5"/>
  <c r="CV55" i="5"/>
  <c r="CW8" i="5"/>
  <c r="CW9" i="5"/>
  <c r="CW10" i="5"/>
  <c r="CW11" i="5"/>
  <c r="CW12" i="5"/>
  <c r="CW13" i="5"/>
  <c r="CW14" i="5"/>
  <c r="CW15" i="5"/>
  <c r="CW16" i="5"/>
  <c r="CW17" i="5"/>
  <c r="CW18" i="5"/>
  <c r="CW19" i="5"/>
  <c r="CW20" i="5"/>
  <c r="CW21" i="5"/>
  <c r="CW22" i="5"/>
  <c r="CW23" i="5"/>
  <c r="CW24" i="5"/>
  <c r="CW25" i="5"/>
  <c r="CW26" i="5"/>
  <c r="CW27" i="5"/>
  <c r="CW28" i="5"/>
  <c r="CW29" i="5"/>
  <c r="CW30" i="5"/>
  <c r="CV8" i="5"/>
  <c r="CV9" i="5"/>
  <c r="CV10" i="5"/>
  <c r="CV11" i="5"/>
  <c r="CV12" i="5"/>
  <c r="CV13" i="5"/>
  <c r="CV14" i="5"/>
  <c r="CV15" i="5"/>
  <c r="CV16" i="5"/>
  <c r="CV17" i="5"/>
  <c r="CV18" i="5"/>
  <c r="CV19" i="5"/>
  <c r="CV20" i="5"/>
  <c r="CV21" i="5"/>
  <c r="CV22" i="5"/>
  <c r="CV23" i="5"/>
  <c r="CV24" i="5"/>
  <c r="CV25" i="5"/>
  <c r="CV26" i="5"/>
  <c r="CV27" i="5"/>
  <c r="CV28" i="5"/>
  <c r="CV29" i="5"/>
  <c r="CV30" i="5"/>
  <c r="CQ107" i="5"/>
  <c r="CS109" i="5"/>
  <c r="CS110" i="5"/>
  <c r="CS111" i="5"/>
  <c r="CR109" i="5"/>
  <c r="CR110" i="5"/>
  <c r="CR111" i="5"/>
  <c r="CQ82" i="5"/>
  <c r="CS84" i="5"/>
  <c r="CS85" i="5"/>
  <c r="CS86" i="5"/>
  <c r="CR84" i="5"/>
  <c r="CR85" i="5"/>
  <c r="CR86" i="5"/>
  <c r="CQ57" i="5"/>
  <c r="CS59" i="5"/>
  <c r="CS60" i="5"/>
  <c r="CS61" i="5"/>
  <c r="CR59" i="5"/>
  <c r="CR60" i="5"/>
  <c r="CR61" i="5"/>
  <c r="CQ32" i="5"/>
  <c r="CS34" i="5"/>
  <c r="CS35" i="5"/>
  <c r="CS36" i="5"/>
  <c r="CR34" i="5"/>
  <c r="CR35" i="5"/>
  <c r="CR36" i="5"/>
  <c r="CS133" i="5"/>
  <c r="CS134" i="5"/>
  <c r="CS135" i="5"/>
  <c r="CS136" i="5"/>
  <c r="CS137" i="5"/>
  <c r="CS138" i="5"/>
  <c r="CS139" i="5"/>
  <c r="CS140" i="5"/>
  <c r="CS141" i="5"/>
  <c r="CS142" i="5"/>
  <c r="CS143" i="5"/>
  <c r="CS144" i="5"/>
  <c r="CS145" i="5"/>
  <c r="CS146" i="5"/>
  <c r="CS147" i="5"/>
  <c r="CS148" i="5"/>
  <c r="CS149" i="5"/>
  <c r="CS150" i="5"/>
  <c r="CS151" i="5"/>
  <c r="CS152" i="5"/>
  <c r="CS153" i="5"/>
  <c r="CS154" i="5"/>
  <c r="CS155" i="5"/>
  <c r="CR133" i="5"/>
  <c r="CR134" i="5"/>
  <c r="CR135" i="5"/>
  <c r="CR136" i="5"/>
  <c r="CR137" i="5"/>
  <c r="CR138" i="5"/>
  <c r="CR139" i="5"/>
  <c r="CR140" i="5"/>
  <c r="CR141" i="5"/>
  <c r="CR142" i="5"/>
  <c r="CR143" i="5"/>
  <c r="CR144" i="5"/>
  <c r="CR145" i="5"/>
  <c r="CR146" i="5"/>
  <c r="CR147" i="5"/>
  <c r="CR148" i="5"/>
  <c r="CR149" i="5"/>
  <c r="CR150" i="5"/>
  <c r="CR151" i="5"/>
  <c r="CR152" i="5"/>
  <c r="CR153" i="5"/>
  <c r="CR154" i="5"/>
  <c r="CR155" i="5"/>
  <c r="CS112" i="5"/>
  <c r="CS113" i="5"/>
  <c r="CS114" i="5"/>
  <c r="CS115" i="5"/>
  <c r="CS116" i="5"/>
  <c r="CS117" i="5"/>
  <c r="CS118" i="5"/>
  <c r="CS119" i="5"/>
  <c r="CS120" i="5"/>
  <c r="CS121" i="5"/>
  <c r="CS122" i="5"/>
  <c r="CS123" i="5"/>
  <c r="CS124" i="5"/>
  <c r="CS125" i="5"/>
  <c r="CS126" i="5"/>
  <c r="CS127" i="5"/>
  <c r="CS128" i="5"/>
  <c r="CS129" i="5"/>
  <c r="CS130" i="5"/>
  <c r="CR112" i="5"/>
  <c r="CR113" i="5"/>
  <c r="CR114" i="5"/>
  <c r="CR115" i="5"/>
  <c r="CR116" i="5"/>
  <c r="CR117" i="5"/>
  <c r="CR118" i="5"/>
  <c r="CR119" i="5"/>
  <c r="CR120" i="5"/>
  <c r="CR121" i="5"/>
  <c r="CR122" i="5"/>
  <c r="CR123" i="5"/>
  <c r="CR124" i="5"/>
  <c r="CR125" i="5"/>
  <c r="CR126" i="5"/>
  <c r="CR127" i="5"/>
  <c r="CR128" i="5"/>
  <c r="CR129" i="5"/>
  <c r="CR130" i="5"/>
  <c r="CS87" i="5"/>
  <c r="CS88" i="5"/>
  <c r="CS89" i="5"/>
  <c r="CS90" i="5"/>
  <c r="CS91" i="5"/>
  <c r="CS92" i="5"/>
  <c r="CS93" i="5"/>
  <c r="CS94" i="5"/>
  <c r="CS95" i="5"/>
  <c r="CS96" i="5"/>
  <c r="CS97" i="5"/>
  <c r="CS98" i="5"/>
  <c r="CS99" i="5"/>
  <c r="CS100" i="5"/>
  <c r="CS101" i="5"/>
  <c r="CS102" i="5"/>
  <c r="CS103" i="5"/>
  <c r="CS104" i="5"/>
  <c r="CS105" i="5"/>
  <c r="CR87" i="5"/>
  <c r="CR88" i="5"/>
  <c r="CR89" i="5"/>
  <c r="CR90" i="5"/>
  <c r="CR91" i="5"/>
  <c r="CR92" i="5"/>
  <c r="CR93" i="5"/>
  <c r="CR94" i="5"/>
  <c r="CR95" i="5"/>
  <c r="CR96" i="5"/>
  <c r="CR97" i="5"/>
  <c r="CR98" i="5"/>
  <c r="CR99" i="5"/>
  <c r="CR100" i="5"/>
  <c r="CR101" i="5"/>
  <c r="CR102" i="5"/>
  <c r="CR103" i="5"/>
  <c r="CR104" i="5"/>
  <c r="CR105" i="5"/>
  <c r="CS62" i="5"/>
  <c r="CS63" i="5"/>
  <c r="CS64" i="5"/>
  <c r="CS65" i="5"/>
  <c r="CS66" i="5"/>
  <c r="CS67" i="5"/>
  <c r="CS68" i="5"/>
  <c r="CS69" i="5"/>
  <c r="CS70" i="5"/>
  <c r="CS71" i="5"/>
  <c r="CS72" i="5"/>
  <c r="CS73" i="5"/>
  <c r="CS74" i="5"/>
  <c r="CS75" i="5"/>
  <c r="CS76" i="5"/>
  <c r="CS77" i="5"/>
  <c r="CS78" i="5"/>
  <c r="CS79" i="5"/>
  <c r="CS80" i="5"/>
  <c r="CR62" i="5"/>
  <c r="CR63" i="5"/>
  <c r="CR64" i="5"/>
  <c r="CR65" i="5"/>
  <c r="CR66" i="5"/>
  <c r="CR67" i="5"/>
  <c r="CR68" i="5"/>
  <c r="CR69" i="5"/>
  <c r="CR70" i="5"/>
  <c r="CR71" i="5"/>
  <c r="CR72" i="5"/>
  <c r="CR73" i="5"/>
  <c r="CR74" i="5"/>
  <c r="CR75" i="5"/>
  <c r="CR76" i="5"/>
  <c r="CR77" i="5"/>
  <c r="CR78" i="5"/>
  <c r="CR79" i="5"/>
  <c r="CR80" i="5"/>
  <c r="CS37" i="5"/>
  <c r="CS38" i="5"/>
  <c r="CS39" i="5"/>
  <c r="CS40" i="5"/>
  <c r="CS41" i="5"/>
  <c r="CS42" i="5"/>
  <c r="CS43" i="5"/>
  <c r="CS44" i="5"/>
  <c r="CS45" i="5"/>
  <c r="CS46" i="5"/>
  <c r="CS47" i="5"/>
  <c r="CS48" i="5"/>
  <c r="CS49" i="5"/>
  <c r="CS50" i="5"/>
  <c r="CS51" i="5"/>
  <c r="CS52" i="5"/>
  <c r="CS53" i="5"/>
  <c r="CS54" i="5"/>
  <c r="CS55" i="5"/>
  <c r="CR37" i="5"/>
  <c r="CR38" i="5"/>
  <c r="CR39" i="5"/>
  <c r="CR40" i="5"/>
  <c r="CR41" i="5"/>
  <c r="CR42" i="5"/>
  <c r="CR43" i="5"/>
  <c r="CR44" i="5"/>
  <c r="CR45" i="5"/>
  <c r="CR46" i="5"/>
  <c r="CR47" i="5"/>
  <c r="CR48" i="5"/>
  <c r="CR49" i="5"/>
  <c r="CR50" i="5"/>
  <c r="CR51" i="5"/>
  <c r="CR52" i="5"/>
  <c r="CR53" i="5"/>
  <c r="CR54" i="5"/>
  <c r="CR55" i="5"/>
  <c r="CS8" i="5"/>
  <c r="CS9" i="5"/>
  <c r="CS10" i="5"/>
  <c r="CS11" i="5"/>
  <c r="CS12" i="5"/>
  <c r="CS13" i="5"/>
  <c r="CS14" i="5"/>
  <c r="CS15" i="5"/>
  <c r="CS16" i="5"/>
  <c r="CS17" i="5"/>
  <c r="CS18" i="5"/>
  <c r="CS19" i="5"/>
  <c r="CS20" i="5"/>
  <c r="CS21" i="5"/>
  <c r="CS22" i="5"/>
  <c r="CS23" i="5"/>
  <c r="CS24" i="5"/>
  <c r="CS25" i="5"/>
  <c r="CS26" i="5"/>
  <c r="CS27" i="5"/>
  <c r="CS28" i="5"/>
  <c r="CS29" i="5"/>
  <c r="CS30" i="5"/>
  <c r="CR8" i="5"/>
  <c r="CR9" i="5"/>
  <c r="CR10" i="5"/>
  <c r="CR11" i="5"/>
  <c r="CR12" i="5"/>
  <c r="CR13" i="5"/>
  <c r="CR14" i="5"/>
  <c r="CR15" i="5"/>
  <c r="CR16" i="5"/>
  <c r="CR17" i="5"/>
  <c r="CR18" i="5"/>
  <c r="CR19" i="5"/>
  <c r="CR20" i="5"/>
  <c r="CR21" i="5"/>
  <c r="CR22" i="5"/>
  <c r="CR23" i="5"/>
  <c r="CR24" i="5"/>
  <c r="CR25" i="5"/>
  <c r="CR26" i="5"/>
  <c r="CR27" i="5"/>
  <c r="CR28" i="5"/>
  <c r="CR29" i="5"/>
  <c r="CR30" i="5"/>
  <c r="CM107" i="5"/>
  <c r="CO109" i="5"/>
  <c r="CO110" i="5"/>
  <c r="CO111" i="5"/>
  <c r="CN109" i="5"/>
  <c r="CN110" i="5"/>
  <c r="CN111" i="5"/>
  <c r="CM82" i="5"/>
  <c r="CO84" i="5"/>
  <c r="CO85" i="5"/>
  <c r="CO86" i="5"/>
  <c r="CN84" i="5"/>
  <c r="CN85" i="5"/>
  <c r="CN86" i="5"/>
  <c r="CM57" i="5"/>
  <c r="CO59" i="5"/>
  <c r="CO60" i="5"/>
  <c r="CO61" i="5"/>
  <c r="CN59" i="5"/>
  <c r="CN60" i="5"/>
  <c r="CN61" i="5"/>
  <c r="CM32" i="5"/>
  <c r="CO34" i="5"/>
  <c r="CO35" i="5"/>
  <c r="CO36" i="5"/>
  <c r="CN34" i="5"/>
  <c r="CN35" i="5"/>
  <c r="CN36" i="5"/>
  <c r="CO133" i="5"/>
  <c r="CO134" i="5"/>
  <c r="CO135" i="5"/>
  <c r="CO136" i="5"/>
  <c r="CO137" i="5"/>
  <c r="CO138" i="5"/>
  <c r="CO139" i="5"/>
  <c r="CO140" i="5"/>
  <c r="CO141" i="5"/>
  <c r="CO142" i="5"/>
  <c r="CO143" i="5"/>
  <c r="CO144" i="5"/>
  <c r="CO145" i="5"/>
  <c r="CO146" i="5"/>
  <c r="CO147" i="5"/>
  <c r="CO148" i="5"/>
  <c r="CO149" i="5"/>
  <c r="CO150" i="5"/>
  <c r="CO151" i="5"/>
  <c r="CO152" i="5"/>
  <c r="CO153" i="5"/>
  <c r="CO154" i="5"/>
  <c r="CO155" i="5"/>
  <c r="CN133" i="5"/>
  <c r="CN134" i="5"/>
  <c r="CN135" i="5"/>
  <c r="CN136" i="5"/>
  <c r="CN137" i="5"/>
  <c r="CN138" i="5"/>
  <c r="CN139" i="5"/>
  <c r="CN140" i="5"/>
  <c r="CN141" i="5"/>
  <c r="CN142" i="5"/>
  <c r="CN143" i="5"/>
  <c r="CN144" i="5"/>
  <c r="CN145" i="5"/>
  <c r="CN146" i="5"/>
  <c r="CN147" i="5"/>
  <c r="CN148" i="5"/>
  <c r="CN149" i="5"/>
  <c r="CN150" i="5"/>
  <c r="CN151" i="5"/>
  <c r="CN152" i="5"/>
  <c r="CN153" i="5"/>
  <c r="CN154" i="5"/>
  <c r="CN155" i="5"/>
  <c r="CO112" i="5"/>
  <c r="CO113" i="5"/>
  <c r="CO114" i="5"/>
  <c r="CO115" i="5"/>
  <c r="CO116" i="5"/>
  <c r="CO117" i="5"/>
  <c r="CO118" i="5"/>
  <c r="CO119" i="5"/>
  <c r="CO120" i="5"/>
  <c r="CO121" i="5"/>
  <c r="CO122" i="5"/>
  <c r="CO123" i="5"/>
  <c r="CO124" i="5"/>
  <c r="CO125" i="5"/>
  <c r="CO126" i="5"/>
  <c r="CO127" i="5"/>
  <c r="CO128" i="5"/>
  <c r="CO129" i="5"/>
  <c r="CO130" i="5"/>
  <c r="CN112" i="5"/>
  <c r="CN113" i="5"/>
  <c r="CN114" i="5"/>
  <c r="CN115" i="5"/>
  <c r="CN116" i="5"/>
  <c r="CN117" i="5"/>
  <c r="CN118" i="5"/>
  <c r="CN119" i="5"/>
  <c r="CN120" i="5"/>
  <c r="CN121" i="5"/>
  <c r="CN122" i="5"/>
  <c r="CN123" i="5"/>
  <c r="CN124" i="5"/>
  <c r="CN125" i="5"/>
  <c r="CN126" i="5"/>
  <c r="CN127" i="5"/>
  <c r="CN128" i="5"/>
  <c r="CN129" i="5"/>
  <c r="CN130" i="5"/>
  <c r="CO87" i="5"/>
  <c r="CO88" i="5"/>
  <c r="CO89" i="5"/>
  <c r="CO90" i="5"/>
  <c r="CO91" i="5"/>
  <c r="CO92" i="5"/>
  <c r="CO93" i="5"/>
  <c r="CO94" i="5"/>
  <c r="CO95" i="5"/>
  <c r="CO96" i="5"/>
  <c r="CO97" i="5"/>
  <c r="CO98" i="5"/>
  <c r="CO99" i="5"/>
  <c r="CO100" i="5"/>
  <c r="CO101" i="5"/>
  <c r="CO102" i="5"/>
  <c r="CO103" i="5"/>
  <c r="CO104" i="5"/>
  <c r="CO105" i="5"/>
  <c r="CN87" i="5"/>
  <c r="CN88" i="5"/>
  <c r="CN89" i="5"/>
  <c r="CN90" i="5"/>
  <c r="CN91" i="5"/>
  <c r="CN92" i="5"/>
  <c r="CN93" i="5"/>
  <c r="CN94" i="5"/>
  <c r="CN95" i="5"/>
  <c r="CN96" i="5"/>
  <c r="CN97" i="5"/>
  <c r="CN98" i="5"/>
  <c r="CN99" i="5"/>
  <c r="CN100" i="5"/>
  <c r="CN101" i="5"/>
  <c r="CN102" i="5"/>
  <c r="CN103" i="5"/>
  <c r="CN104" i="5"/>
  <c r="CN105" i="5"/>
  <c r="CO62" i="5"/>
  <c r="CO63" i="5"/>
  <c r="CO64" i="5"/>
  <c r="CO65" i="5"/>
  <c r="CO66" i="5"/>
  <c r="CO67" i="5"/>
  <c r="CO68" i="5"/>
  <c r="CO69" i="5"/>
  <c r="CO70" i="5"/>
  <c r="CO71" i="5"/>
  <c r="CO72" i="5"/>
  <c r="CO73" i="5"/>
  <c r="CO74" i="5"/>
  <c r="CO75" i="5"/>
  <c r="CO76" i="5"/>
  <c r="CO77" i="5"/>
  <c r="CO78" i="5"/>
  <c r="CO79" i="5"/>
  <c r="CO80" i="5"/>
  <c r="CN62" i="5"/>
  <c r="CN63" i="5"/>
  <c r="CN64" i="5"/>
  <c r="CN65" i="5"/>
  <c r="CN66" i="5"/>
  <c r="CN67" i="5"/>
  <c r="CN68" i="5"/>
  <c r="CN69" i="5"/>
  <c r="CN70" i="5"/>
  <c r="CN71" i="5"/>
  <c r="CN72" i="5"/>
  <c r="CN73" i="5"/>
  <c r="CN74" i="5"/>
  <c r="CN75" i="5"/>
  <c r="CN76" i="5"/>
  <c r="CN77" i="5"/>
  <c r="CN78" i="5"/>
  <c r="CN79" i="5"/>
  <c r="CN80" i="5"/>
  <c r="CO37" i="5"/>
  <c r="CO38" i="5"/>
  <c r="CO39" i="5"/>
  <c r="CO40" i="5"/>
  <c r="CO41" i="5"/>
  <c r="CO42" i="5"/>
  <c r="CO43" i="5"/>
  <c r="CO44" i="5"/>
  <c r="CO45" i="5"/>
  <c r="CO46" i="5"/>
  <c r="CO47" i="5"/>
  <c r="CO48" i="5"/>
  <c r="CO49" i="5"/>
  <c r="CO50" i="5"/>
  <c r="CO51" i="5"/>
  <c r="CO52" i="5"/>
  <c r="CO53" i="5"/>
  <c r="CO54" i="5"/>
  <c r="CO55" i="5"/>
  <c r="CN37" i="5"/>
  <c r="CN38" i="5"/>
  <c r="CN39" i="5"/>
  <c r="CN40" i="5"/>
  <c r="CN41" i="5"/>
  <c r="CN42" i="5"/>
  <c r="CN43" i="5"/>
  <c r="CN44" i="5"/>
  <c r="CN45" i="5"/>
  <c r="CN46" i="5"/>
  <c r="CN47" i="5"/>
  <c r="CN48" i="5"/>
  <c r="CN49" i="5"/>
  <c r="CN50" i="5"/>
  <c r="CN51" i="5"/>
  <c r="CN52" i="5"/>
  <c r="CN53" i="5"/>
  <c r="CN54" i="5"/>
  <c r="CN55" i="5"/>
  <c r="CO8" i="5"/>
  <c r="CO9" i="5"/>
  <c r="CO10" i="5"/>
  <c r="CO11" i="5"/>
  <c r="CO12" i="5"/>
  <c r="CO13" i="5"/>
  <c r="CO14" i="5"/>
  <c r="CO15" i="5"/>
  <c r="CO16" i="5"/>
  <c r="CO17" i="5"/>
  <c r="CO18" i="5"/>
  <c r="CO19" i="5"/>
  <c r="CO20" i="5"/>
  <c r="CO21" i="5"/>
  <c r="CO22" i="5"/>
  <c r="CO23" i="5"/>
  <c r="CO24" i="5"/>
  <c r="CO25" i="5"/>
  <c r="CO26" i="5"/>
  <c r="CO27" i="5"/>
  <c r="CO28" i="5"/>
  <c r="CO29" i="5"/>
  <c r="CO30" i="5"/>
  <c r="CN8" i="5"/>
  <c r="CN9" i="5"/>
  <c r="CN10" i="5"/>
  <c r="CN11" i="5"/>
  <c r="CN12" i="5"/>
  <c r="CN13" i="5"/>
  <c r="CN14" i="5"/>
  <c r="CN15" i="5"/>
  <c r="CN16" i="5"/>
  <c r="CN17" i="5"/>
  <c r="CN18" i="5"/>
  <c r="CN19" i="5"/>
  <c r="CN20" i="5"/>
  <c r="CN21" i="5"/>
  <c r="CN22" i="5"/>
  <c r="CN23" i="5"/>
  <c r="CN24" i="5"/>
  <c r="CN25" i="5"/>
  <c r="CN26" i="5"/>
  <c r="CN27" i="5"/>
  <c r="CN28" i="5"/>
  <c r="CN29" i="5"/>
  <c r="CN30" i="5"/>
  <c r="CI107" i="5"/>
  <c r="CK109" i="5"/>
  <c r="CK110" i="5"/>
  <c r="CK111" i="5"/>
  <c r="CJ109" i="5"/>
  <c r="CJ110" i="5"/>
  <c r="CJ111" i="5"/>
  <c r="CI82" i="5"/>
  <c r="CK84" i="5"/>
  <c r="CK85" i="5"/>
  <c r="CK86" i="5"/>
  <c r="CJ84" i="5"/>
  <c r="CJ85" i="5"/>
  <c r="CJ86" i="5"/>
  <c r="CI57" i="5"/>
  <c r="CK59" i="5"/>
  <c r="CK60" i="5"/>
  <c r="CK61" i="5"/>
  <c r="CJ59" i="5"/>
  <c r="CJ60" i="5"/>
  <c r="CJ61" i="5"/>
  <c r="CI32" i="5"/>
  <c r="CK34" i="5"/>
  <c r="CK35" i="5"/>
  <c r="CK36" i="5"/>
  <c r="CJ34" i="5"/>
  <c r="CJ35" i="5"/>
  <c r="CJ36" i="5"/>
  <c r="CK133" i="5"/>
  <c r="CK134" i="5"/>
  <c r="CK135" i="5"/>
  <c r="CK136" i="5"/>
  <c r="CK137" i="5"/>
  <c r="CK138" i="5"/>
  <c r="CK139" i="5"/>
  <c r="CK140" i="5"/>
  <c r="CK141" i="5"/>
  <c r="CK142" i="5"/>
  <c r="CK143" i="5"/>
  <c r="CK144" i="5"/>
  <c r="CK145" i="5"/>
  <c r="CK146" i="5"/>
  <c r="CK147" i="5"/>
  <c r="CK148" i="5"/>
  <c r="CK149" i="5"/>
  <c r="CK150" i="5"/>
  <c r="CK151" i="5"/>
  <c r="CK152" i="5"/>
  <c r="CK153" i="5"/>
  <c r="CK154" i="5"/>
  <c r="CK155" i="5"/>
  <c r="CJ133" i="5"/>
  <c r="CJ134" i="5"/>
  <c r="CJ135" i="5"/>
  <c r="CJ136" i="5"/>
  <c r="CJ137" i="5"/>
  <c r="CJ138" i="5"/>
  <c r="CJ139" i="5"/>
  <c r="CJ140" i="5"/>
  <c r="CJ141" i="5"/>
  <c r="CJ142" i="5"/>
  <c r="CJ143" i="5"/>
  <c r="CJ144" i="5"/>
  <c r="CJ145" i="5"/>
  <c r="CJ146" i="5"/>
  <c r="CJ147" i="5"/>
  <c r="CJ148" i="5"/>
  <c r="CJ149" i="5"/>
  <c r="CJ150" i="5"/>
  <c r="CJ151" i="5"/>
  <c r="CJ152" i="5"/>
  <c r="CJ153" i="5"/>
  <c r="CJ154" i="5"/>
  <c r="CJ155" i="5"/>
  <c r="CK112" i="5"/>
  <c r="CK113" i="5"/>
  <c r="CK114" i="5"/>
  <c r="CK115" i="5"/>
  <c r="CK116" i="5"/>
  <c r="CK117" i="5"/>
  <c r="CK118" i="5"/>
  <c r="CK119" i="5"/>
  <c r="CK120" i="5"/>
  <c r="CK121" i="5"/>
  <c r="CK122" i="5"/>
  <c r="CK123" i="5"/>
  <c r="CK124" i="5"/>
  <c r="CK125" i="5"/>
  <c r="CK126" i="5"/>
  <c r="CK127" i="5"/>
  <c r="CK128" i="5"/>
  <c r="CK129" i="5"/>
  <c r="CK130" i="5"/>
  <c r="CJ112" i="5"/>
  <c r="CJ113" i="5"/>
  <c r="CJ114" i="5"/>
  <c r="CJ115" i="5"/>
  <c r="CJ116" i="5"/>
  <c r="CJ117" i="5"/>
  <c r="CJ118" i="5"/>
  <c r="CJ119" i="5"/>
  <c r="CJ120" i="5"/>
  <c r="CJ121" i="5"/>
  <c r="CJ122" i="5"/>
  <c r="CJ123" i="5"/>
  <c r="CJ124" i="5"/>
  <c r="CJ125" i="5"/>
  <c r="CJ126" i="5"/>
  <c r="CJ127" i="5"/>
  <c r="CJ128" i="5"/>
  <c r="CJ129" i="5"/>
  <c r="CJ130" i="5"/>
  <c r="CK87" i="5"/>
  <c r="CK88" i="5"/>
  <c r="CK89" i="5"/>
  <c r="CK90" i="5"/>
  <c r="CK91" i="5"/>
  <c r="CK92" i="5"/>
  <c r="CK93" i="5"/>
  <c r="CK94" i="5"/>
  <c r="CK95" i="5"/>
  <c r="CK96" i="5"/>
  <c r="CK97" i="5"/>
  <c r="CK98" i="5"/>
  <c r="CK99" i="5"/>
  <c r="CK100" i="5"/>
  <c r="CK101" i="5"/>
  <c r="CK102" i="5"/>
  <c r="CK103" i="5"/>
  <c r="CK104" i="5"/>
  <c r="CK105" i="5"/>
  <c r="CJ87" i="5"/>
  <c r="CJ88" i="5"/>
  <c r="CJ89" i="5"/>
  <c r="CJ90" i="5"/>
  <c r="CJ91" i="5"/>
  <c r="CJ92" i="5"/>
  <c r="CJ93" i="5"/>
  <c r="CJ94" i="5"/>
  <c r="CJ95" i="5"/>
  <c r="CJ96" i="5"/>
  <c r="CJ97" i="5"/>
  <c r="CJ98" i="5"/>
  <c r="CJ99" i="5"/>
  <c r="CJ100" i="5"/>
  <c r="CJ101" i="5"/>
  <c r="CJ102" i="5"/>
  <c r="CJ103" i="5"/>
  <c r="CJ104" i="5"/>
  <c r="CJ105" i="5"/>
  <c r="CK62" i="5"/>
  <c r="CK63" i="5"/>
  <c r="CK64" i="5"/>
  <c r="CK65" i="5"/>
  <c r="CK66" i="5"/>
  <c r="CK67" i="5"/>
  <c r="CK68" i="5"/>
  <c r="CK69" i="5"/>
  <c r="CK70" i="5"/>
  <c r="CK71" i="5"/>
  <c r="CK72" i="5"/>
  <c r="CK73" i="5"/>
  <c r="CK74" i="5"/>
  <c r="CK75" i="5"/>
  <c r="CK76" i="5"/>
  <c r="CK77" i="5"/>
  <c r="CK78" i="5"/>
  <c r="CK79" i="5"/>
  <c r="CK80" i="5"/>
  <c r="CJ62" i="5"/>
  <c r="CJ63" i="5"/>
  <c r="CJ64" i="5"/>
  <c r="CJ65" i="5"/>
  <c r="CJ66" i="5"/>
  <c r="CJ67" i="5"/>
  <c r="CJ68" i="5"/>
  <c r="CJ69" i="5"/>
  <c r="CJ70" i="5"/>
  <c r="CJ71" i="5"/>
  <c r="CJ72" i="5"/>
  <c r="CJ73" i="5"/>
  <c r="CJ74" i="5"/>
  <c r="CJ75" i="5"/>
  <c r="CJ76" i="5"/>
  <c r="CJ77" i="5"/>
  <c r="CJ78" i="5"/>
  <c r="CJ79" i="5"/>
  <c r="CJ80" i="5"/>
  <c r="CK37" i="5"/>
  <c r="CK38" i="5"/>
  <c r="CK39" i="5"/>
  <c r="CK40" i="5"/>
  <c r="CK41" i="5"/>
  <c r="CK42" i="5"/>
  <c r="CK43" i="5"/>
  <c r="CK44" i="5"/>
  <c r="CK45" i="5"/>
  <c r="CK46" i="5"/>
  <c r="CK47" i="5"/>
  <c r="CK48" i="5"/>
  <c r="CK49" i="5"/>
  <c r="CK50" i="5"/>
  <c r="CK51" i="5"/>
  <c r="CK52" i="5"/>
  <c r="CK53" i="5"/>
  <c r="CK54" i="5"/>
  <c r="CK55" i="5"/>
  <c r="CJ37" i="5"/>
  <c r="CJ38" i="5"/>
  <c r="CJ39" i="5"/>
  <c r="CJ40" i="5"/>
  <c r="CJ41" i="5"/>
  <c r="CJ42" i="5"/>
  <c r="CJ43" i="5"/>
  <c r="CJ44" i="5"/>
  <c r="CJ45" i="5"/>
  <c r="CJ46" i="5"/>
  <c r="CJ47" i="5"/>
  <c r="CJ48" i="5"/>
  <c r="CJ49" i="5"/>
  <c r="CJ50" i="5"/>
  <c r="CJ51" i="5"/>
  <c r="CJ52" i="5"/>
  <c r="CJ53" i="5"/>
  <c r="CJ54" i="5"/>
  <c r="CJ55" i="5"/>
  <c r="CK8" i="5"/>
  <c r="CK9" i="5"/>
  <c r="CK10" i="5"/>
  <c r="CK11" i="5"/>
  <c r="CK12" i="5"/>
  <c r="CK13" i="5"/>
  <c r="CK14" i="5"/>
  <c r="CK15" i="5"/>
  <c r="CK16" i="5"/>
  <c r="CK17" i="5"/>
  <c r="CK18" i="5"/>
  <c r="CK19" i="5"/>
  <c r="CK20" i="5"/>
  <c r="CK21" i="5"/>
  <c r="CK22" i="5"/>
  <c r="CK23" i="5"/>
  <c r="CK24" i="5"/>
  <c r="CK25" i="5"/>
  <c r="CK26" i="5"/>
  <c r="CK27" i="5"/>
  <c r="CK28" i="5"/>
  <c r="CK29" i="5"/>
  <c r="CK30" i="5"/>
  <c r="CJ8" i="5"/>
  <c r="CJ9" i="5"/>
  <c r="CJ10" i="5"/>
  <c r="CJ11" i="5"/>
  <c r="CJ12" i="5"/>
  <c r="CJ13" i="5"/>
  <c r="CJ14" i="5"/>
  <c r="CJ15" i="5"/>
  <c r="CJ16" i="5"/>
  <c r="CJ17" i="5"/>
  <c r="CJ18" i="5"/>
  <c r="CJ19" i="5"/>
  <c r="CJ20" i="5"/>
  <c r="CJ21" i="5"/>
  <c r="CJ22" i="5"/>
  <c r="CJ23" i="5"/>
  <c r="CJ24" i="5"/>
  <c r="CJ25" i="5"/>
  <c r="CJ26" i="5"/>
  <c r="CJ27" i="5"/>
  <c r="CJ28" i="5"/>
  <c r="CJ29" i="5"/>
  <c r="CJ30" i="5"/>
  <c r="CE107" i="5"/>
  <c r="CG109" i="5"/>
  <c r="CG110" i="5"/>
  <c r="CG111" i="5"/>
  <c r="CF109" i="5"/>
  <c r="CF110" i="5"/>
  <c r="CF111" i="5"/>
  <c r="CE82" i="5"/>
  <c r="CG84" i="5"/>
  <c r="CG85" i="5"/>
  <c r="CG86" i="5"/>
  <c r="CF84" i="5"/>
  <c r="CF85" i="5"/>
  <c r="CF86" i="5"/>
  <c r="CE57" i="5"/>
  <c r="CG59" i="5"/>
  <c r="CG60" i="5"/>
  <c r="CG61" i="5"/>
  <c r="CF59" i="5"/>
  <c r="CF60" i="5"/>
  <c r="CF61" i="5"/>
  <c r="CE32" i="5"/>
  <c r="CG34" i="5"/>
  <c r="CG35" i="5"/>
  <c r="CG36" i="5"/>
  <c r="CF34" i="5"/>
  <c r="CF35" i="5"/>
  <c r="CF36" i="5"/>
  <c r="CG133" i="5"/>
  <c r="CG134" i="5"/>
  <c r="CG135" i="5"/>
  <c r="CG136" i="5"/>
  <c r="CG137" i="5"/>
  <c r="CG138" i="5"/>
  <c r="CG139" i="5"/>
  <c r="CG140" i="5"/>
  <c r="CG141" i="5"/>
  <c r="CG142" i="5"/>
  <c r="CG143" i="5"/>
  <c r="CG144" i="5"/>
  <c r="CG145" i="5"/>
  <c r="CG146" i="5"/>
  <c r="CG147" i="5"/>
  <c r="CG148" i="5"/>
  <c r="CG149" i="5"/>
  <c r="CG150" i="5"/>
  <c r="CG151" i="5"/>
  <c r="CG152" i="5"/>
  <c r="CG153" i="5"/>
  <c r="CG154" i="5"/>
  <c r="CG155" i="5"/>
  <c r="CF133" i="5"/>
  <c r="CF134" i="5"/>
  <c r="CF135" i="5"/>
  <c r="CF136" i="5"/>
  <c r="CF137" i="5"/>
  <c r="CF138" i="5"/>
  <c r="CF139" i="5"/>
  <c r="CF140" i="5"/>
  <c r="CF141" i="5"/>
  <c r="CF142" i="5"/>
  <c r="CF143" i="5"/>
  <c r="CF144" i="5"/>
  <c r="CF145" i="5"/>
  <c r="CF146" i="5"/>
  <c r="CF147" i="5"/>
  <c r="CF148" i="5"/>
  <c r="CF149" i="5"/>
  <c r="CF150" i="5"/>
  <c r="CF151" i="5"/>
  <c r="CF152" i="5"/>
  <c r="CF153" i="5"/>
  <c r="CF154" i="5"/>
  <c r="CF155" i="5"/>
  <c r="CG112" i="5"/>
  <c r="CG113" i="5"/>
  <c r="CG114" i="5"/>
  <c r="CG115" i="5"/>
  <c r="CG116" i="5"/>
  <c r="CG117" i="5"/>
  <c r="CG118" i="5"/>
  <c r="CG119" i="5"/>
  <c r="CG120" i="5"/>
  <c r="CG121" i="5"/>
  <c r="CG122" i="5"/>
  <c r="CG123" i="5"/>
  <c r="CG124" i="5"/>
  <c r="CG125" i="5"/>
  <c r="CG126" i="5"/>
  <c r="CG127" i="5"/>
  <c r="CG128" i="5"/>
  <c r="CG129" i="5"/>
  <c r="CG130" i="5"/>
  <c r="CF112" i="5"/>
  <c r="CF113" i="5"/>
  <c r="CF114" i="5"/>
  <c r="CF115" i="5"/>
  <c r="CF116" i="5"/>
  <c r="CF117" i="5"/>
  <c r="CF118" i="5"/>
  <c r="CF119" i="5"/>
  <c r="CF120" i="5"/>
  <c r="CF121" i="5"/>
  <c r="CF122" i="5"/>
  <c r="CF123" i="5"/>
  <c r="CF124" i="5"/>
  <c r="CF125" i="5"/>
  <c r="CF126" i="5"/>
  <c r="CF127" i="5"/>
  <c r="CF128" i="5"/>
  <c r="CF129" i="5"/>
  <c r="CF130" i="5"/>
  <c r="CG87" i="5"/>
  <c r="CG88" i="5"/>
  <c r="CG89" i="5"/>
  <c r="CG90" i="5"/>
  <c r="CG91" i="5"/>
  <c r="CG92" i="5"/>
  <c r="CG93" i="5"/>
  <c r="CG94" i="5"/>
  <c r="CG95" i="5"/>
  <c r="CG96" i="5"/>
  <c r="CG97" i="5"/>
  <c r="CG98" i="5"/>
  <c r="CG99" i="5"/>
  <c r="CG100" i="5"/>
  <c r="CG101" i="5"/>
  <c r="CG102" i="5"/>
  <c r="CG103" i="5"/>
  <c r="CG104" i="5"/>
  <c r="CG105" i="5"/>
  <c r="CF87" i="5"/>
  <c r="CF88" i="5"/>
  <c r="CF89" i="5"/>
  <c r="CF90" i="5"/>
  <c r="CF91" i="5"/>
  <c r="CF92" i="5"/>
  <c r="CF93" i="5"/>
  <c r="CF94" i="5"/>
  <c r="CF95" i="5"/>
  <c r="CF96" i="5"/>
  <c r="CF97" i="5"/>
  <c r="CF98" i="5"/>
  <c r="CF99" i="5"/>
  <c r="CF100" i="5"/>
  <c r="CF101" i="5"/>
  <c r="CF102" i="5"/>
  <c r="CF103" i="5"/>
  <c r="CF104" i="5"/>
  <c r="CF105" i="5"/>
  <c r="CG62" i="5"/>
  <c r="CG63" i="5"/>
  <c r="CG64" i="5"/>
  <c r="CG65" i="5"/>
  <c r="CG66" i="5"/>
  <c r="CG67" i="5"/>
  <c r="CG68" i="5"/>
  <c r="CG69" i="5"/>
  <c r="CG70" i="5"/>
  <c r="CG71" i="5"/>
  <c r="CG72" i="5"/>
  <c r="CG73" i="5"/>
  <c r="CG74" i="5"/>
  <c r="CG75" i="5"/>
  <c r="CG76" i="5"/>
  <c r="CG77" i="5"/>
  <c r="CG78" i="5"/>
  <c r="CG79" i="5"/>
  <c r="CG80" i="5"/>
  <c r="CF62" i="5"/>
  <c r="CF63" i="5"/>
  <c r="CF64" i="5"/>
  <c r="CF65" i="5"/>
  <c r="CF66" i="5"/>
  <c r="CF67" i="5"/>
  <c r="CF68" i="5"/>
  <c r="CF69" i="5"/>
  <c r="CF70" i="5"/>
  <c r="CF71" i="5"/>
  <c r="CF72" i="5"/>
  <c r="CF73" i="5"/>
  <c r="CF74" i="5"/>
  <c r="CF75" i="5"/>
  <c r="CF76" i="5"/>
  <c r="CF77" i="5"/>
  <c r="CF78" i="5"/>
  <c r="CF79" i="5"/>
  <c r="CF80" i="5"/>
  <c r="CG37" i="5"/>
  <c r="CG38" i="5"/>
  <c r="CG39" i="5"/>
  <c r="CG40" i="5"/>
  <c r="CG41" i="5"/>
  <c r="CG42" i="5"/>
  <c r="CG43" i="5"/>
  <c r="CG44" i="5"/>
  <c r="CG45" i="5"/>
  <c r="CG46" i="5"/>
  <c r="CG47" i="5"/>
  <c r="CG48" i="5"/>
  <c r="CG49" i="5"/>
  <c r="CG50" i="5"/>
  <c r="CG51" i="5"/>
  <c r="CG52" i="5"/>
  <c r="CG53" i="5"/>
  <c r="CG54" i="5"/>
  <c r="CG55" i="5"/>
  <c r="CF37" i="5"/>
  <c r="CF38" i="5"/>
  <c r="CF39" i="5"/>
  <c r="CF40" i="5"/>
  <c r="CF41" i="5"/>
  <c r="CF42" i="5"/>
  <c r="CF43" i="5"/>
  <c r="CF44" i="5"/>
  <c r="CF45" i="5"/>
  <c r="CF46" i="5"/>
  <c r="CF47" i="5"/>
  <c r="CF48" i="5"/>
  <c r="CF49" i="5"/>
  <c r="CF50" i="5"/>
  <c r="CF51" i="5"/>
  <c r="CF52" i="5"/>
  <c r="CF53" i="5"/>
  <c r="CF54" i="5"/>
  <c r="CF55" i="5"/>
  <c r="CG8" i="5"/>
  <c r="CG9" i="5"/>
  <c r="CG10" i="5"/>
  <c r="CG11" i="5"/>
  <c r="CG12" i="5"/>
  <c r="CG13" i="5"/>
  <c r="CG14" i="5"/>
  <c r="CG15" i="5"/>
  <c r="CG16" i="5"/>
  <c r="CG17" i="5"/>
  <c r="CG18" i="5"/>
  <c r="CG19" i="5"/>
  <c r="CG20" i="5"/>
  <c r="CG21" i="5"/>
  <c r="CG22" i="5"/>
  <c r="CG23" i="5"/>
  <c r="CG24" i="5"/>
  <c r="CG25" i="5"/>
  <c r="CG26" i="5"/>
  <c r="CG27" i="5"/>
  <c r="CG28" i="5"/>
  <c r="CG29" i="5"/>
  <c r="CG30" i="5"/>
  <c r="CF8" i="5"/>
  <c r="CF9" i="5"/>
  <c r="CF10" i="5"/>
  <c r="CF11" i="5"/>
  <c r="CF12" i="5"/>
  <c r="CF13" i="5"/>
  <c r="CF14" i="5"/>
  <c r="CF15" i="5"/>
  <c r="CF16" i="5"/>
  <c r="CF17" i="5"/>
  <c r="CF18" i="5"/>
  <c r="CF19" i="5"/>
  <c r="CF20" i="5"/>
  <c r="CF21" i="5"/>
  <c r="CF22" i="5"/>
  <c r="CF23" i="5"/>
  <c r="CF24" i="5"/>
  <c r="CF25" i="5"/>
  <c r="CF26" i="5"/>
  <c r="CF27" i="5"/>
  <c r="CF28" i="5"/>
  <c r="CF29" i="5"/>
  <c r="CF30" i="5"/>
  <c r="CA107" i="5"/>
  <c r="CC109" i="5"/>
  <c r="CC110" i="5"/>
  <c r="CC111" i="5"/>
  <c r="CB109" i="5"/>
  <c r="CB110" i="5"/>
  <c r="CB111" i="5"/>
  <c r="CA82" i="5"/>
  <c r="CC84" i="5"/>
  <c r="CC85" i="5"/>
  <c r="CC86" i="5"/>
  <c r="CB84" i="5"/>
  <c r="CB85" i="5"/>
  <c r="CB86" i="5"/>
  <c r="CA57" i="5"/>
  <c r="CC59" i="5"/>
  <c r="CC60" i="5"/>
  <c r="CC61" i="5"/>
  <c r="CB59" i="5"/>
  <c r="CB60" i="5"/>
  <c r="CB61" i="5"/>
  <c r="CA32" i="5"/>
  <c r="CC34" i="5"/>
  <c r="CC35" i="5"/>
  <c r="CC36" i="5"/>
  <c r="CB34" i="5"/>
  <c r="CB35" i="5"/>
  <c r="CB36" i="5"/>
  <c r="CC133" i="5"/>
  <c r="CC134" i="5"/>
  <c r="CC135" i="5"/>
  <c r="CC136" i="5"/>
  <c r="CC137" i="5"/>
  <c r="CC138" i="5"/>
  <c r="CC139" i="5"/>
  <c r="CC140" i="5"/>
  <c r="CC141" i="5"/>
  <c r="CC142" i="5"/>
  <c r="CC143" i="5"/>
  <c r="CC144" i="5"/>
  <c r="CC145" i="5"/>
  <c r="CC146" i="5"/>
  <c r="CC147" i="5"/>
  <c r="CC148" i="5"/>
  <c r="CC149" i="5"/>
  <c r="CC150" i="5"/>
  <c r="CC151" i="5"/>
  <c r="CC152" i="5"/>
  <c r="CC153" i="5"/>
  <c r="CC154" i="5"/>
  <c r="CC155"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C112" i="5"/>
  <c r="CC113" i="5"/>
  <c r="CC114" i="5"/>
  <c r="CC115" i="5"/>
  <c r="CC116" i="5"/>
  <c r="CC117" i="5"/>
  <c r="CC118" i="5"/>
  <c r="CC119" i="5"/>
  <c r="CC120" i="5"/>
  <c r="CC121" i="5"/>
  <c r="CC122" i="5"/>
  <c r="CC123" i="5"/>
  <c r="CC124" i="5"/>
  <c r="CC125" i="5"/>
  <c r="CC126" i="5"/>
  <c r="CC127" i="5"/>
  <c r="CC128" i="5"/>
  <c r="CC129" i="5"/>
  <c r="CC130" i="5"/>
  <c r="CB112" i="5"/>
  <c r="CB113" i="5"/>
  <c r="CB114" i="5"/>
  <c r="CB115" i="5"/>
  <c r="CB116" i="5"/>
  <c r="CB117" i="5"/>
  <c r="CB118" i="5"/>
  <c r="CB119" i="5"/>
  <c r="CB120" i="5"/>
  <c r="CB121" i="5"/>
  <c r="CB122" i="5"/>
  <c r="CB123" i="5"/>
  <c r="CB124" i="5"/>
  <c r="CB125" i="5"/>
  <c r="CB126" i="5"/>
  <c r="CB127" i="5"/>
  <c r="CB128" i="5"/>
  <c r="CB129" i="5"/>
  <c r="CB130" i="5"/>
  <c r="CC87" i="5"/>
  <c r="CC88" i="5"/>
  <c r="CC89" i="5"/>
  <c r="CC90" i="5"/>
  <c r="CC91" i="5"/>
  <c r="CC92" i="5"/>
  <c r="CC93" i="5"/>
  <c r="CC94" i="5"/>
  <c r="CC95" i="5"/>
  <c r="CC96" i="5"/>
  <c r="CC97" i="5"/>
  <c r="CC98" i="5"/>
  <c r="CC99" i="5"/>
  <c r="CC100" i="5"/>
  <c r="CC101" i="5"/>
  <c r="CC102" i="5"/>
  <c r="CC103" i="5"/>
  <c r="CC104" i="5"/>
  <c r="CC105" i="5"/>
  <c r="CB87" i="5"/>
  <c r="CB88" i="5"/>
  <c r="CB89" i="5"/>
  <c r="CB90" i="5"/>
  <c r="CB91" i="5"/>
  <c r="CB92" i="5"/>
  <c r="CB93" i="5"/>
  <c r="CB94" i="5"/>
  <c r="CB95" i="5"/>
  <c r="CB96" i="5"/>
  <c r="CB97" i="5"/>
  <c r="CB98" i="5"/>
  <c r="CB99" i="5"/>
  <c r="CB100" i="5"/>
  <c r="CB101" i="5"/>
  <c r="CB102" i="5"/>
  <c r="CB103" i="5"/>
  <c r="CB104" i="5"/>
  <c r="CB105" i="5"/>
  <c r="CC62" i="5"/>
  <c r="CC63" i="5"/>
  <c r="CC64" i="5"/>
  <c r="CC65" i="5"/>
  <c r="CC66" i="5"/>
  <c r="CC67" i="5"/>
  <c r="CC68" i="5"/>
  <c r="CC69" i="5"/>
  <c r="CC70" i="5"/>
  <c r="CC71" i="5"/>
  <c r="CC72" i="5"/>
  <c r="CC73" i="5"/>
  <c r="CC74" i="5"/>
  <c r="CC75" i="5"/>
  <c r="CC76" i="5"/>
  <c r="CC77" i="5"/>
  <c r="CC78" i="5"/>
  <c r="CC79" i="5"/>
  <c r="CC80" i="5"/>
  <c r="CB62" i="5"/>
  <c r="CB63" i="5"/>
  <c r="CB64" i="5"/>
  <c r="CB65" i="5"/>
  <c r="CB66" i="5"/>
  <c r="CB67" i="5"/>
  <c r="CB68" i="5"/>
  <c r="CB69" i="5"/>
  <c r="CB70" i="5"/>
  <c r="CB71" i="5"/>
  <c r="CB72" i="5"/>
  <c r="CB73" i="5"/>
  <c r="CB74" i="5"/>
  <c r="CB75" i="5"/>
  <c r="CB76" i="5"/>
  <c r="CB77" i="5"/>
  <c r="CB78" i="5"/>
  <c r="CB79" i="5"/>
  <c r="CB80" i="5"/>
  <c r="CC37" i="5"/>
  <c r="CC38" i="5"/>
  <c r="CC39" i="5"/>
  <c r="CC40" i="5"/>
  <c r="CC41" i="5"/>
  <c r="CC42" i="5"/>
  <c r="CC43" i="5"/>
  <c r="CC44" i="5"/>
  <c r="CC45" i="5"/>
  <c r="CC46" i="5"/>
  <c r="CC47" i="5"/>
  <c r="CC48" i="5"/>
  <c r="CC49" i="5"/>
  <c r="CC50" i="5"/>
  <c r="CC51" i="5"/>
  <c r="CC52" i="5"/>
  <c r="CC53" i="5"/>
  <c r="CC54" i="5"/>
  <c r="CC55" i="5"/>
  <c r="CB37" i="5"/>
  <c r="CB38" i="5"/>
  <c r="CB39" i="5"/>
  <c r="CB40" i="5"/>
  <c r="CB41" i="5"/>
  <c r="CB42" i="5"/>
  <c r="CB43" i="5"/>
  <c r="CB44" i="5"/>
  <c r="CB45" i="5"/>
  <c r="CB46" i="5"/>
  <c r="CB47" i="5"/>
  <c r="CB48" i="5"/>
  <c r="CB49" i="5"/>
  <c r="CB50" i="5"/>
  <c r="CB51" i="5"/>
  <c r="CB52" i="5"/>
  <c r="CB53" i="5"/>
  <c r="CB54" i="5"/>
  <c r="CB55" i="5"/>
  <c r="CC8" i="5"/>
  <c r="CC9" i="5"/>
  <c r="CC10" i="5"/>
  <c r="CC11" i="5"/>
  <c r="CC12" i="5"/>
  <c r="CC13" i="5"/>
  <c r="CC14" i="5"/>
  <c r="CC15" i="5"/>
  <c r="CC16" i="5"/>
  <c r="CC17" i="5"/>
  <c r="CC18" i="5"/>
  <c r="CC19" i="5"/>
  <c r="CC20" i="5"/>
  <c r="CC21" i="5"/>
  <c r="CC22" i="5"/>
  <c r="CC23" i="5"/>
  <c r="CC24" i="5"/>
  <c r="CC25" i="5"/>
  <c r="CC26" i="5"/>
  <c r="CC27" i="5"/>
  <c r="CC28" i="5"/>
  <c r="CC29" i="5"/>
  <c r="CC30" i="5"/>
  <c r="CB8" i="5"/>
  <c r="CB9" i="5"/>
  <c r="CB10" i="5"/>
  <c r="CB11" i="5"/>
  <c r="CB12" i="5"/>
  <c r="CB13" i="5"/>
  <c r="CB14" i="5"/>
  <c r="CB15" i="5"/>
  <c r="CB16" i="5"/>
  <c r="CB17" i="5"/>
  <c r="CB18" i="5"/>
  <c r="CB19" i="5"/>
  <c r="CB20" i="5"/>
  <c r="CB21" i="5"/>
  <c r="CB22" i="5"/>
  <c r="CB23" i="5"/>
  <c r="CB24" i="5"/>
  <c r="CB25" i="5"/>
  <c r="CB26" i="5"/>
  <c r="CB27" i="5"/>
  <c r="CB28" i="5"/>
  <c r="CB29" i="5"/>
  <c r="CB30" i="5"/>
  <c r="BW107" i="5"/>
  <c r="BY109" i="5"/>
  <c r="BY110" i="5"/>
  <c r="BY111" i="5"/>
  <c r="BX109" i="5"/>
  <c r="BX110" i="5"/>
  <c r="BX111" i="5"/>
  <c r="BW82" i="5"/>
  <c r="BY84" i="5"/>
  <c r="BY85" i="5"/>
  <c r="BY86" i="5"/>
  <c r="BX84" i="5"/>
  <c r="BX85" i="5"/>
  <c r="BX86" i="5"/>
  <c r="BW57" i="5"/>
  <c r="BY59" i="5"/>
  <c r="BY60" i="5"/>
  <c r="BY61" i="5"/>
  <c r="BX59" i="5"/>
  <c r="BX60" i="5"/>
  <c r="BX61" i="5"/>
  <c r="BW32" i="5"/>
  <c r="BY34" i="5"/>
  <c r="BY35" i="5"/>
  <c r="BY36" i="5"/>
  <c r="BX34" i="5"/>
  <c r="BX35" i="5"/>
  <c r="BX36" i="5"/>
  <c r="BY133" i="5"/>
  <c r="BY134" i="5"/>
  <c r="BY135" i="5"/>
  <c r="BY136" i="5"/>
  <c r="BY137" i="5"/>
  <c r="BY138" i="5"/>
  <c r="BY139" i="5"/>
  <c r="BY140" i="5"/>
  <c r="BY141" i="5"/>
  <c r="BY142" i="5"/>
  <c r="BY143" i="5"/>
  <c r="BY144" i="5"/>
  <c r="BY145" i="5"/>
  <c r="BY146" i="5"/>
  <c r="BY147" i="5"/>
  <c r="BY148" i="5"/>
  <c r="BY149" i="5"/>
  <c r="BY150" i="5"/>
  <c r="BY151" i="5"/>
  <c r="BY152" i="5"/>
  <c r="BY153" i="5"/>
  <c r="BY154" i="5"/>
  <c r="BY155" i="5"/>
  <c r="BX133" i="5"/>
  <c r="BX134" i="5"/>
  <c r="BX135" i="5"/>
  <c r="BX136" i="5"/>
  <c r="BX137" i="5"/>
  <c r="BX138" i="5"/>
  <c r="BX139" i="5"/>
  <c r="BX140" i="5"/>
  <c r="BX141" i="5"/>
  <c r="BX142" i="5"/>
  <c r="BX143" i="5"/>
  <c r="BX144" i="5"/>
  <c r="BX145" i="5"/>
  <c r="BX146" i="5"/>
  <c r="BX147" i="5"/>
  <c r="BX148" i="5"/>
  <c r="BX149" i="5"/>
  <c r="BX150" i="5"/>
  <c r="BX151" i="5"/>
  <c r="BX152" i="5"/>
  <c r="BX153" i="5"/>
  <c r="BX154" i="5"/>
  <c r="BX155" i="5"/>
  <c r="BY112" i="5"/>
  <c r="BY113" i="5"/>
  <c r="BY114" i="5"/>
  <c r="BY115" i="5"/>
  <c r="BY116" i="5"/>
  <c r="BY117" i="5"/>
  <c r="BY118" i="5"/>
  <c r="BY119" i="5"/>
  <c r="BY120" i="5"/>
  <c r="BY121" i="5"/>
  <c r="BY122" i="5"/>
  <c r="BY123" i="5"/>
  <c r="BY124" i="5"/>
  <c r="BY125" i="5"/>
  <c r="BY126" i="5"/>
  <c r="BY127" i="5"/>
  <c r="BY128" i="5"/>
  <c r="BY129" i="5"/>
  <c r="BY130" i="5"/>
  <c r="BX112" i="5"/>
  <c r="BX113" i="5"/>
  <c r="BX114" i="5"/>
  <c r="BX115" i="5"/>
  <c r="BX116" i="5"/>
  <c r="BX117" i="5"/>
  <c r="BX118" i="5"/>
  <c r="BX119" i="5"/>
  <c r="BX120" i="5"/>
  <c r="BX121" i="5"/>
  <c r="BX122" i="5"/>
  <c r="BX123" i="5"/>
  <c r="BX124" i="5"/>
  <c r="BX125" i="5"/>
  <c r="BX126" i="5"/>
  <c r="BX127" i="5"/>
  <c r="BX128" i="5"/>
  <c r="BX129" i="5"/>
  <c r="BX130" i="5"/>
  <c r="BY87" i="5"/>
  <c r="BY88" i="5"/>
  <c r="BY89" i="5"/>
  <c r="BY90" i="5"/>
  <c r="BY91" i="5"/>
  <c r="BY92" i="5"/>
  <c r="BY93" i="5"/>
  <c r="BY94" i="5"/>
  <c r="BY95" i="5"/>
  <c r="BY96" i="5"/>
  <c r="BY97" i="5"/>
  <c r="BY98" i="5"/>
  <c r="BY99" i="5"/>
  <c r="BY100" i="5"/>
  <c r="BY101" i="5"/>
  <c r="BY102" i="5"/>
  <c r="BY103" i="5"/>
  <c r="BY104" i="5"/>
  <c r="BY105" i="5"/>
  <c r="BX87" i="5"/>
  <c r="BX88" i="5"/>
  <c r="BX89" i="5"/>
  <c r="BX90" i="5"/>
  <c r="BX91" i="5"/>
  <c r="BX92" i="5"/>
  <c r="BX93" i="5"/>
  <c r="BX94" i="5"/>
  <c r="BX95" i="5"/>
  <c r="BX96" i="5"/>
  <c r="BX97" i="5"/>
  <c r="BX98" i="5"/>
  <c r="BX99" i="5"/>
  <c r="BX100" i="5"/>
  <c r="BX101" i="5"/>
  <c r="BX102" i="5"/>
  <c r="BX103" i="5"/>
  <c r="BX104" i="5"/>
  <c r="BX105" i="5"/>
  <c r="BY62" i="5"/>
  <c r="BY63" i="5"/>
  <c r="BY64" i="5"/>
  <c r="BY65" i="5"/>
  <c r="BY66" i="5"/>
  <c r="BY67" i="5"/>
  <c r="BY68" i="5"/>
  <c r="BY69" i="5"/>
  <c r="BY70" i="5"/>
  <c r="BY71" i="5"/>
  <c r="BY72" i="5"/>
  <c r="BY73" i="5"/>
  <c r="BY74" i="5"/>
  <c r="BY75" i="5"/>
  <c r="BY76" i="5"/>
  <c r="BY77" i="5"/>
  <c r="BY78" i="5"/>
  <c r="BY79" i="5"/>
  <c r="BY80" i="5"/>
  <c r="BX62" i="5"/>
  <c r="BX63" i="5"/>
  <c r="BX64" i="5"/>
  <c r="BX65" i="5"/>
  <c r="BX66" i="5"/>
  <c r="BX67" i="5"/>
  <c r="BX68" i="5"/>
  <c r="BX69" i="5"/>
  <c r="BX70" i="5"/>
  <c r="BX71" i="5"/>
  <c r="BX72" i="5"/>
  <c r="BX73" i="5"/>
  <c r="BX74" i="5"/>
  <c r="BX75" i="5"/>
  <c r="BX76" i="5"/>
  <c r="BX77" i="5"/>
  <c r="BX78" i="5"/>
  <c r="BX79" i="5"/>
  <c r="BX80" i="5"/>
  <c r="BY37" i="5"/>
  <c r="BY38" i="5"/>
  <c r="BY39" i="5"/>
  <c r="BY40" i="5"/>
  <c r="BY41" i="5"/>
  <c r="BY42" i="5"/>
  <c r="BY43" i="5"/>
  <c r="BY44" i="5"/>
  <c r="BY45" i="5"/>
  <c r="BY46" i="5"/>
  <c r="BY47" i="5"/>
  <c r="BY48" i="5"/>
  <c r="BY49" i="5"/>
  <c r="BY50" i="5"/>
  <c r="BY51" i="5"/>
  <c r="BY52" i="5"/>
  <c r="BY53" i="5"/>
  <c r="BY54" i="5"/>
  <c r="BY55" i="5"/>
  <c r="BX37" i="5"/>
  <c r="BX38" i="5"/>
  <c r="BX39" i="5"/>
  <c r="BX40" i="5"/>
  <c r="BX41" i="5"/>
  <c r="BX42" i="5"/>
  <c r="BX43" i="5"/>
  <c r="BX44" i="5"/>
  <c r="BX45" i="5"/>
  <c r="BX46" i="5"/>
  <c r="BX47" i="5"/>
  <c r="BX48" i="5"/>
  <c r="BX49" i="5"/>
  <c r="BX50" i="5"/>
  <c r="BX51" i="5"/>
  <c r="BX52" i="5"/>
  <c r="BX53" i="5"/>
  <c r="BX54" i="5"/>
  <c r="BX55" i="5"/>
  <c r="BY8" i="5"/>
  <c r="BY9" i="5"/>
  <c r="BY10" i="5"/>
  <c r="BY11" i="5"/>
  <c r="BY12" i="5"/>
  <c r="BY13" i="5"/>
  <c r="BY14" i="5"/>
  <c r="BY15" i="5"/>
  <c r="BY16" i="5"/>
  <c r="BY17" i="5"/>
  <c r="BY18" i="5"/>
  <c r="BY19" i="5"/>
  <c r="BY20" i="5"/>
  <c r="BY21" i="5"/>
  <c r="BY22" i="5"/>
  <c r="BY23" i="5"/>
  <c r="BY24" i="5"/>
  <c r="BY25" i="5"/>
  <c r="BY26" i="5"/>
  <c r="BY27" i="5"/>
  <c r="BY28" i="5"/>
  <c r="BY29" i="5"/>
  <c r="BY30" i="5"/>
  <c r="BX8" i="5"/>
  <c r="BX9" i="5"/>
  <c r="BX10" i="5"/>
  <c r="BX11" i="5"/>
  <c r="BX12" i="5"/>
  <c r="BX13" i="5"/>
  <c r="BX14" i="5"/>
  <c r="BX15" i="5"/>
  <c r="BX16" i="5"/>
  <c r="BX17" i="5"/>
  <c r="BX18" i="5"/>
  <c r="BX19" i="5"/>
  <c r="BX20" i="5"/>
  <c r="BX21" i="5"/>
  <c r="BX22" i="5"/>
  <c r="BX23" i="5"/>
  <c r="BX24" i="5"/>
  <c r="BX25" i="5"/>
  <c r="BX26" i="5"/>
  <c r="BX27" i="5"/>
  <c r="BX28" i="5"/>
  <c r="BX29" i="5"/>
  <c r="BX30" i="5"/>
  <c r="BS107" i="5"/>
  <c r="BU109" i="5"/>
  <c r="BU110" i="5"/>
  <c r="BU111" i="5"/>
  <c r="BT109" i="5"/>
  <c r="BT110" i="5"/>
  <c r="BT111" i="5"/>
  <c r="BS82" i="5"/>
  <c r="BU84" i="5"/>
  <c r="BU85" i="5"/>
  <c r="BU86" i="5"/>
  <c r="BT84" i="5"/>
  <c r="BT85" i="5"/>
  <c r="BT86" i="5"/>
  <c r="BS57" i="5"/>
  <c r="BU59" i="5"/>
  <c r="BU60" i="5"/>
  <c r="BU61" i="5"/>
  <c r="BT59" i="5"/>
  <c r="BT60" i="5"/>
  <c r="BT61" i="5"/>
  <c r="BS32" i="5"/>
  <c r="BU34" i="5"/>
  <c r="BU35" i="5"/>
  <c r="BU36" i="5"/>
  <c r="BT34" i="5"/>
  <c r="BT35" i="5"/>
  <c r="BT36" i="5"/>
  <c r="BU133" i="5"/>
  <c r="BU134" i="5"/>
  <c r="BU135" i="5"/>
  <c r="BU136" i="5"/>
  <c r="BU137" i="5"/>
  <c r="BU138" i="5"/>
  <c r="BU139" i="5"/>
  <c r="BU140" i="5"/>
  <c r="BU141" i="5"/>
  <c r="BU142" i="5"/>
  <c r="BU143" i="5"/>
  <c r="BU144" i="5"/>
  <c r="BU145" i="5"/>
  <c r="BU146" i="5"/>
  <c r="BU147" i="5"/>
  <c r="BU148" i="5"/>
  <c r="BU149" i="5"/>
  <c r="BU150" i="5"/>
  <c r="BU151" i="5"/>
  <c r="BU152" i="5"/>
  <c r="BU153" i="5"/>
  <c r="BU154" i="5"/>
  <c r="BU155" i="5"/>
  <c r="BT133" i="5"/>
  <c r="BT134" i="5"/>
  <c r="BT135" i="5"/>
  <c r="BT136" i="5"/>
  <c r="BT137" i="5"/>
  <c r="BT138" i="5"/>
  <c r="BT139" i="5"/>
  <c r="BT140" i="5"/>
  <c r="BT141" i="5"/>
  <c r="BT142" i="5"/>
  <c r="BT143" i="5"/>
  <c r="BT144" i="5"/>
  <c r="BT145" i="5"/>
  <c r="BT146" i="5"/>
  <c r="BT147" i="5"/>
  <c r="BT148" i="5"/>
  <c r="BT149" i="5"/>
  <c r="BT150" i="5"/>
  <c r="BT151" i="5"/>
  <c r="BT152" i="5"/>
  <c r="BT153" i="5"/>
  <c r="BT154" i="5"/>
  <c r="BT155" i="5"/>
  <c r="BU112" i="5"/>
  <c r="BU113" i="5"/>
  <c r="BU114" i="5"/>
  <c r="BU115" i="5"/>
  <c r="BU116" i="5"/>
  <c r="BU117" i="5"/>
  <c r="BU118" i="5"/>
  <c r="BU119" i="5"/>
  <c r="BU120" i="5"/>
  <c r="BU121" i="5"/>
  <c r="BU122" i="5"/>
  <c r="BU123" i="5"/>
  <c r="BU124" i="5"/>
  <c r="BU125" i="5"/>
  <c r="BU126" i="5"/>
  <c r="BU127" i="5"/>
  <c r="BU128" i="5"/>
  <c r="BU129" i="5"/>
  <c r="BU130" i="5"/>
  <c r="BT112" i="5"/>
  <c r="BT113" i="5"/>
  <c r="BT114" i="5"/>
  <c r="BT115" i="5"/>
  <c r="BT116" i="5"/>
  <c r="BT117" i="5"/>
  <c r="BT118" i="5"/>
  <c r="BT119" i="5"/>
  <c r="BT120" i="5"/>
  <c r="BT121" i="5"/>
  <c r="BT122" i="5"/>
  <c r="BT123" i="5"/>
  <c r="BT124" i="5"/>
  <c r="BT125" i="5"/>
  <c r="BT126" i="5"/>
  <c r="BT127" i="5"/>
  <c r="BT128" i="5"/>
  <c r="BT129" i="5"/>
  <c r="BT130" i="5"/>
  <c r="BU87" i="5"/>
  <c r="BU88" i="5"/>
  <c r="BU89" i="5"/>
  <c r="BU90" i="5"/>
  <c r="BU91" i="5"/>
  <c r="BU92" i="5"/>
  <c r="BU93" i="5"/>
  <c r="BU94" i="5"/>
  <c r="BU95" i="5"/>
  <c r="BU96" i="5"/>
  <c r="BU97" i="5"/>
  <c r="BU98" i="5"/>
  <c r="BU99" i="5"/>
  <c r="BU100" i="5"/>
  <c r="BU101" i="5"/>
  <c r="BU102" i="5"/>
  <c r="BU103" i="5"/>
  <c r="BU104" i="5"/>
  <c r="BU105" i="5"/>
  <c r="BT87" i="5"/>
  <c r="BT88" i="5"/>
  <c r="BT89" i="5"/>
  <c r="BT90" i="5"/>
  <c r="BT91" i="5"/>
  <c r="BT92" i="5"/>
  <c r="BT93" i="5"/>
  <c r="BT94" i="5"/>
  <c r="BT95" i="5"/>
  <c r="BT96" i="5"/>
  <c r="BT97" i="5"/>
  <c r="BT98" i="5"/>
  <c r="BT99" i="5"/>
  <c r="BT100" i="5"/>
  <c r="BT101" i="5"/>
  <c r="BT102" i="5"/>
  <c r="BT103" i="5"/>
  <c r="BT104" i="5"/>
  <c r="BT105" i="5"/>
  <c r="BU62" i="5"/>
  <c r="BU63" i="5"/>
  <c r="BU64" i="5"/>
  <c r="BU65" i="5"/>
  <c r="BU66" i="5"/>
  <c r="BU67" i="5"/>
  <c r="BU68" i="5"/>
  <c r="BU69" i="5"/>
  <c r="BU70" i="5"/>
  <c r="BU71" i="5"/>
  <c r="BU72" i="5"/>
  <c r="BU73" i="5"/>
  <c r="BU74" i="5"/>
  <c r="BU75" i="5"/>
  <c r="BU76" i="5"/>
  <c r="BU77" i="5"/>
  <c r="BU78" i="5"/>
  <c r="BU79" i="5"/>
  <c r="BU80" i="5"/>
  <c r="BT62" i="5"/>
  <c r="BT63" i="5"/>
  <c r="BT64" i="5"/>
  <c r="BT65" i="5"/>
  <c r="BT66" i="5"/>
  <c r="BT67" i="5"/>
  <c r="BT68" i="5"/>
  <c r="BT69" i="5"/>
  <c r="BT70" i="5"/>
  <c r="BT71" i="5"/>
  <c r="BT72" i="5"/>
  <c r="BT73" i="5"/>
  <c r="BT74" i="5"/>
  <c r="BT75" i="5"/>
  <c r="BT76" i="5"/>
  <c r="BT77" i="5"/>
  <c r="BT78" i="5"/>
  <c r="BT79" i="5"/>
  <c r="BT80" i="5"/>
  <c r="BU37" i="5"/>
  <c r="BU38" i="5"/>
  <c r="BU39" i="5"/>
  <c r="BU40" i="5"/>
  <c r="BU41" i="5"/>
  <c r="BU42" i="5"/>
  <c r="BU43" i="5"/>
  <c r="BU44" i="5"/>
  <c r="BU45" i="5"/>
  <c r="BU46" i="5"/>
  <c r="BU47" i="5"/>
  <c r="BU48" i="5"/>
  <c r="BU49" i="5"/>
  <c r="BU50" i="5"/>
  <c r="BU51" i="5"/>
  <c r="BU52" i="5"/>
  <c r="BU53" i="5"/>
  <c r="BU54" i="5"/>
  <c r="BU55" i="5"/>
  <c r="BT37" i="5"/>
  <c r="BT38" i="5"/>
  <c r="BT39" i="5"/>
  <c r="BT40" i="5"/>
  <c r="BT41" i="5"/>
  <c r="BT42" i="5"/>
  <c r="BT43" i="5"/>
  <c r="BT44" i="5"/>
  <c r="BT45" i="5"/>
  <c r="BT46" i="5"/>
  <c r="BT47" i="5"/>
  <c r="BT48" i="5"/>
  <c r="BT49" i="5"/>
  <c r="BT50" i="5"/>
  <c r="BT51" i="5"/>
  <c r="BT52" i="5"/>
  <c r="BT53" i="5"/>
  <c r="BT54" i="5"/>
  <c r="BT55" i="5"/>
  <c r="BU8" i="5"/>
  <c r="BU9" i="5"/>
  <c r="BU10" i="5"/>
  <c r="BU11" i="5"/>
  <c r="BU12" i="5"/>
  <c r="BU13" i="5"/>
  <c r="BU14" i="5"/>
  <c r="BU15" i="5"/>
  <c r="BU16" i="5"/>
  <c r="BU17" i="5"/>
  <c r="BU18" i="5"/>
  <c r="BU19" i="5"/>
  <c r="BU20" i="5"/>
  <c r="BU21" i="5"/>
  <c r="BU22" i="5"/>
  <c r="BU23" i="5"/>
  <c r="BU24" i="5"/>
  <c r="BU25" i="5"/>
  <c r="BU26" i="5"/>
  <c r="BU27" i="5"/>
  <c r="BU28" i="5"/>
  <c r="BU29" i="5"/>
  <c r="BU30" i="5"/>
  <c r="BT8" i="5"/>
  <c r="BT9" i="5"/>
  <c r="BT10" i="5"/>
  <c r="BT11" i="5"/>
  <c r="BT12" i="5"/>
  <c r="BT13" i="5"/>
  <c r="BT14" i="5"/>
  <c r="BT15" i="5"/>
  <c r="BT16" i="5"/>
  <c r="BT17" i="5"/>
  <c r="BT18" i="5"/>
  <c r="BT19" i="5"/>
  <c r="BT20" i="5"/>
  <c r="BT21" i="5"/>
  <c r="BT22" i="5"/>
  <c r="BT23" i="5"/>
  <c r="BT24" i="5"/>
  <c r="BT25" i="5"/>
  <c r="BT26" i="5"/>
  <c r="BT27" i="5"/>
  <c r="BT28" i="5"/>
  <c r="BT29" i="5"/>
  <c r="BT30" i="5"/>
  <c r="BO107" i="5"/>
  <c r="BQ109" i="5"/>
  <c r="BQ110" i="5"/>
  <c r="BQ111" i="5"/>
  <c r="BP109" i="5"/>
  <c r="BP110" i="5"/>
  <c r="BP111" i="5"/>
  <c r="BO82" i="5"/>
  <c r="BQ84" i="5"/>
  <c r="BQ85" i="5"/>
  <c r="BQ86" i="5"/>
  <c r="BP84" i="5"/>
  <c r="BP85" i="5"/>
  <c r="BP86" i="5"/>
  <c r="BO57" i="5"/>
  <c r="BQ59" i="5"/>
  <c r="BQ60" i="5"/>
  <c r="BQ61" i="5"/>
  <c r="BP59" i="5"/>
  <c r="BP60" i="5"/>
  <c r="BP61" i="5"/>
  <c r="BO32" i="5"/>
  <c r="BQ34" i="5"/>
  <c r="BQ35" i="5"/>
  <c r="BQ36" i="5"/>
  <c r="BP34" i="5"/>
  <c r="BP35" i="5"/>
  <c r="BP36" i="5"/>
  <c r="BQ133" i="5"/>
  <c r="BQ134" i="5"/>
  <c r="BQ135" i="5"/>
  <c r="BQ136" i="5"/>
  <c r="BQ137" i="5"/>
  <c r="BQ138" i="5"/>
  <c r="BQ139" i="5"/>
  <c r="BQ140" i="5"/>
  <c r="BQ141" i="5"/>
  <c r="BQ142" i="5"/>
  <c r="BQ143" i="5"/>
  <c r="BQ144" i="5"/>
  <c r="BQ145" i="5"/>
  <c r="BQ146" i="5"/>
  <c r="BQ147" i="5"/>
  <c r="BQ148" i="5"/>
  <c r="BQ149" i="5"/>
  <c r="BQ150" i="5"/>
  <c r="BQ151" i="5"/>
  <c r="BQ152" i="5"/>
  <c r="BQ153" i="5"/>
  <c r="BQ154" i="5"/>
  <c r="BQ155" i="5"/>
  <c r="BP133" i="5"/>
  <c r="BP134" i="5"/>
  <c r="BP135" i="5"/>
  <c r="BP136" i="5"/>
  <c r="BP137" i="5"/>
  <c r="BP138" i="5"/>
  <c r="BP139" i="5"/>
  <c r="BP140" i="5"/>
  <c r="BP141" i="5"/>
  <c r="BP142" i="5"/>
  <c r="BP143" i="5"/>
  <c r="BP144" i="5"/>
  <c r="BP145" i="5"/>
  <c r="BP146" i="5"/>
  <c r="BP147" i="5"/>
  <c r="BP148" i="5"/>
  <c r="BP149" i="5"/>
  <c r="BP150" i="5"/>
  <c r="BP151" i="5"/>
  <c r="BP152" i="5"/>
  <c r="BP153" i="5"/>
  <c r="BP154" i="5"/>
  <c r="BP155" i="5"/>
  <c r="BQ112" i="5"/>
  <c r="BQ113" i="5"/>
  <c r="BQ114" i="5"/>
  <c r="BQ115" i="5"/>
  <c r="BQ116" i="5"/>
  <c r="BQ117" i="5"/>
  <c r="BQ118" i="5"/>
  <c r="BQ119" i="5"/>
  <c r="BQ120" i="5"/>
  <c r="BQ121" i="5"/>
  <c r="BQ122" i="5"/>
  <c r="BQ123" i="5"/>
  <c r="BQ124" i="5"/>
  <c r="BQ125" i="5"/>
  <c r="BQ126" i="5"/>
  <c r="BQ127" i="5"/>
  <c r="BQ128" i="5"/>
  <c r="BQ129" i="5"/>
  <c r="BQ130" i="5"/>
  <c r="BP112" i="5"/>
  <c r="BP113" i="5"/>
  <c r="BP114" i="5"/>
  <c r="BP115" i="5"/>
  <c r="BP116" i="5"/>
  <c r="BP117" i="5"/>
  <c r="BP118" i="5"/>
  <c r="BP119" i="5"/>
  <c r="BP120" i="5"/>
  <c r="BP121" i="5"/>
  <c r="BP122" i="5"/>
  <c r="BP123" i="5"/>
  <c r="BP124" i="5"/>
  <c r="BP125" i="5"/>
  <c r="BP126" i="5"/>
  <c r="BP127" i="5"/>
  <c r="BP128" i="5"/>
  <c r="BP129" i="5"/>
  <c r="BP130" i="5"/>
  <c r="BQ87" i="5"/>
  <c r="BQ88" i="5"/>
  <c r="BQ89" i="5"/>
  <c r="BQ90" i="5"/>
  <c r="BQ91" i="5"/>
  <c r="BQ92" i="5"/>
  <c r="BQ93" i="5"/>
  <c r="BQ94" i="5"/>
  <c r="BQ95" i="5"/>
  <c r="BQ96" i="5"/>
  <c r="BQ97" i="5"/>
  <c r="BQ98" i="5"/>
  <c r="BQ99" i="5"/>
  <c r="BQ100" i="5"/>
  <c r="BQ101" i="5"/>
  <c r="BQ102" i="5"/>
  <c r="BQ103" i="5"/>
  <c r="BQ104" i="5"/>
  <c r="BQ105" i="5"/>
  <c r="BP87" i="5"/>
  <c r="BP88" i="5"/>
  <c r="BP89" i="5"/>
  <c r="BP90" i="5"/>
  <c r="BP91" i="5"/>
  <c r="BP92" i="5"/>
  <c r="BP93" i="5"/>
  <c r="BP94" i="5"/>
  <c r="BP95" i="5"/>
  <c r="BP96" i="5"/>
  <c r="BP97" i="5"/>
  <c r="BP98" i="5"/>
  <c r="BP99" i="5"/>
  <c r="BP100" i="5"/>
  <c r="BP101" i="5"/>
  <c r="BP102" i="5"/>
  <c r="BP103" i="5"/>
  <c r="BP104" i="5"/>
  <c r="BP105" i="5"/>
  <c r="BQ62" i="5"/>
  <c r="BQ63" i="5"/>
  <c r="BQ64" i="5"/>
  <c r="BQ65" i="5"/>
  <c r="BQ66" i="5"/>
  <c r="BQ67" i="5"/>
  <c r="BQ68" i="5"/>
  <c r="BQ69" i="5"/>
  <c r="BQ70" i="5"/>
  <c r="BQ71" i="5"/>
  <c r="BQ72" i="5"/>
  <c r="BQ73" i="5"/>
  <c r="BQ74" i="5"/>
  <c r="BQ75" i="5"/>
  <c r="BQ76" i="5"/>
  <c r="BQ77" i="5"/>
  <c r="BQ78" i="5"/>
  <c r="BQ79" i="5"/>
  <c r="BQ80" i="5"/>
  <c r="BP62" i="5"/>
  <c r="BP63" i="5"/>
  <c r="BP64" i="5"/>
  <c r="BP65" i="5"/>
  <c r="BP66" i="5"/>
  <c r="BP67" i="5"/>
  <c r="BP68" i="5"/>
  <c r="BP69" i="5"/>
  <c r="BP70" i="5"/>
  <c r="BP71" i="5"/>
  <c r="BP72" i="5"/>
  <c r="BP73" i="5"/>
  <c r="BP74" i="5"/>
  <c r="BP75" i="5"/>
  <c r="BP76" i="5"/>
  <c r="BP77" i="5"/>
  <c r="BP78" i="5"/>
  <c r="BP79" i="5"/>
  <c r="BP80" i="5"/>
  <c r="BQ37" i="5"/>
  <c r="BQ38" i="5"/>
  <c r="BQ39" i="5"/>
  <c r="BQ40" i="5"/>
  <c r="BQ41" i="5"/>
  <c r="BQ42" i="5"/>
  <c r="BQ43" i="5"/>
  <c r="BQ44" i="5"/>
  <c r="BQ45" i="5"/>
  <c r="BQ46" i="5"/>
  <c r="BQ47" i="5"/>
  <c r="BQ48" i="5"/>
  <c r="BQ49" i="5"/>
  <c r="BQ50" i="5"/>
  <c r="BQ51" i="5"/>
  <c r="BQ52" i="5"/>
  <c r="BQ53" i="5"/>
  <c r="BQ54" i="5"/>
  <c r="BQ55" i="5"/>
  <c r="BP37" i="5"/>
  <c r="BP38" i="5"/>
  <c r="BP39" i="5"/>
  <c r="BP40" i="5"/>
  <c r="BP41" i="5"/>
  <c r="BP42" i="5"/>
  <c r="BP43" i="5"/>
  <c r="BP44" i="5"/>
  <c r="BP45" i="5"/>
  <c r="BP46" i="5"/>
  <c r="BP47" i="5"/>
  <c r="BP48" i="5"/>
  <c r="BP49" i="5"/>
  <c r="BP50" i="5"/>
  <c r="BP51" i="5"/>
  <c r="BP52" i="5"/>
  <c r="BP53" i="5"/>
  <c r="BP54" i="5"/>
  <c r="BP55" i="5"/>
  <c r="BQ8" i="5"/>
  <c r="BQ9" i="5"/>
  <c r="BQ10" i="5"/>
  <c r="BQ11" i="5"/>
  <c r="BQ12" i="5"/>
  <c r="BQ13" i="5"/>
  <c r="BQ14" i="5"/>
  <c r="BQ15" i="5"/>
  <c r="BQ16" i="5"/>
  <c r="BQ17" i="5"/>
  <c r="BQ18" i="5"/>
  <c r="BQ19" i="5"/>
  <c r="BQ20" i="5"/>
  <c r="BQ21" i="5"/>
  <c r="BQ22" i="5"/>
  <c r="BQ23" i="5"/>
  <c r="BQ24" i="5"/>
  <c r="BQ25" i="5"/>
  <c r="BQ26" i="5"/>
  <c r="BQ27" i="5"/>
  <c r="BQ28" i="5"/>
  <c r="BQ29" i="5"/>
  <c r="BQ30" i="5"/>
  <c r="BP8" i="5"/>
  <c r="BP9" i="5"/>
  <c r="BP10" i="5"/>
  <c r="BP11" i="5"/>
  <c r="BP12" i="5"/>
  <c r="BP13" i="5"/>
  <c r="BP14" i="5"/>
  <c r="BP15" i="5"/>
  <c r="BP16" i="5"/>
  <c r="BP17" i="5"/>
  <c r="BP18" i="5"/>
  <c r="BP19" i="5"/>
  <c r="BP20" i="5"/>
  <c r="BP21" i="5"/>
  <c r="BP22" i="5"/>
  <c r="BP23" i="5"/>
  <c r="BP24" i="5"/>
  <c r="BP25" i="5"/>
  <c r="BP26" i="5"/>
  <c r="BP27" i="5"/>
  <c r="BP28" i="5"/>
  <c r="BP29" i="5"/>
  <c r="BP30" i="5"/>
  <c r="BK107" i="5"/>
  <c r="BM109" i="5"/>
  <c r="BM110" i="5"/>
  <c r="BM111" i="5"/>
  <c r="BL109" i="5"/>
  <c r="BL110" i="5"/>
  <c r="BL111" i="5"/>
  <c r="BK82" i="5"/>
  <c r="BM84" i="5"/>
  <c r="BM85" i="5"/>
  <c r="BM86" i="5"/>
  <c r="BL84" i="5"/>
  <c r="BL85" i="5"/>
  <c r="BL86" i="5"/>
  <c r="BK57" i="5"/>
  <c r="BM59" i="5"/>
  <c r="BM60" i="5"/>
  <c r="BM61" i="5"/>
  <c r="BL59" i="5"/>
  <c r="BL60" i="5"/>
  <c r="BL61" i="5"/>
  <c r="BK32" i="5"/>
  <c r="BM34" i="5"/>
  <c r="BM35" i="5"/>
  <c r="BM36" i="5"/>
  <c r="BL34" i="5"/>
  <c r="BL35" i="5"/>
  <c r="BL36" i="5"/>
  <c r="BM133" i="5"/>
  <c r="BM134" i="5"/>
  <c r="BM135" i="5"/>
  <c r="BM136" i="5"/>
  <c r="BM137" i="5"/>
  <c r="BM138" i="5"/>
  <c r="BM139" i="5"/>
  <c r="BM140" i="5"/>
  <c r="BM141" i="5"/>
  <c r="BM142" i="5"/>
  <c r="BM143" i="5"/>
  <c r="BM144" i="5"/>
  <c r="BM145" i="5"/>
  <c r="BM146" i="5"/>
  <c r="BM147" i="5"/>
  <c r="BM148" i="5"/>
  <c r="BM149" i="5"/>
  <c r="BM150" i="5"/>
  <c r="BM151" i="5"/>
  <c r="BM152" i="5"/>
  <c r="BM153" i="5"/>
  <c r="BM154" i="5"/>
  <c r="BM155" i="5"/>
  <c r="BL133" i="5"/>
  <c r="BL134" i="5"/>
  <c r="BL135" i="5"/>
  <c r="BL136" i="5"/>
  <c r="BL137" i="5"/>
  <c r="BL138" i="5"/>
  <c r="BL139" i="5"/>
  <c r="BL140" i="5"/>
  <c r="BL141" i="5"/>
  <c r="BL142" i="5"/>
  <c r="BL143" i="5"/>
  <c r="BL144" i="5"/>
  <c r="BL145" i="5"/>
  <c r="BL146" i="5"/>
  <c r="BL147" i="5"/>
  <c r="BL148" i="5"/>
  <c r="BL149" i="5"/>
  <c r="BL150" i="5"/>
  <c r="BL151" i="5"/>
  <c r="BL152" i="5"/>
  <c r="BL153" i="5"/>
  <c r="BL154" i="5"/>
  <c r="BL155" i="5"/>
  <c r="BM112" i="5"/>
  <c r="BM113" i="5"/>
  <c r="BM114" i="5"/>
  <c r="BM115" i="5"/>
  <c r="BM116" i="5"/>
  <c r="BM117" i="5"/>
  <c r="BM118" i="5"/>
  <c r="BM119" i="5"/>
  <c r="BM120" i="5"/>
  <c r="BM121" i="5"/>
  <c r="BM122" i="5"/>
  <c r="BM123" i="5"/>
  <c r="BM124" i="5"/>
  <c r="BM125" i="5"/>
  <c r="BM126" i="5"/>
  <c r="BM127" i="5"/>
  <c r="BM128" i="5"/>
  <c r="BM129" i="5"/>
  <c r="BM130" i="5"/>
  <c r="BL112" i="5"/>
  <c r="BL113" i="5"/>
  <c r="BL114" i="5"/>
  <c r="BL115" i="5"/>
  <c r="BL116" i="5"/>
  <c r="BL117" i="5"/>
  <c r="BL118" i="5"/>
  <c r="BL119" i="5"/>
  <c r="BL120" i="5"/>
  <c r="BL121" i="5"/>
  <c r="BL122" i="5"/>
  <c r="BL123" i="5"/>
  <c r="BL124" i="5"/>
  <c r="BL125" i="5"/>
  <c r="BL126" i="5"/>
  <c r="BL127" i="5"/>
  <c r="BL128" i="5"/>
  <c r="BL129" i="5"/>
  <c r="BL130" i="5"/>
  <c r="BM87" i="5"/>
  <c r="BM88" i="5"/>
  <c r="BM89" i="5"/>
  <c r="BM90" i="5"/>
  <c r="BM91" i="5"/>
  <c r="BM92" i="5"/>
  <c r="BM93" i="5"/>
  <c r="BM94" i="5"/>
  <c r="BM95" i="5"/>
  <c r="BM96" i="5"/>
  <c r="BM97" i="5"/>
  <c r="BM98" i="5"/>
  <c r="BM99" i="5"/>
  <c r="BM100" i="5"/>
  <c r="BM101" i="5"/>
  <c r="BM102" i="5"/>
  <c r="BM103" i="5"/>
  <c r="BM104" i="5"/>
  <c r="BM105" i="5"/>
  <c r="BL87" i="5"/>
  <c r="BL88" i="5"/>
  <c r="BL89" i="5"/>
  <c r="BL90" i="5"/>
  <c r="BL91" i="5"/>
  <c r="BL92" i="5"/>
  <c r="BL93" i="5"/>
  <c r="BL94" i="5"/>
  <c r="BL95" i="5"/>
  <c r="BL96" i="5"/>
  <c r="BL97" i="5"/>
  <c r="BL98" i="5"/>
  <c r="BL99" i="5"/>
  <c r="BL100" i="5"/>
  <c r="BL101" i="5"/>
  <c r="BL102" i="5"/>
  <c r="BL103" i="5"/>
  <c r="BL104" i="5"/>
  <c r="BL105" i="5"/>
  <c r="BM62" i="5"/>
  <c r="BM63" i="5"/>
  <c r="BM64" i="5"/>
  <c r="BM65" i="5"/>
  <c r="BM66" i="5"/>
  <c r="BM67" i="5"/>
  <c r="BM68" i="5"/>
  <c r="BM69" i="5"/>
  <c r="BM70" i="5"/>
  <c r="BM71" i="5"/>
  <c r="BM72" i="5"/>
  <c r="BM73" i="5"/>
  <c r="BM74" i="5"/>
  <c r="BM75" i="5"/>
  <c r="BM76" i="5"/>
  <c r="BM77" i="5"/>
  <c r="BM78" i="5"/>
  <c r="BM79" i="5"/>
  <c r="BM80" i="5"/>
  <c r="BL62" i="5"/>
  <c r="BL63" i="5"/>
  <c r="BL64" i="5"/>
  <c r="BL65" i="5"/>
  <c r="BL66" i="5"/>
  <c r="BL67" i="5"/>
  <c r="BL68" i="5"/>
  <c r="BL69" i="5"/>
  <c r="BL70" i="5"/>
  <c r="BL71" i="5"/>
  <c r="BL72" i="5"/>
  <c r="BL73" i="5"/>
  <c r="BL74" i="5"/>
  <c r="BL75" i="5"/>
  <c r="BL76" i="5"/>
  <c r="BL77" i="5"/>
  <c r="BL78" i="5"/>
  <c r="BL79" i="5"/>
  <c r="BL80" i="5"/>
  <c r="BM37" i="5"/>
  <c r="BM38" i="5"/>
  <c r="BM39" i="5"/>
  <c r="BM40" i="5"/>
  <c r="BM41" i="5"/>
  <c r="BM42" i="5"/>
  <c r="BM43" i="5"/>
  <c r="BM44" i="5"/>
  <c r="BM45" i="5"/>
  <c r="BM46" i="5"/>
  <c r="BM47" i="5"/>
  <c r="BM48" i="5"/>
  <c r="BM49" i="5"/>
  <c r="BM50" i="5"/>
  <c r="BM51" i="5"/>
  <c r="BM52" i="5"/>
  <c r="BM53" i="5"/>
  <c r="BM54" i="5"/>
  <c r="BM55" i="5"/>
  <c r="BL37" i="5"/>
  <c r="BL38" i="5"/>
  <c r="BL39" i="5"/>
  <c r="BL40" i="5"/>
  <c r="BL41" i="5"/>
  <c r="BL42" i="5"/>
  <c r="BL43" i="5"/>
  <c r="BL44" i="5"/>
  <c r="BL45" i="5"/>
  <c r="BL46" i="5"/>
  <c r="BL47" i="5"/>
  <c r="BL48" i="5"/>
  <c r="BL49" i="5"/>
  <c r="BL50" i="5"/>
  <c r="BL51" i="5"/>
  <c r="BL52" i="5"/>
  <c r="BL53" i="5"/>
  <c r="BL54" i="5"/>
  <c r="BL55" i="5"/>
  <c r="BM8" i="5"/>
  <c r="BM9" i="5"/>
  <c r="BM10" i="5"/>
  <c r="BM11" i="5"/>
  <c r="BM12" i="5"/>
  <c r="BM13" i="5"/>
  <c r="BM14" i="5"/>
  <c r="BM15" i="5"/>
  <c r="BM16" i="5"/>
  <c r="BM17" i="5"/>
  <c r="BM18" i="5"/>
  <c r="BM19" i="5"/>
  <c r="BM20" i="5"/>
  <c r="BM21" i="5"/>
  <c r="BM22" i="5"/>
  <c r="BM23" i="5"/>
  <c r="BM24" i="5"/>
  <c r="BM25" i="5"/>
  <c r="BM26" i="5"/>
  <c r="BM27" i="5"/>
  <c r="BM28" i="5"/>
  <c r="BM29" i="5"/>
  <c r="BM30" i="5"/>
  <c r="BL8" i="5"/>
  <c r="BL9" i="5"/>
  <c r="BL10" i="5"/>
  <c r="BL11" i="5"/>
  <c r="BL12" i="5"/>
  <c r="BL13" i="5"/>
  <c r="BL14" i="5"/>
  <c r="BL15" i="5"/>
  <c r="BL16" i="5"/>
  <c r="BL17" i="5"/>
  <c r="BL18" i="5"/>
  <c r="BL19" i="5"/>
  <c r="BL20" i="5"/>
  <c r="BL21" i="5"/>
  <c r="BL22" i="5"/>
  <c r="BL23" i="5"/>
  <c r="BL24" i="5"/>
  <c r="BL25" i="5"/>
  <c r="BL26" i="5"/>
  <c r="BL27" i="5"/>
  <c r="BL28" i="5"/>
  <c r="BL29" i="5"/>
  <c r="BL30" i="5"/>
  <c r="BG107" i="5"/>
  <c r="BI109" i="5"/>
  <c r="BI110" i="5"/>
  <c r="BI111" i="5"/>
  <c r="BH109" i="5"/>
  <c r="BH110" i="5"/>
  <c r="BH111" i="5"/>
  <c r="BG82" i="5"/>
  <c r="BI84" i="5"/>
  <c r="BI85" i="5"/>
  <c r="BI86" i="5"/>
  <c r="BH84" i="5"/>
  <c r="BH85" i="5"/>
  <c r="BH86" i="5"/>
  <c r="BG57" i="5"/>
  <c r="BI59" i="5"/>
  <c r="BI60" i="5"/>
  <c r="BI61" i="5"/>
  <c r="BH59" i="5"/>
  <c r="BH60" i="5"/>
  <c r="BH61" i="5"/>
  <c r="BG32" i="5"/>
  <c r="BI34" i="5"/>
  <c r="BI35" i="5"/>
  <c r="BI36" i="5"/>
  <c r="BH34" i="5"/>
  <c r="BH35" i="5"/>
  <c r="BH36" i="5"/>
  <c r="BI133" i="5"/>
  <c r="BI134" i="5"/>
  <c r="BI135" i="5"/>
  <c r="BI136" i="5"/>
  <c r="BI137" i="5"/>
  <c r="BI138" i="5"/>
  <c r="BI139" i="5"/>
  <c r="BI140" i="5"/>
  <c r="BI141" i="5"/>
  <c r="BI142" i="5"/>
  <c r="BI143" i="5"/>
  <c r="BI144" i="5"/>
  <c r="BI145" i="5"/>
  <c r="BI146" i="5"/>
  <c r="BI147" i="5"/>
  <c r="BI148" i="5"/>
  <c r="BI149" i="5"/>
  <c r="BI150" i="5"/>
  <c r="BI151" i="5"/>
  <c r="BI152" i="5"/>
  <c r="BI153" i="5"/>
  <c r="BI154" i="5"/>
  <c r="BI155" i="5"/>
  <c r="BH133" i="5"/>
  <c r="BH134" i="5"/>
  <c r="BH135" i="5"/>
  <c r="BH136" i="5"/>
  <c r="BH137" i="5"/>
  <c r="BH138" i="5"/>
  <c r="BH139" i="5"/>
  <c r="BH140" i="5"/>
  <c r="BH141" i="5"/>
  <c r="BH142" i="5"/>
  <c r="BH143" i="5"/>
  <c r="BH144" i="5"/>
  <c r="BH145" i="5"/>
  <c r="BH146" i="5"/>
  <c r="BH147" i="5"/>
  <c r="BH148" i="5"/>
  <c r="BH149" i="5"/>
  <c r="BH150" i="5"/>
  <c r="BH151" i="5"/>
  <c r="BH152" i="5"/>
  <c r="BH153" i="5"/>
  <c r="BH154" i="5"/>
  <c r="BH155" i="5"/>
  <c r="BI112" i="5"/>
  <c r="BI113" i="5"/>
  <c r="BI114" i="5"/>
  <c r="BI115" i="5"/>
  <c r="BI116" i="5"/>
  <c r="BI117" i="5"/>
  <c r="BI118" i="5"/>
  <c r="BI119" i="5"/>
  <c r="BI120" i="5"/>
  <c r="BI121" i="5"/>
  <c r="BI122" i="5"/>
  <c r="BI123" i="5"/>
  <c r="BI124" i="5"/>
  <c r="BI125" i="5"/>
  <c r="BI126" i="5"/>
  <c r="BI127" i="5"/>
  <c r="BI128" i="5"/>
  <c r="BI129" i="5"/>
  <c r="BI130" i="5"/>
  <c r="BH112" i="5"/>
  <c r="BH113" i="5"/>
  <c r="BH114" i="5"/>
  <c r="BH115" i="5"/>
  <c r="BH116" i="5"/>
  <c r="BH117" i="5"/>
  <c r="BH118" i="5"/>
  <c r="BH119" i="5"/>
  <c r="BH120" i="5"/>
  <c r="BH121" i="5"/>
  <c r="BH122" i="5"/>
  <c r="BH123" i="5"/>
  <c r="BH124" i="5"/>
  <c r="BH125" i="5"/>
  <c r="BH126" i="5"/>
  <c r="BH127" i="5"/>
  <c r="BH128" i="5"/>
  <c r="BH129" i="5"/>
  <c r="BH130" i="5"/>
  <c r="BI87" i="5"/>
  <c r="BI88" i="5"/>
  <c r="BI89" i="5"/>
  <c r="BI90" i="5"/>
  <c r="BI91" i="5"/>
  <c r="BI92" i="5"/>
  <c r="BI93" i="5"/>
  <c r="BI94" i="5"/>
  <c r="BI95" i="5"/>
  <c r="BI96" i="5"/>
  <c r="BI97" i="5"/>
  <c r="BI98" i="5"/>
  <c r="BI99" i="5"/>
  <c r="BI100" i="5"/>
  <c r="BI101" i="5"/>
  <c r="BI102" i="5"/>
  <c r="BI103" i="5"/>
  <c r="BI104" i="5"/>
  <c r="BI105" i="5"/>
  <c r="BH87" i="5"/>
  <c r="BH88" i="5"/>
  <c r="BH89" i="5"/>
  <c r="BH90" i="5"/>
  <c r="BH91" i="5"/>
  <c r="BH92" i="5"/>
  <c r="BH93" i="5"/>
  <c r="BH94" i="5"/>
  <c r="BH95" i="5"/>
  <c r="BH96" i="5"/>
  <c r="BH97" i="5"/>
  <c r="BH98" i="5"/>
  <c r="BH99" i="5"/>
  <c r="BH100" i="5"/>
  <c r="BH101" i="5"/>
  <c r="BH102" i="5"/>
  <c r="BH103" i="5"/>
  <c r="BH104" i="5"/>
  <c r="BH105" i="5"/>
  <c r="BI62" i="5"/>
  <c r="BI63" i="5"/>
  <c r="BI64" i="5"/>
  <c r="BI65" i="5"/>
  <c r="BI66" i="5"/>
  <c r="BI67" i="5"/>
  <c r="BI68" i="5"/>
  <c r="BI69" i="5"/>
  <c r="BI70" i="5"/>
  <c r="BI71" i="5"/>
  <c r="BI72" i="5"/>
  <c r="BI73" i="5"/>
  <c r="BI74" i="5"/>
  <c r="BI75" i="5"/>
  <c r="BI76" i="5"/>
  <c r="BI77" i="5"/>
  <c r="BI78" i="5"/>
  <c r="BI79" i="5"/>
  <c r="BI80" i="5"/>
  <c r="BH62" i="5"/>
  <c r="BH63" i="5"/>
  <c r="BH64" i="5"/>
  <c r="BH65" i="5"/>
  <c r="BH66" i="5"/>
  <c r="BH67" i="5"/>
  <c r="BH68" i="5"/>
  <c r="BH69" i="5"/>
  <c r="BH70" i="5"/>
  <c r="BH71" i="5"/>
  <c r="BH72" i="5"/>
  <c r="BH73" i="5"/>
  <c r="BH74" i="5"/>
  <c r="BH75" i="5"/>
  <c r="BH76" i="5"/>
  <c r="BH77" i="5"/>
  <c r="BH78" i="5"/>
  <c r="BH79" i="5"/>
  <c r="BH80" i="5"/>
  <c r="BI37" i="5"/>
  <c r="BI38" i="5"/>
  <c r="BI39" i="5"/>
  <c r="BI40" i="5"/>
  <c r="BI41" i="5"/>
  <c r="BI42" i="5"/>
  <c r="BI43" i="5"/>
  <c r="BI44" i="5"/>
  <c r="BI45" i="5"/>
  <c r="BI46" i="5"/>
  <c r="BI47" i="5"/>
  <c r="BI48" i="5"/>
  <c r="BI49" i="5"/>
  <c r="BI50" i="5"/>
  <c r="BI51" i="5"/>
  <c r="BI52" i="5"/>
  <c r="BI53" i="5"/>
  <c r="BI54" i="5"/>
  <c r="BI55" i="5"/>
  <c r="BH37" i="5"/>
  <c r="BH38" i="5"/>
  <c r="BH39" i="5"/>
  <c r="BH40" i="5"/>
  <c r="BH41" i="5"/>
  <c r="BH42" i="5"/>
  <c r="BH43" i="5"/>
  <c r="BH44" i="5"/>
  <c r="BH45" i="5"/>
  <c r="BH46" i="5"/>
  <c r="BH47" i="5"/>
  <c r="BH48" i="5"/>
  <c r="BH49" i="5"/>
  <c r="BH50" i="5"/>
  <c r="BH51" i="5"/>
  <c r="BH52" i="5"/>
  <c r="BH53" i="5"/>
  <c r="BH54" i="5"/>
  <c r="BH55" i="5"/>
  <c r="BI8" i="5"/>
  <c r="BI9" i="5"/>
  <c r="BI10" i="5"/>
  <c r="BI11" i="5"/>
  <c r="BI12" i="5"/>
  <c r="BI13" i="5"/>
  <c r="BI14" i="5"/>
  <c r="BI15" i="5"/>
  <c r="BI16" i="5"/>
  <c r="BI17" i="5"/>
  <c r="BI18" i="5"/>
  <c r="BI19" i="5"/>
  <c r="BI20" i="5"/>
  <c r="BI21" i="5"/>
  <c r="BI22" i="5"/>
  <c r="BI23" i="5"/>
  <c r="BI24" i="5"/>
  <c r="BI25" i="5"/>
  <c r="BI26" i="5"/>
  <c r="BI27" i="5"/>
  <c r="BI28" i="5"/>
  <c r="BI29" i="5"/>
  <c r="BI30" i="5"/>
  <c r="BH8" i="5"/>
  <c r="BH9" i="5"/>
  <c r="BH10" i="5"/>
  <c r="BH11" i="5"/>
  <c r="BH12" i="5"/>
  <c r="BH13" i="5"/>
  <c r="BH14" i="5"/>
  <c r="BH15" i="5"/>
  <c r="BH16" i="5"/>
  <c r="BH17" i="5"/>
  <c r="BH18" i="5"/>
  <c r="BH19" i="5"/>
  <c r="BH20" i="5"/>
  <c r="BH21" i="5"/>
  <c r="BH22" i="5"/>
  <c r="BH23" i="5"/>
  <c r="BH24" i="5"/>
  <c r="BH25" i="5"/>
  <c r="BH26" i="5"/>
  <c r="BH27" i="5"/>
  <c r="BH28" i="5"/>
  <c r="BH29" i="5"/>
  <c r="BH30" i="5"/>
  <c r="BC107" i="5"/>
  <c r="BE109" i="5"/>
  <c r="BE110" i="5"/>
  <c r="BE111" i="5"/>
  <c r="BD109" i="5"/>
  <c r="BD110" i="5"/>
  <c r="BD111" i="5"/>
  <c r="BC82" i="5"/>
  <c r="BE84" i="5"/>
  <c r="BE85" i="5"/>
  <c r="BE86" i="5"/>
  <c r="BD84" i="5"/>
  <c r="BD85" i="5"/>
  <c r="BD86" i="5"/>
  <c r="BC57" i="5"/>
  <c r="BE59" i="5"/>
  <c r="BE60" i="5"/>
  <c r="BE61" i="5"/>
  <c r="BD59" i="5"/>
  <c r="BD60" i="5"/>
  <c r="BD61" i="5"/>
  <c r="BC32" i="5"/>
  <c r="BE34" i="5"/>
  <c r="BE35" i="5"/>
  <c r="BE36" i="5"/>
  <c r="BD34" i="5"/>
  <c r="BD35" i="5"/>
  <c r="BD36" i="5"/>
  <c r="BE133" i="5"/>
  <c r="BE134" i="5"/>
  <c r="BE135" i="5"/>
  <c r="BE136" i="5"/>
  <c r="BE137" i="5"/>
  <c r="BE138" i="5"/>
  <c r="BE139" i="5"/>
  <c r="BE140" i="5"/>
  <c r="BE141" i="5"/>
  <c r="BE142" i="5"/>
  <c r="BE143" i="5"/>
  <c r="BE144" i="5"/>
  <c r="BE145" i="5"/>
  <c r="BE146" i="5"/>
  <c r="BE147" i="5"/>
  <c r="BE148" i="5"/>
  <c r="BE149" i="5"/>
  <c r="BE150" i="5"/>
  <c r="BE151" i="5"/>
  <c r="BE152" i="5"/>
  <c r="BE153" i="5"/>
  <c r="BE154" i="5"/>
  <c r="BE155" i="5"/>
  <c r="BD133" i="5"/>
  <c r="BD134" i="5"/>
  <c r="BD135" i="5"/>
  <c r="BD136" i="5"/>
  <c r="BD137" i="5"/>
  <c r="BD138" i="5"/>
  <c r="BD139" i="5"/>
  <c r="BD140" i="5"/>
  <c r="BD141" i="5"/>
  <c r="BD142" i="5"/>
  <c r="BD143" i="5"/>
  <c r="BD144" i="5"/>
  <c r="BD145" i="5"/>
  <c r="BD146" i="5"/>
  <c r="BD147" i="5"/>
  <c r="BD148" i="5"/>
  <c r="BD149" i="5"/>
  <c r="BD150" i="5"/>
  <c r="BD151" i="5"/>
  <c r="BD152" i="5"/>
  <c r="BD153" i="5"/>
  <c r="BD154" i="5"/>
  <c r="BD155" i="5"/>
  <c r="BE112" i="5"/>
  <c r="BE113" i="5"/>
  <c r="BE114" i="5"/>
  <c r="BE115" i="5"/>
  <c r="BE116" i="5"/>
  <c r="BE117" i="5"/>
  <c r="BE118" i="5"/>
  <c r="BE119" i="5"/>
  <c r="BE120" i="5"/>
  <c r="BE121" i="5"/>
  <c r="BE122" i="5"/>
  <c r="BE123" i="5"/>
  <c r="BE124" i="5"/>
  <c r="BE125" i="5"/>
  <c r="BE126" i="5"/>
  <c r="BE127" i="5"/>
  <c r="BE128" i="5"/>
  <c r="BE129" i="5"/>
  <c r="BE130" i="5"/>
  <c r="BD112" i="5"/>
  <c r="BD113" i="5"/>
  <c r="BD114" i="5"/>
  <c r="BD115" i="5"/>
  <c r="BD116" i="5"/>
  <c r="BD117" i="5"/>
  <c r="BD118" i="5"/>
  <c r="BD119" i="5"/>
  <c r="BD120" i="5"/>
  <c r="BD121" i="5"/>
  <c r="BD122" i="5"/>
  <c r="BD123" i="5"/>
  <c r="BD124" i="5"/>
  <c r="BD125" i="5"/>
  <c r="BD126" i="5"/>
  <c r="BD127" i="5"/>
  <c r="BD128" i="5"/>
  <c r="BD129" i="5"/>
  <c r="BD130" i="5"/>
  <c r="BE87" i="5"/>
  <c r="BE88" i="5"/>
  <c r="BE89" i="5"/>
  <c r="BE90" i="5"/>
  <c r="BE91" i="5"/>
  <c r="BE92" i="5"/>
  <c r="BE93" i="5"/>
  <c r="BE94" i="5"/>
  <c r="BE95" i="5"/>
  <c r="BE96" i="5"/>
  <c r="BE97" i="5"/>
  <c r="BE98" i="5"/>
  <c r="BE99" i="5"/>
  <c r="BE100" i="5"/>
  <c r="BE101" i="5"/>
  <c r="BE102" i="5"/>
  <c r="BE103" i="5"/>
  <c r="BE104" i="5"/>
  <c r="BE105" i="5"/>
  <c r="BD87" i="5"/>
  <c r="BD88" i="5"/>
  <c r="BD89" i="5"/>
  <c r="BD90" i="5"/>
  <c r="BD91" i="5"/>
  <c r="BD92" i="5"/>
  <c r="BD93" i="5"/>
  <c r="BD94" i="5"/>
  <c r="BD95" i="5"/>
  <c r="BD96" i="5"/>
  <c r="BD97" i="5"/>
  <c r="BD98" i="5"/>
  <c r="BD99" i="5"/>
  <c r="BD100" i="5"/>
  <c r="BD101" i="5"/>
  <c r="BD102" i="5"/>
  <c r="BD103" i="5"/>
  <c r="BD104" i="5"/>
  <c r="BD105" i="5"/>
  <c r="BE62" i="5"/>
  <c r="BE63" i="5"/>
  <c r="BE64" i="5"/>
  <c r="BE65" i="5"/>
  <c r="BE66" i="5"/>
  <c r="BE67" i="5"/>
  <c r="BE68" i="5"/>
  <c r="BE69" i="5"/>
  <c r="BE70" i="5"/>
  <c r="BE71" i="5"/>
  <c r="BE72" i="5"/>
  <c r="BE73" i="5"/>
  <c r="BE74" i="5"/>
  <c r="BE75" i="5"/>
  <c r="BE76" i="5"/>
  <c r="BE77" i="5"/>
  <c r="BE78" i="5"/>
  <c r="BE79" i="5"/>
  <c r="BE80" i="5"/>
  <c r="BD62" i="5"/>
  <c r="BD63" i="5"/>
  <c r="BD64" i="5"/>
  <c r="BD65" i="5"/>
  <c r="BD66" i="5"/>
  <c r="BD67" i="5"/>
  <c r="BD68" i="5"/>
  <c r="BD69" i="5"/>
  <c r="BD70" i="5"/>
  <c r="BD71" i="5"/>
  <c r="BD72" i="5"/>
  <c r="BD73" i="5"/>
  <c r="BD74" i="5"/>
  <c r="BD75" i="5"/>
  <c r="BD76" i="5"/>
  <c r="BD77" i="5"/>
  <c r="BD78" i="5"/>
  <c r="BD79" i="5"/>
  <c r="BD80" i="5"/>
  <c r="BE37" i="5"/>
  <c r="BE38" i="5"/>
  <c r="BE39" i="5"/>
  <c r="BE40" i="5"/>
  <c r="BE41" i="5"/>
  <c r="BE42" i="5"/>
  <c r="BE43" i="5"/>
  <c r="BE44" i="5"/>
  <c r="BE45" i="5"/>
  <c r="BE46" i="5"/>
  <c r="BE47" i="5"/>
  <c r="BE48" i="5"/>
  <c r="BE49" i="5"/>
  <c r="BE50" i="5"/>
  <c r="BE51" i="5"/>
  <c r="BE52" i="5"/>
  <c r="BE53" i="5"/>
  <c r="BE54" i="5"/>
  <c r="BE55" i="5"/>
  <c r="BD37" i="5"/>
  <c r="BD38" i="5"/>
  <c r="BD39" i="5"/>
  <c r="BD40" i="5"/>
  <c r="BD41" i="5"/>
  <c r="BD42" i="5"/>
  <c r="BD43" i="5"/>
  <c r="BD44" i="5"/>
  <c r="BD45" i="5"/>
  <c r="BD46" i="5"/>
  <c r="BD47" i="5"/>
  <c r="BD48" i="5"/>
  <c r="BD49" i="5"/>
  <c r="BD50" i="5"/>
  <c r="BD51" i="5"/>
  <c r="BD52" i="5"/>
  <c r="BD53" i="5"/>
  <c r="BD54" i="5"/>
  <c r="BD55" i="5"/>
  <c r="BE8" i="5"/>
  <c r="BE9" i="5"/>
  <c r="BE10" i="5"/>
  <c r="BE11" i="5"/>
  <c r="BE12" i="5"/>
  <c r="BE13" i="5"/>
  <c r="BE14" i="5"/>
  <c r="BE15" i="5"/>
  <c r="BE16" i="5"/>
  <c r="BE17" i="5"/>
  <c r="BE18" i="5"/>
  <c r="BE19" i="5"/>
  <c r="BE20" i="5"/>
  <c r="BE21" i="5"/>
  <c r="BE22" i="5"/>
  <c r="BE23" i="5"/>
  <c r="BE24" i="5"/>
  <c r="BE25" i="5"/>
  <c r="BE26" i="5"/>
  <c r="BE27" i="5"/>
  <c r="BE28" i="5"/>
  <c r="BE29" i="5"/>
  <c r="BE30" i="5"/>
  <c r="BD8" i="5"/>
  <c r="BD9" i="5"/>
  <c r="BD10" i="5"/>
  <c r="BD11" i="5"/>
  <c r="BD12" i="5"/>
  <c r="BD13" i="5"/>
  <c r="BD14" i="5"/>
  <c r="BD15" i="5"/>
  <c r="BD16" i="5"/>
  <c r="BD17" i="5"/>
  <c r="BD18" i="5"/>
  <c r="BD19" i="5"/>
  <c r="BD20" i="5"/>
  <c r="BD21" i="5"/>
  <c r="BD22" i="5"/>
  <c r="BD23" i="5"/>
  <c r="BD24" i="5"/>
  <c r="BD25" i="5"/>
  <c r="BD26" i="5"/>
  <c r="BD27" i="5"/>
  <c r="BD28" i="5"/>
  <c r="BD29" i="5"/>
  <c r="BD30" i="5"/>
  <c r="AY107" i="5"/>
  <c r="BA109" i="5"/>
  <c r="BA110" i="5"/>
  <c r="BA111" i="5"/>
  <c r="AZ109" i="5"/>
  <c r="AZ110" i="5"/>
  <c r="AZ111" i="5"/>
  <c r="AY82" i="5"/>
  <c r="BA84" i="5"/>
  <c r="BA85" i="5"/>
  <c r="BA86" i="5"/>
  <c r="AZ84" i="5"/>
  <c r="AZ85" i="5"/>
  <c r="AZ86" i="5"/>
  <c r="AY57" i="5"/>
  <c r="BA59" i="5"/>
  <c r="BA60" i="5"/>
  <c r="BA61" i="5"/>
  <c r="AZ59" i="5"/>
  <c r="AZ60" i="5"/>
  <c r="AZ61" i="5"/>
  <c r="AY32" i="5"/>
  <c r="BA34" i="5"/>
  <c r="BA35" i="5"/>
  <c r="BA36" i="5"/>
  <c r="AZ34" i="5"/>
  <c r="AZ35" i="5"/>
  <c r="AZ36" i="5"/>
  <c r="BA133" i="5"/>
  <c r="BA134" i="5"/>
  <c r="BA135" i="5"/>
  <c r="BA136" i="5"/>
  <c r="BA137" i="5"/>
  <c r="BA138" i="5"/>
  <c r="BA139" i="5"/>
  <c r="BA140" i="5"/>
  <c r="BA141" i="5"/>
  <c r="BA142" i="5"/>
  <c r="BA143" i="5"/>
  <c r="BA144" i="5"/>
  <c r="BA145" i="5"/>
  <c r="BA146" i="5"/>
  <c r="BA147" i="5"/>
  <c r="BA148" i="5"/>
  <c r="BA149" i="5"/>
  <c r="BA150" i="5"/>
  <c r="BA151" i="5"/>
  <c r="BA152" i="5"/>
  <c r="BA153" i="5"/>
  <c r="BA154" i="5"/>
  <c r="BA155" i="5"/>
  <c r="AZ133" i="5"/>
  <c r="AZ134" i="5"/>
  <c r="AZ135" i="5"/>
  <c r="AZ136" i="5"/>
  <c r="AZ137" i="5"/>
  <c r="AZ138" i="5"/>
  <c r="AZ139" i="5"/>
  <c r="AZ140" i="5"/>
  <c r="AZ141" i="5"/>
  <c r="AZ142" i="5"/>
  <c r="AZ143" i="5"/>
  <c r="AZ144" i="5"/>
  <c r="AZ145" i="5"/>
  <c r="AZ146" i="5"/>
  <c r="AZ147" i="5"/>
  <c r="AZ148" i="5"/>
  <c r="AZ149" i="5"/>
  <c r="AZ150" i="5"/>
  <c r="AZ151" i="5"/>
  <c r="AZ152" i="5"/>
  <c r="AZ153" i="5"/>
  <c r="AZ154" i="5"/>
  <c r="AZ155" i="5"/>
  <c r="BA112" i="5"/>
  <c r="BA113" i="5"/>
  <c r="BA114" i="5"/>
  <c r="BA115" i="5"/>
  <c r="BA116" i="5"/>
  <c r="BA117" i="5"/>
  <c r="BA118" i="5"/>
  <c r="BA119" i="5"/>
  <c r="BA120" i="5"/>
  <c r="BA121" i="5"/>
  <c r="BA122" i="5"/>
  <c r="BA123" i="5"/>
  <c r="BA124" i="5"/>
  <c r="BA125" i="5"/>
  <c r="BA126" i="5"/>
  <c r="BA127" i="5"/>
  <c r="BA128" i="5"/>
  <c r="BA129" i="5"/>
  <c r="BA130" i="5"/>
  <c r="AZ112" i="5"/>
  <c r="AZ113" i="5"/>
  <c r="AZ114" i="5"/>
  <c r="AZ115" i="5"/>
  <c r="AZ116" i="5"/>
  <c r="AZ117" i="5"/>
  <c r="AZ118" i="5"/>
  <c r="AZ119" i="5"/>
  <c r="AZ120" i="5"/>
  <c r="AZ121" i="5"/>
  <c r="AZ122" i="5"/>
  <c r="AZ123" i="5"/>
  <c r="AZ124" i="5"/>
  <c r="AZ125" i="5"/>
  <c r="AZ126" i="5"/>
  <c r="AZ127" i="5"/>
  <c r="AZ128" i="5"/>
  <c r="AZ129" i="5"/>
  <c r="AZ130" i="5"/>
  <c r="BA87" i="5"/>
  <c r="BA88" i="5"/>
  <c r="BA89" i="5"/>
  <c r="BA90" i="5"/>
  <c r="BA91" i="5"/>
  <c r="BA92" i="5"/>
  <c r="BA93" i="5"/>
  <c r="BA94" i="5"/>
  <c r="BA95" i="5"/>
  <c r="BA96" i="5"/>
  <c r="BA97" i="5"/>
  <c r="BA98" i="5"/>
  <c r="BA99" i="5"/>
  <c r="BA100" i="5"/>
  <c r="BA101" i="5"/>
  <c r="BA102" i="5"/>
  <c r="BA103" i="5"/>
  <c r="BA104" i="5"/>
  <c r="BA105" i="5"/>
  <c r="AZ87" i="5"/>
  <c r="AZ88" i="5"/>
  <c r="AZ89" i="5"/>
  <c r="AZ90" i="5"/>
  <c r="AZ91" i="5"/>
  <c r="AZ92" i="5"/>
  <c r="AZ93" i="5"/>
  <c r="AZ94" i="5"/>
  <c r="AZ95" i="5"/>
  <c r="AZ96" i="5"/>
  <c r="AZ97" i="5"/>
  <c r="AZ98" i="5"/>
  <c r="AZ99" i="5"/>
  <c r="AZ100" i="5"/>
  <c r="AZ101" i="5"/>
  <c r="AZ102" i="5"/>
  <c r="AZ103" i="5"/>
  <c r="AZ104" i="5"/>
  <c r="AZ105" i="5"/>
  <c r="BA62" i="5"/>
  <c r="BA63" i="5"/>
  <c r="BA64" i="5"/>
  <c r="BA65" i="5"/>
  <c r="BA66" i="5"/>
  <c r="BA67" i="5"/>
  <c r="BA68" i="5"/>
  <c r="BA69" i="5"/>
  <c r="BA70" i="5"/>
  <c r="BA71" i="5"/>
  <c r="BA72" i="5"/>
  <c r="BA73" i="5"/>
  <c r="BA74" i="5"/>
  <c r="BA75" i="5"/>
  <c r="BA76" i="5"/>
  <c r="BA77" i="5"/>
  <c r="BA78" i="5"/>
  <c r="BA79" i="5"/>
  <c r="BA80" i="5"/>
  <c r="AZ62" i="5"/>
  <c r="AZ63" i="5"/>
  <c r="AZ64" i="5"/>
  <c r="AZ65" i="5"/>
  <c r="AZ66" i="5"/>
  <c r="AZ67" i="5"/>
  <c r="AZ68" i="5"/>
  <c r="AZ69" i="5"/>
  <c r="AZ70" i="5"/>
  <c r="AZ71" i="5"/>
  <c r="AZ72" i="5"/>
  <c r="AZ73" i="5"/>
  <c r="AZ74" i="5"/>
  <c r="AZ75" i="5"/>
  <c r="AZ76" i="5"/>
  <c r="AZ77" i="5"/>
  <c r="AZ78" i="5"/>
  <c r="AZ79" i="5"/>
  <c r="AZ80" i="5"/>
  <c r="BA37" i="5"/>
  <c r="BA38" i="5"/>
  <c r="BA39" i="5"/>
  <c r="BA40" i="5"/>
  <c r="BA41" i="5"/>
  <c r="BA42" i="5"/>
  <c r="BA43" i="5"/>
  <c r="BA44" i="5"/>
  <c r="BA45" i="5"/>
  <c r="BA46" i="5"/>
  <c r="BA47" i="5"/>
  <c r="BA48" i="5"/>
  <c r="BA49" i="5"/>
  <c r="BA50" i="5"/>
  <c r="BA51" i="5"/>
  <c r="BA52" i="5"/>
  <c r="BA53" i="5"/>
  <c r="BA54" i="5"/>
  <c r="BA55" i="5"/>
  <c r="AZ37" i="5"/>
  <c r="AZ38" i="5"/>
  <c r="AZ39" i="5"/>
  <c r="AZ40" i="5"/>
  <c r="AZ41" i="5"/>
  <c r="AZ42" i="5"/>
  <c r="AZ43" i="5"/>
  <c r="AZ44" i="5"/>
  <c r="AZ45" i="5"/>
  <c r="AZ46" i="5"/>
  <c r="AZ47" i="5"/>
  <c r="AZ48" i="5"/>
  <c r="AZ49" i="5"/>
  <c r="AZ50" i="5"/>
  <c r="AZ51" i="5"/>
  <c r="AZ52" i="5"/>
  <c r="AZ53" i="5"/>
  <c r="AZ54" i="5"/>
  <c r="AZ55" i="5"/>
  <c r="BA8" i="5"/>
  <c r="BA9" i="5"/>
  <c r="BA10" i="5"/>
  <c r="BA11" i="5"/>
  <c r="BA12" i="5"/>
  <c r="BA13" i="5"/>
  <c r="BA14" i="5"/>
  <c r="BA15" i="5"/>
  <c r="BA16" i="5"/>
  <c r="BA17" i="5"/>
  <c r="BA18" i="5"/>
  <c r="BA19" i="5"/>
  <c r="BA20" i="5"/>
  <c r="BA21" i="5"/>
  <c r="BA22" i="5"/>
  <c r="BA23" i="5"/>
  <c r="BA24" i="5"/>
  <c r="BA25" i="5"/>
  <c r="BA26" i="5"/>
  <c r="BA27" i="5"/>
  <c r="BA28" i="5"/>
  <c r="BA29" i="5"/>
  <c r="BA30" i="5"/>
  <c r="AZ8" i="5"/>
  <c r="AZ9" i="5"/>
  <c r="AZ10" i="5"/>
  <c r="AZ11" i="5"/>
  <c r="AZ12" i="5"/>
  <c r="AZ13" i="5"/>
  <c r="AZ14" i="5"/>
  <c r="AZ15" i="5"/>
  <c r="AZ16" i="5"/>
  <c r="AZ17" i="5"/>
  <c r="AZ18" i="5"/>
  <c r="AZ19" i="5"/>
  <c r="AZ20" i="5"/>
  <c r="AZ21" i="5"/>
  <c r="AZ22" i="5"/>
  <c r="AZ23" i="5"/>
  <c r="AZ24" i="5"/>
  <c r="AZ25" i="5"/>
  <c r="AZ26" i="5"/>
  <c r="AZ27" i="5"/>
  <c r="AZ28" i="5"/>
  <c r="AZ29" i="5"/>
  <c r="AZ30" i="5"/>
  <c r="AU107" i="5"/>
  <c r="AW109" i="5"/>
  <c r="AW110" i="5"/>
  <c r="AW111" i="5"/>
  <c r="AV109" i="5"/>
  <c r="AV110" i="5"/>
  <c r="AV111" i="5"/>
  <c r="AU82" i="5"/>
  <c r="AW84" i="5"/>
  <c r="AW85" i="5"/>
  <c r="AW86" i="5"/>
  <c r="AV84" i="5"/>
  <c r="AV85" i="5"/>
  <c r="AV86" i="5"/>
  <c r="AU57" i="5"/>
  <c r="AW59" i="5"/>
  <c r="AW60" i="5"/>
  <c r="AW61" i="5"/>
  <c r="AV59" i="5"/>
  <c r="AV60" i="5"/>
  <c r="AV61" i="5"/>
  <c r="AU32" i="5"/>
  <c r="AW34" i="5"/>
  <c r="AW35" i="5"/>
  <c r="AW36" i="5"/>
  <c r="AV34" i="5"/>
  <c r="AV35" i="5"/>
  <c r="AV36" i="5"/>
  <c r="AW133" i="5"/>
  <c r="AW134" i="5"/>
  <c r="AW135" i="5"/>
  <c r="AW136" i="5"/>
  <c r="AW137" i="5"/>
  <c r="AW138" i="5"/>
  <c r="AW139" i="5"/>
  <c r="AW140" i="5"/>
  <c r="AW141" i="5"/>
  <c r="AW142" i="5"/>
  <c r="AW143" i="5"/>
  <c r="AW144" i="5"/>
  <c r="AW145" i="5"/>
  <c r="AW146" i="5"/>
  <c r="AW147" i="5"/>
  <c r="AW148" i="5"/>
  <c r="AW149" i="5"/>
  <c r="AW150" i="5"/>
  <c r="AW151" i="5"/>
  <c r="AW152" i="5"/>
  <c r="AW153" i="5"/>
  <c r="AW154" i="5"/>
  <c r="AW155" i="5"/>
  <c r="AV133" i="5"/>
  <c r="AV134" i="5"/>
  <c r="AV135" i="5"/>
  <c r="AV136" i="5"/>
  <c r="AV137" i="5"/>
  <c r="AV138" i="5"/>
  <c r="AV139" i="5"/>
  <c r="AV140" i="5"/>
  <c r="AV141" i="5"/>
  <c r="AV142" i="5"/>
  <c r="AV143" i="5"/>
  <c r="AV144" i="5"/>
  <c r="AV145" i="5"/>
  <c r="AV146" i="5"/>
  <c r="AV147" i="5"/>
  <c r="AV148" i="5"/>
  <c r="AV149" i="5"/>
  <c r="AV150" i="5"/>
  <c r="AV151" i="5"/>
  <c r="AV152" i="5"/>
  <c r="AV153" i="5"/>
  <c r="AV154" i="5"/>
  <c r="AV155" i="5"/>
  <c r="AW112" i="5"/>
  <c r="AW113" i="5"/>
  <c r="AW114" i="5"/>
  <c r="AW115" i="5"/>
  <c r="AW116" i="5"/>
  <c r="AW117" i="5"/>
  <c r="AW118" i="5"/>
  <c r="AW119" i="5"/>
  <c r="AW120" i="5"/>
  <c r="AW121" i="5"/>
  <c r="AW122" i="5"/>
  <c r="AW123" i="5"/>
  <c r="AW124" i="5"/>
  <c r="AW125" i="5"/>
  <c r="AW126" i="5"/>
  <c r="AW127" i="5"/>
  <c r="AW128" i="5"/>
  <c r="AW129" i="5"/>
  <c r="AW130" i="5"/>
  <c r="AV112" i="5"/>
  <c r="AV113" i="5"/>
  <c r="AV114" i="5"/>
  <c r="AV115" i="5"/>
  <c r="AV116" i="5"/>
  <c r="AV117" i="5"/>
  <c r="AV118" i="5"/>
  <c r="AV119" i="5"/>
  <c r="AV120" i="5"/>
  <c r="AV121" i="5"/>
  <c r="AV122" i="5"/>
  <c r="AV123" i="5"/>
  <c r="AV124" i="5"/>
  <c r="AV125" i="5"/>
  <c r="AV126" i="5"/>
  <c r="AV127" i="5"/>
  <c r="AV128" i="5"/>
  <c r="AV129" i="5"/>
  <c r="AV130" i="5"/>
  <c r="AW87" i="5"/>
  <c r="AW88" i="5"/>
  <c r="AW89" i="5"/>
  <c r="AW90" i="5"/>
  <c r="AW91" i="5"/>
  <c r="AW92" i="5"/>
  <c r="AW93" i="5"/>
  <c r="AW94" i="5"/>
  <c r="AW95" i="5"/>
  <c r="AW96" i="5"/>
  <c r="AW97" i="5"/>
  <c r="AW98" i="5"/>
  <c r="AW99" i="5"/>
  <c r="AW100" i="5"/>
  <c r="AW101" i="5"/>
  <c r="AW102" i="5"/>
  <c r="AW103" i="5"/>
  <c r="AW104" i="5"/>
  <c r="AW105" i="5"/>
  <c r="AV87" i="5"/>
  <c r="AV88" i="5"/>
  <c r="AV89" i="5"/>
  <c r="AV90" i="5"/>
  <c r="AV91" i="5"/>
  <c r="AV92" i="5"/>
  <c r="AV93" i="5"/>
  <c r="AV94" i="5"/>
  <c r="AV95" i="5"/>
  <c r="AV96" i="5"/>
  <c r="AV97" i="5"/>
  <c r="AV98" i="5"/>
  <c r="AV99" i="5"/>
  <c r="AV100" i="5"/>
  <c r="AV101" i="5"/>
  <c r="AV102" i="5"/>
  <c r="AV103" i="5"/>
  <c r="AV104" i="5"/>
  <c r="AV105" i="5"/>
  <c r="AW62" i="5"/>
  <c r="AW63" i="5"/>
  <c r="AW64" i="5"/>
  <c r="AW65" i="5"/>
  <c r="AW66" i="5"/>
  <c r="AW67" i="5"/>
  <c r="AW68" i="5"/>
  <c r="AW69" i="5"/>
  <c r="AW70" i="5"/>
  <c r="AW71" i="5"/>
  <c r="AW72" i="5"/>
  <c r="AW73" i="5"/>
  <c r="AW74" i="5"/>
  <c r="AW75" i="5"/>
  <c r="AW76" i="5"/>
  <c r="AW77" i="5"/>
  <c r="AW78" i="5"/>
  <c r="AW79" i="5"/>
  <c r="AW80" i="5"/>
  <c r="AV62" i="5"/>
  <c r="AV63" i="5"/>
  <c r="AV64" i="5"/>
  <c r="AV65" i="5"/>
  <c r="AV66" i="5"/>
  <c r="AV67" i="5"/>
  <c r="AV68" i="5"/>
  <c r="AV69" i="5"/>
  <c r="AV70" i="5"/>
  <c r="AV71" i="5"/>
  <c r="AV72" i="5"/>
  <c r="AV73" i="5"/>
  <c r="AV74" i="5"/>
  <c r="AV75" i="5"/>
  <c r="AV76" i="5"/>
  <c r="AV77" i="5"/>
  <c r="AV78" i="5"/>
  <c r="AV79" i="5"/>
  <c r="AV80" i="5"/>
  <c r="AW37" i="5"/>
  <c r="AW38" i="5"/>
  <c r="AW39" i="5"/>
  <c r="AW40" i="5"/>
  <c r="AW41" i="5"/>
  <c r="AW42" i="5"/>
  <c r="AW43" i="5"/>
  <c r="AW44" i="5"/>
  <c r="AW45" i="5"/>
  <c r="AW46" i="5"/>
  <c r="AW47" i="5"/>
  <c r="AW48" i="5"/>
  <c r="AW49" i="5"/>
  <c r="AW50" i="5"/>
  <c r="AW51" i="5"/>
  <c r="AW52" i="5"/>
  <c r="AW53" i="5"/>
  <c r="AW54" i="5"/>
  <c r="AW55" i="5"/>
  <c r="AV37" i="5"/>
  <c r="AV38" i="5"/>
  <c r="AV39" i="5"/>
  <c r="AV40" i="5"/>
  <c r="AV41" i="5"/>
  <c r="AV42" i="5"/>
  <c r="AV43" i="5"/>
  <c r="AV44" i="5"/>
  <c r="AV45" i="5"/>
  <c r="AV46" i="5"/>
  <c r="AV47" i="5"/>
  <c r="AV48" i="5"/>
  <c r="AV49" i="5"/>
  <c r="AV50" i="5"/>
  <c r="AV51" i="5"/>
  <c r="AV52" i="5"/>
  <c r="AV53" i="5"/>
  <c r="AV54" i="5"/>
  <c r="AV55" i="5"/>
  <c r="AW8" i="5"/>
  <c r="AW9" i="5"/>
  <c r="AW10" i="5"/>
  <c r="AW11" i="5"/>
  <c r="AW12" i="5"/>
  <c r="AW13" i="5"/>
  <c r="AW14" i="5"/>
  <c r="AW15" i="5"/>
  <c r="AW16" i="5"/>
  <c r="AW17" i="5"/>
  <c r="AW18" i="5"/>
  <c r="AW19" i="5"/>
  <c r="AW20" i="5"/>
  <c r="AW21" i="5"/>
  <c r="AW22" i="5"/>
  <c r="AW23" i="5"/>
  <c r="AW24" i="5"/>
  <c r="AW25" i="5"/>
  <c r="AW26" i="5"/>
  <c r="AW27" i="5"/>
  <c r="AW28" i="5"/>
  <c r="AW29" i="5"/>
  <c r="AW30" i="5"/>
  <c r="AV8" i="5"/>
  <c r="AV9" i="5"/>
  <c r="AV10" i="5"/>
  <c r="AV11" i="5"/>
  <c r="AV12" i="5"/>
  <c r="AV13" i="5"/>
  <c r="AV14" i="5"/>
  <c r="AV15" i="5"/>
  <c r="AV16" i="5"/>
  <c r="AV17" i="5"/>
  <c r="AV18" i="5"/>
  <c r="AV19" i="5"/>
  <c r="AV20" i="5"/>
  <c r="AV21" i="5"/>
  <c r="AV22" i="5"/>
  <c r="AV23" i="5"/>
  <c r="AV24" i="5"/>
  <c r="AV25" i="5"/>
  <c r="AV26" i="5"/>
  <c r="AV27" i="5"/>
  <c r="AV28" i="5"/>
  <c r="AV29" i="5"/>
  <c r="AV30" i="5"/>
  <c r="AQ107" i="5"/>
  <c r="AS109" i="5"/>
  <c r="AS110" i="5"/>
  <c r="AS111" i="5"/>
  <c r="AR109" i="5"/>
  <c r="AR110" i="5"/>
  <c r="AR111" i="5"/>
  <c r="AQ82" i="5"/>
  <c r="AS84" i="5"/>
  <c r="AS85" i="5"/>
  <c r="AS86" i="5"/>
  <c r="AR84" i="5"/>
  <c r="AR85" i="5"/>
  <c r="AR86" i="5"/>
  <c r="AQ57" i="5"/>
  <c r="AS59" i="5"/>
  <c r="AS60" i="5"/>
  <c r="AS61" i="5"/>
  <c r="AR59" i="5"/>
  <c r="AR60" i="5"/>
  <c r="AR61" i="5"/>
  <c r="AQ32" i="5"/>
  <c r="AS34" i="5"/>
  <c r="AS35" i="5"/>
  <c r="AS36" i="5"/>
  <c r="AR34" i="5"/>
  <c r="AR35" i="5"/>
  <c r="AR36"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R133" i="5"/>
  <c r="AR134" i="5"/>
  <c r="AR135" i="5"/>
  <c r="AR136" i="5"/>
  <c r="AR137" i="5"/>
  <c r="AR138" i="5"/>
  <c r="AR139" i="5"/>
  <c r="AR140" i="5"/>
  <c r="AR141" i="5"/>
  <c r="AR142" i="5"/>
  <c r="AR143" i="5"/>
  <c r="AR144" i="5"/>
  <c r="AR145" i="5"/>
  <c r="AR146" i="5"/>
  <c r="AR147" i="5"/>
  <c r="AR148" i="5"/>
  <c r="AR149" i="5"/>
  <c r="AR150" i="5"/>
  <c r="AR151" i="5"/>
  <c r="AR152" i="5"/>
  <c r="AR153" i="5"/>
  <c r="AR154" i="5"/>
  <c r="AR155" i="5"/>
  <c r="AS112" i="5"/>
  <c r="AS113" i="5"/>
  <c r="AS114" i="5"/>
  <c r="AS115" i="5"/>
  <c r="AS116" i="5"/>
  <c r="AS117" i="5"/>
  <c r="AS118" i="5"/>
  <c r="AS119" i="5"/>
  <c r="AS120" i="5"/>
  <c r="AS121" i="5"/>
  <c r="AS122" i="5"/>
  <c r="AS123" i="5"/>
  <c r="AS124" i="5"/>
  <c r="AS125" i="5"/>
  <c r="AS126" i="5"/>
  <c r="AS127" i="5"/>
  <c r="AS128" i="5"/>
  <c r="AS129" i="5"/>
  <c r="AS130" i="5"/>
  <c r="AR112" i="5"/>
  <c r="AR113" i="5"/>
  <c r="AR114" i="5"/>
  <c r="AR115" i="5"/>
  <c r="AR116" i="5"/>
  <c r="AR117" i="5"/>
  <c r="AR118" i="5"/>
  <c r="AR119" i="5"/>
  <c r="AR120" i="5"/>
  <c r="AR121" i="5"/>
  <c r="AR122" i="5"/>
  <c r="AR123" i="5"/>
  <c r="AR124" i="5"/>
  <c r="AR125" i="5"/>
  <c r="AR126" i="5"/>
  <c r="AR127" i="5"/>
  <c r="AR128" i="5"/>
  <c r="AR129" i="5"/>
  <c r="AR130" i="5"/>
  <c r="AS87" i="5"/>
  <c r="AS88" i="5"/>
  <c r="AS89" i="5"/>
  <c r="AS90" i="5"/>
  <c r="AS91" i="5"/>
  <c r="AS92" i="5"/>
  <c r="AS93" i="5"/>
  <c r="AS94" i="5"/>
  <c r="AS95" i="5"/>
  <c r="AS96" i="5"/>
  <c r="AS97" i="5"/>
  <c r="AS98" i="5"/>
  <c r="AS99" i="5"/>
  <c r="AS100" i="5"/>
  <c r="AS101" i="5"/>
  <c r="AS102" i="5"/>
  <c r="AS103" i="5"/>
  <c r="AS104" i="5"/>
  <c r="AS105" i="5"/>
  <c r="AR87" i="5"/>
  <c r="AR88" i="5"/>
  <c r="AR89" i="5"/>
  <c r="AR90" i="5"/>
  <c r="AR91" i="5"/>
  <c r="AR92" i="5"/>
  <c r="AR93" i="5"/>
  <c r="AR94" i="5"/>
  <c r="AR95" i="5"/>
  <c r="AR96" i="5"/>
  <c r="AR97" i="5"/>
  <c r="AR98" i="5"/>
  <c r="AR99" i="5"/>
  <c r="AR100" i="5"/>
  <c r="AR101" i="5"/>
  <c r="AR102" i="5"/>
  <c r="AR103" i="5"/>
  <c r="AR104" i="5"/>
  <c r="AR105" i="5"/>
  <c r="AS62" i="5"/>
  <c r="AS63" i="5"/>
  <c r="AS64" i="5"/>
  <c r="AS65" i="5"/>
  <c r="AS66" i="5"/>
  <c r="AS67" i="5"/>
  <c r="AS68" i="5"/>
  <c r="AS69" i="5"/>
  <c r="AS70" i="5"/>
  <c r="AS71" i="5"/>
  <c r="AS72" i="5"/>
  <c r="AS73" i="5"/>
  <c r="AS74" i="5"/>
  <c r="AS75" i="5"/>
  <c r="AS76" i="5"/>
  <c r="AS77" i="5"/>
  <c r="AS78" i="5"/>
  <c r="AS79" i="5"/>
  <c r="AS80" i="5"/>
  <c r="AR62" i="5"/>
  <c r="AR63" i="5"/>
  <c r="AR64" i="5"/>
  <c r="AR65" i="5"/>
  <c r="AR66" i="5"/>
  <c r="AR67" i="5"/>
  <c r="AR68" i="5"/>
  <c r="AR69" i="5"/>
  <c r="AR70" i="5"/>
  <c r="AR71" i="5"/>
  <c r="AR72" i="5"/>
  <c r="AR73" i="5"/>
  <c r="AR74" i="5"/>
  <c r="AR75" i="5"/>
  <c r="AR76" i="5"/>
  <c r="AR77" i="5"/>
  <c r="AR78" i="5"/>
  <c r="AR79" i="5"/>
  <c r="AR80" i="5"/>
  <c r="AS37" i="5"/>
  <c r="AS38" i="5"/>
  <c r="AS39" i="5"/>
  <c r="AS40" i="5"/>
  <c r="AS41" i="5"/>
  <c r="AS42" i="5"/>
  <c r="AS43" i="5"/>
  <c r="AS44" i="5"/>
  <c r="AS45" i="5"/>
  <c r="AS46" i="5"/>
  <c r="AS47" i="5"/>
  <c r="AS48" i="5"/>
  <c r="AS49" i="5"/>
  <c r="AS50" i="5"/>
  <c r="AS51" i="5"/>
  <c r="AS52" i="5"/>
  <c r="AS53" i="5"/>
  <c r="AS54" i="5"/>
  <c r="AS55" i="5"/>
  <c r="AR37" i="5"/>
  <c r="AR38" i="5"/>
  <c r="AR39" i="5"/>
  <c r="AR40" i="5"/>
  <c r="AR41" i="5"/>
  <c r="AR42" i="5"/>
  <c r="AR43" i="5"/>
  <c r="AR44" i="5"/>
  <c r="AR45" i="5"/>
  <c r="AR46" i="5"/>
  <c r="AR47" i="5"/>
  <c r="AR48" i="5"/>
  <c r="AR49" i="5"/>
  <c r="AR50" i="5"/>
  <c r="AR51" i="5"/>
  <c r="AR52" i="5"/>
  <c r="AR53" i="5"/>
  <c r="AR54" i="5"/>
  <c r="AR55" i="5"/>
  <c r="AS8" i="5"/>
  <c r="AS9" i="5"/>
  <c r="AS10" i="5"/>
  <c r="AS11" i="5"/>
  <c r="AS12" i="5"/>
  <c r="AS13" i="5"/>
  <c r="AS14" i="5"/>
  <c r="AS15" i="5"/>
  <c r="AS16" i="5"/>
  <c r="AS17" i="5"/>
  <c r="AS18" i="5"/>
  <c r="AS19" i="5"/>
  <c r="AS20" i="5"/>
  <c r="AS21" i="5"/>
  <c r="AS22" i="5"/>
  <c r="AS23" i="5"/>
  <c r="AS24" i="5"/>
  <c r="AS25" i="5"/>
  <c r="AS26" i="5"/>
  <c r="AS27" i="5"/>
  <c r="AS28" i="5"/>
  <c r="AS29" i="5"/>
  <c r="AS30" i="5"/>
  <c r="AR8" i="5"/>
  <c r="AR9" i="5"/>
  <c r="AR10" i="5"/>
  <c r="AR11" i="5"/>
  <c r="AR12" i="5"/>
  <c r="AR13" i="5"/>
  <c r="AR14" i="5"/>
  <c r="AR15" i="5"/>
  <c r="AR16" i="5"/>
  <c r="AR17" i="5"/>
  <c r="AR18" i="5"/>
  <c r="AR19" i="5"/>
  <c r="AR20" i="5"/>
  <c r="AR21" i="5"/>
  <c r="AR22" i="5"/>
  <c r="AR23" i="5"/>
  <c r="AR24" i="5"/>
  <c r="AR25" i="5"/>
  <c r="AR26" i="5"/>
  <c r="AR27" i="5"/>
  <c r="AR28" i="5"/>
  <c r="AR29" i="5"/>
  <c r="AR30" i="5"/>
  <c r="AM107" i="5"/>
  <c r="AO109" i="5"/>
  <c r="AO110" i="5"/>
  <c r="AO111" i="5"/>
  <c r="AN109" i="5"/>
  <c r="AN110" i="5"/>
  <c r="AN111" i="5"/>
  <c r="AM82" i="5"/>
  <c r="AO84" i="5"/>
  <c r="AO85" i="5"/>
  <c r="AO86" i="5"/>
  <c r="AN84" i="5"/>
  <c r="AN85" i="5"/>
  <c r="AN86" i="5"/>
  <c r="AM57" i="5"/>
  <c r="AO59" i="5"/>
  <c r="AO60" i="5"/>
  <c r="AO61" i="5"/>
  <c r="AN59" i="5"/>
  <c r="AN60" i="5"/>
  <c r="AN61" i="5"/>
  <c r="AM32" i="5"/>
  <c r="AO34" i="5"/>
  <c r="AO35" i="5"/>
  <c r="AO36" i="5"/>
  <c r="AN34" i="5"/>
  <c r="AN35" i="5"/>
  <c r="AN36" i="5"/>
  <c r="AO133" i="5"/>
  <c r="AO134" i="5"/>
  <c r="AO135" i="5"/>
  <c r="AO136" i="5"/>
  <c r="AO137" i="5"/>
  <c r="AO138" i="5"/>
  <c r="AO139" i="5"/>
  <c r="AO140" i="5"/>
  <c r="AO141" i="5"/>
  <c r="AO142" i="5"/>
  <c r="AO143" i="5"/>
  <c r="AO144" i="5"/>
  <c r="AO145" i="5"/>
  <c r="AO146" i="5"/>
  <c r="AO147" i="5"/>
  <c r="AO148" i="5"/>
  <c r="AO149" i="5"/>
  <c r="AO150" i="5"/>
  <c r="AO151" i="5"/>
  <c r="AO152" i="5"/>
  <c r="AO153" i="5"/>
  <c r="AO154" i="5"/>
  <c r="AO155" i="5"/>
  <c r="AN133" i="5"/>
  <c r="AN134" i="5"/>
  <c r="AN135" i="5"/>
  <c r="AN136" i="5"/>
  <c r="AN137" i="5"/>
  <c r="AN138" i="5"/>
  <c r="AN139" i="5"/>
  <c r="AN140" i="5"/>
  <c r="AN141" i="5"/>
  <c r="AN142" i="5"/>
  <c r="AN143" i="5"/>
  <c r="AN144" i="5"/>
  <c r="AN145" i="5"/>
  <c r="AN146" i="5"/>
  <c r="AN147" i="5"/>
  <c r="AN148" i="5"/>
  <c r="AN149" i="5"/>
  <c r="AN150" i="5"/>
  <c r="AN151" i="5"/>
  <c r="AN152" i="5"/>
  <c r="AN153" i="5"/>
  <c r="AN154" i="5"/>
  <c r="AN155" i="5"/>
  <c r="AO112" i="5"/>
  <c r="AO113" i="5"/>
  <c r="AO114" i="5"/>
  <c r="AO115" i="5"/>
  <c r="AO116" i="5"/>
  <c r="AO117" i="5"/>
  <c r="AO118" i="5"/>
  <c r="AO119" i="5"/>
  <c r="AO120" i="5"/>
  <c r="AO121" i="5"/>
  <c r="AO122" i="5"/>
  <c r="AO123" i="5"/>
  <c r="AO124" i="5"/>
  <c r="AO125" i="5"/>
  <c r="AO126" i="5"/>
  <c r="AO127" i="5"/>
  <c r="AO128" i="5"/>
  <c r="AO129" i="5"/>
  <c r="AO130" i="5"/>
  <c r="AN112" i="5"/>
  <c r="AN113" i="5"/>
  <c r="AN114" i="5"/>
  <c r="AN115" i="5"/>
  <c r="AN116" i="5"/>
  <c r="AN117" i="5"/>
  <c r="AN118" i="5"/>
  <c r="AN119" i="5"/>
  <c r="AN120" i="5"/>
  <c r="AN121" i="5"/>
  <c r="AN122" i="5"/>
  <c r="AN123" i="5"/>
  <c r="AN124" i="5"/>
  <c r="AN125" i="5"/>
  <c r="AN126" i="5"/>
  <c r="AN127" i="5"/>
  <c r="AN128" i="5"/>
  <c r="AN129" i="5"/>
  <c r="AN130" i="5"/>
  <c r="AO87" i="5"/>
  <c r="AO88" i="5"/>
  <c r="AO89" i="5"/>
  <c r="AO90" i="5"/>
  <c r="AO91" i="5"/>
  <c r="AO92" i="5"/>
  <c r="AO93" i="5"/>
  <c r="AO94" i="5"/>
  <c r="AO95" i="5"/>
  <c r="AO96" i="5"/>
  <c r="AO97" i="5"/>
  <c r="AO98" i="5"/>
  <c r="AO99" i="5"/>
  <c r="AO100" i="5"/>
  <c r="AO101" i="5"/>
  <c r="AO102" i="5"/>
  <c r="AO103" i="5"/>
  <c r="AO104" i="5"/>
  <c r="AO105" i="5"/>
  <c r="AN87" i="5"/>
  <c r="AN88" i="5"/>
  <c r="AN89" i="5"/>
  <c r="AN90" i="5"/>
  <c r="AN91" i="5"/>
  <c r="AN92" i="5"/>
  <c r="AN93" i="5"/>
  <c r="AN94" i="5"/>
  <c r="AN95" i="5"/>
  <c r="AN96" i="5"/>
  <c r="AN97" i="5"/>
  <c r="AN98" i="5"/>
  <c r="AN99" i="5"/>
  <c r="AN100" i="5"/>
  <c r="AN101" i="5"/>
  <c r="AN102" i="5"/>
  <c r="AN103" i="5"/>
  <c r="AN104" i="5"/>
  <c r="AN105" i="5"/>
  <c r="AN62" i="5"/>
  <c r="AN63" i="5"/>
  <c r="AN64" i="5"/>
  <c r="AN65" i="5"/>
  <c r="AN66" i="5"/>
  <c r="AN67" i="5"/>
  <c r="AN68" i="5"/>
  <c r="AN69" i="5"/>
  <c r="AN70" i="5"/>
  <c r="AN71" i="5"/>
  <c r="AN72" i="5"/>
  <c r="AN73" i="5"/>
  <c r="AN74" i="5"/>
  <c r="AN75" i="5"/>
  <c r="AN76" i="5"/>
  <c r="AN77" i="5"/>
  <c r="AN78" i="5"/>
  <c r="AN79" i="5"/>
  <c r="AN80" i="5"/>
  <c r="AO37" i="5"/>
  <c r="AO38" i="5"/>
  <c r="AO39" i="5"/>
  <c r="AO40" i="5"/>
  <c r="AO41" i="5"/>
  <c r="AO42" i="5"/>
  <c r="AO43" i="5"/>
  <c r="AO44" i="5"/>
  <c r="AO45" i="5"/>
  <c r="AO46" i="5"/>
  <c r="AO47" i="5"/>
  <c r="AO48" i="5"/>
  <c r="AO49" i="5"/>
  <c r="AO50" i="5"/>
  <c r="AO51" i="5"/>
  <c r="AO52" i="5"/>
  <c r="AO53" i="5"/>
  <c r="AO54" i="5"/>
  <c r="AO55" i="5"/>
  <c r="AN37" i="5"/>
  <c r="AN38" i="5"/>
  <c r="AN39" i="5"/>
  <c r="AN40" i="5"/>
  <c r="AN41" i="5"/>
  <c r="AN42" i="5"/>
  <c r="AN43" i="5"/>
  <c r="AN44" i="5"/>
  <c r="AN45" i="5"/>
  <c r="AN46" i="5"/>
  <c r="AN47" i="5"/>
  <c r="AN48" i="5"/>
  <c r="AN49" i="5"/>
  <c r="AN50" i="5"/>
  <c r="AN51" i="5"/>
  <c r="AN52" i="5"/>
  <c r="AN53" i="5"/>
  <c r="AN54" i="5"/>
  <c r="AN55" i="5"/>
  <c r="AO8" i="5"/>
  <c r="AO9" i="5"/>
  <c r="AO10" i="5"/>
  <c r="AO11" i="5"/>
  <c r="AO12" i="5"/>
  <c r="AO13" i="5"/>
  <c r="AO14" i="5"/>
  <c r="AO15" i="5"/>
  <c r="AO16" i="5"/>
  <c r="AO17" i="5"/>
  <c r="AO18" i="5"/>
  <c r="AO19" i="5"/>
  <c r="AO20" i="5"/>
  <c r="AO21" i="5"/>
  <c r="AO22" i="5"/>
  <c r="AO23" i="5"/>
  <c r="AO24" i="5"/>
  <c r="AO25" i="5"/>
  <c r="AO26" i="5"/>
  <c r="AO27" i="5"/>
  <c r="AO28" i="5"/>
  <c r="AO29" i="5"/>
  <c r="AO30" i="5"/>
  <c r="AN8" i="5"/>
  <c r="AN9" i="5"/>
  <c r="AN10" i="5"/>
  <c r="AN11" i="5"/>
  <c r="AN12" i="5"/>
  <c r="AN13" i="5"/>
  <c r="AN14" i="5"/>
  <c r="AN15" i="5"/>
  <c r="AN16" i="5"/>
  <c r="AN17" i="5"/>
  <c r="AN18" i="5"/>
  <c r="AN19" i="5"/>
  <c r="AN20" i="5"/>
  <c r="AN21" i="5"/>
  <c r="AN22" i="5"/>
  <c r="AN23" i="5"/>
  <c r="AN24" i="5"/>
  <c r="AN25" i="5"/>
  <c r="AN26" i="5"/>
  <c r="AN27" i="5"/>
  <c r="AN28" i="5"/>
  <c r="AN29" i="5"/>
  <c r="AN30" i="5"/>
  <c r="AI107" i="5"/>
  <c r="AK109" i="5"/>
  <c r="AK110" i="5"/>
  <c r="AK111" i="5"/>
  <c r="AJ109" i="5"/>
  <c r="AJ110" i="5"/>
  <c r="AJ111" i="5"/>
  <c r="AI82" i="5"/>
  <c r="AK84" i="5"/>
  <c r="AK85" i="5"/>
  <c r="AK86" i="5"/>
  <c r="AJ84" i="5"/>
  <c r="AJ85" i="5"/>
  <c r="AJ86" i="5"/>
  <c r="AI57" i="5"/>
  <c r="AK59" i="5"/>
  <c r="AK60" i="5"/>
  <c r="AK61" i="5"/>
  <c r="AJ59" i="5"/>
  <c r="AJ60" i="5"/>
  <c r="AJ61" i="5"/>
  <c r="AI32" i="5"/>
  <c r="AK34" i="5"/>
  <c r="AK35" i="5"/>
  <c r="AK36" i="5"/>
  <c r="AJ34" i="5"/>
  <c r="AJ35" i="5"/>
  <c r="AJ36" i="5"/>
  <c r="AK133" i="5"/>
  <c r="AK134" i="5"/>
  <c r="AK135" i="5"/>
  <c r="AK136" i="5"/>
  <c r="AK137" i="5"/>
  <c r="AK138" i="5"/>
  <c r="AK139" i="5"/>
  <c r="AK140" i="5"/>
  <c r="AK141" i="5"/>
  <c r="AK142" i="5"/>
  <c r="AK143" i="5"/>
  <c r="AK144" i="5"/>
  <c r="AK145" i="5"/>
  <c r="AK146" i="5"/>
  <c r="AK147" i="5"/>
  <c r="AK148" i="5"/>
  <c r="AK149" i="5"/>
  <c r="AK150" i="5"/>
  <c r="AK151" i="5"/>
  <c r="AK152" i="5"/>
  <c r="AK153" i="5"/>
  <c r="AK154" i="5"/>
  <c r="AK155" i="5"/>
  <c r="AJ133" i="5"/>
  <c r="AJ134" i="5"/>
  <c r="AJ135" i="5"/>
  <c r="AJ136" i="5"/>
  <c r="AJ137" i="5"/>
  <c r="AJ138" i="5"/>
  <c r="AJ139" i="5"/>
  <c r="AJ140" i="5"/>
  <c r="AJ141" i="5"/>
  <c r="AJ142" i="5"/>
  <c r="AJ143" i="5"/>
  <c r="AJ144" i="5"/>
  <c r="AJ145" i="5"/>
  <c r="AJ146" i="5"/>
  <c r="AJ147" i="5"/>
  <c r="AJ148" i="5"/>
  <c r="AJ149" i="5"/>
  <c r="AJ150" i="5"/>
  <c r="AJ151" i="5"/>
  <c r="AJ152" i="5"/>
  <c r="AJ153" i="5"/>
  <c r="AJ154" i="5"/>
  <c r="AJ155" i="5"/>
  <c r="AK112" i="5"/>
  <c r="AK113" i="5"/>
  <c r="AK114" i="5"/>
  <c r="AK115" i="5"/>
  <c r="AK116" i="5"/>
  <c r="AK117" i="5"/>
  <c r="AK118" i="5"/>
  <c r="AK119" i="5"/>
  <c r="AK120" i="5"/>
  <c r="AK121" i="5"/>
  <c r="AK122" i="5"/>
  <c r="AK123" i="5"/>
  <c r="AK124" i="5"/>
  <c r="AK125" i="5"/>
  <c r="AK126" i="5"/>
  <c r="AK127" i="5"/>
  <c r="AK128" i="5"/>
  <c r="AK129" i="5"/>
  <c r="AK130" i="5"/>
  <c r="AJ112" i="5"/>
  <c r="AJ113" i="5"/>
  <c r="AJ114" i="5"/>
  <c r="AJ115" i="5"/>
  <c r="AJ116" i="5"/>
  <c r="AJ117" i="5"/>
  <c r="AJ118" i="5"/>
  <c r="AJ119" i="5"/>
  <c r="AJ120" i="5"/>
  <c r="AJ121" i="5"/>
  <c r="AJ122" i="5"/>
  <c r="AJ123" i="5"/>
  <c r="AJ124" i="5"/>
  <c r="AJ125" i="5"/>
  <c r="AJ126" i="5"/>
  <c r="AJ127" i="5"/>
  <c r="AJ128" i="5"/>
  <c r="AJ129" i="5"/>
  <c r="AJ130" i="5"/>
  <c r="AK87" i="5"/>
  <c r="AK88" i="5"/>
  <c r="AK89" i="5"/>
  <c r="AK90" i="5"/>
  <c r="AK91" i="5"/>
  <c r="AK92" i="5"/>
  <c r="AK93" i="5"/>
  <c r="AK94" i="5"/>
  <c r="AK95" i="5"/>
  <c r="AK96" i="5"/>
  <c r="AK97" i="5"/>
  <c r="AK98" i="5"/>
  <c r="AK99" i="5"/>
  <c r="AK100" i="5"/>
  <c r="AK101" i="5"/>
  <c r="AK102" i="5"/>
  <c r="AK103" i="5"/>
  <c r="AK104" i="5"/>
  <c r="AK105" i="5"/>
  <c r="AJ87" i="5"/>
  <c r="AJ88" i="5"/>
  <c r="AJ89" i="5"/>
  <c r="AJ90" i="5"/>
  <c r="AJ91" i="5"/>
  <c r="AJ92" i="5"/>
  <c r="AJ93" i="5"/>
  <c r="AJ94" i="5"/>
  <c r="AJ95" i="5"/>
  <c r="AJ96" i="5"/>
  <c r="AJ97" i="5"/>
  <c r="AJ98" i="5"/>
  <c r="AJ99" i="5"/>
  <c r="AJ100" i="5"/>
  <c r="AJ101" i="5"/>
  <c r="AJ102" i="5"/>
  <c r="AJ103" i="5"/>
  <c r="AJ104" i="5"/>
  <c r="AJ105" i="5"/>
  <c r="AK62" i="5"/>
  <c r="AK63" i="5"/>
  <c r="AK64" i="5"/>
  <c r="AK65" i="5"/>
  <c r="AK66" i="5"/>
  <c r="AK67" i="5"/>
  <c r="AK68" i="5"/>
  <c r="AK69" i="5"/>
  <c r="AK70" i="5"/>
  <c r="AK71" i="5"/>
  <c r="AK72" i="5"/>
  <c r="AK73" i="5"/>
  <c r="AK74" i="5"/>
  <c r="AK75" i="5"/>
  <c r="AK76" i="5"/>
  <c r="AK77" i="5"/>
  <c r="AK78" i="5"/>
  <c r="AK79" i="5"/>
  <c r="AK80" i="5"/>
  <c r="AJ62" i="5"/>
  <c r="AJ63" i="5"/>
  <c r="AJ64" i="5"/>
  <c r="AJ65" i="5"/>
  <c r="AJ66" i="5"/>
  <c r="AJ67" i="5"/>
  <c r="AJ68" i="5"/>
  <c r="AJ69" i="5"/>
  <c r="AJ70" i="5"/>
  <c r="AJ71" i="5"/>
  <c r="AJ72" i="5"/>
  <c r="AJ73" i="5"/>
  <c r="AJ74" i="5"/>
  <c r="AJ75" i="5"/>
  <c r="AJ76" i="5"/>
  <c r="AJ77" i="5"/>
  <c r="AJ78" i="5"/>
  <c r="AJ79" i="5"/>
  <c r="AJ80" i="5"/>
  <c r="AK37" i="5"/>
  <c r="AK38" i="5"/>
  <c r="AK39" i="5"/>
  <c r="AK40" i="5"/>
  <c r="AK41" i="5"/>
  <c r="AK42" i="5"/>
  <c r="AK43" i="5"/>
  <c r="AK44" i="5"/>
  <c r="AK45" i="5"/>
  <c r="AK46" i="5"/>
  <c r="AK47" i="5"/>
  <c r="AK48" i="5"/>
  <c r="AK49" i="5"/>
  <c r="AK50" i="5"/>
  <c r="AK51" i="5"/>
  <c r="AK52" i="5"/>
  <c r="AK53" i="5"/>
  <c r="AK54" i="5"/>
  <c r="AK55" i="5"/>
  <c r="AJ37" i="5"/>
  <c r="AJ38" i="5"/>
  <c r="AJ39" i="5"/>
  <c r="AJ40" i="5"/>
  <c r="AJ41" i="5"/>
  <c r="AJ42" i="5"/>
  <c r="AJ43" i="5"/>
  <c r="AJ44" i="5"/>
  <c r="AJ45" i="5"/>
  <c r="AJ46" i="5"/>
  <c r="AJ47" i="5"/>
  <c r="AJ48" i="5"/>
  <c r="AJ49" i="5"/>
  <c r="AJ50" i="5"/>
  <c r="AJ51" i="5"/>
  <c r="AJ52" i="5"/>
  <c r="AJ53" i="5"/>
  <c r="AJ54" i="5"/>
  <c r="AJ55" i="5"/>
  <c r="AK8" i="5"/>
  <c r="AK9" i="5"/>
  <c r="AK10" i="5"/>
  <c r="AK11" i="5"/>
  <c r="AK12" i="5"/>
  <c r="AK13" i="5"/>
  <c r="AK14" i="5"/>
  <c r="AK15" i="5"/>
  <c r="AK16" i="5"/>
  <c r="AK17" i="5"/>
  <c r="AK18" i="5"/>
  <c r="AK19" i="5"/>
  <c r="AK20" i="5"/>
  <c r="AK21" i="5"/>
  <c r="AK22" i="5"/>
  <c r="AK23" i="5"/>
  <c r="AK24" i="5"/>
  <c r="AK25" i="5"/>
  <c r="AK26" i="5"/>
  <c r="AK27" i="5"/>
  <c r="AK28" i="5"/>
  <c r="AK29" i="5"/>
  <c r="AK30" i="5"/>
  <c r="AJ8" i="5"/>
  <c r="AJ9" i="5"/>
  <c r="AJ10" i="5"/>
  <c r="AJ11" i="5"/>
  <c r="AJ12" i="5"/>
  <c r="AJ13" i="5"/>
  <c r="AJ14" i="5"/>
  <c r="AJ15" i="5"/>
  <c r="AJ16" i="5"/>
  <c r="AJ17" i="5"/>
  <c r="AJ18" i="5"/>
  <c r="AJ19" i="5"/>
  <c r="AJ20" i="5"/>
  <c r="AJ21" i="5"/>
  <c r="AJ22" i="5"/>
  <c r="AJ23" i="5"/>
  <c r="AJ24" i="5"/>
  <c r="AJ25" i="5"/>
  <c r="AJ26" i="5"/>
  <c r="AJ27" i="5"/>
  <c r="AJ28" i="5"/>
  <c r="AJ29" i="5"/>
  <c r="AJ30" i="5"/>
  <c r="AE107" i="5"/>
  <c r="AG109" i="5"/>
  <c r="AG110" i="5"/>
  <c r="AG111" i="5"/>
  <c r="AF109" i="5"/>
  <c r="AF110" i="5"/>
  <c r="AF111" i="5"/>
  <c r="AE82" i="5"/>
  <c r="AG84" i="5"/>
  <c r="AG85" i="5"/>
  <c r="AG86" i="5"/>
  <c r="AF84" i="5"/>
  <c r="AF85" i="5"/>
  <c r="AF86" i="5"/>
  <c r="AE57" i="5"/>
  <c r="AG59" i="5"/>
  <c r="AG60" i="5"/>
  <c r="AG61" i="5"/>
  <c r="AF59" i="5"/>
  <c r="AF60" i="5"/>
  <c r="AF61" i="5"/>
  <c r="AE32" i="5"/>
  <c r="AG34" i="5"/>
  <c r="AG35" i="5"/>
  <c r="AG36" i="5"/>
  <c r="AF34" i="5"/>
  <c r="AF35" i="5"/>
  <c r="AF36"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F133" i="5"/>
  <c r="AF134" i="5"/>
  <c r="AF135" i="5"/>
  <c r="AF136" i="5"/>
  <c r="AF137" i="5"/>
  <c r="AF138" i="5"/>
  <c r="AF139" i="5"/>
  <c r="AF140" i="5"/>
  <c r="AF141" i="5"/>
  <c r="AF142" i="5"/>
  <c r="AF143" i="5"/>
  <c r="AF144" i="5"/>
  <c r="AF145" i="5"/>
  <c r="AF146" i="5"/>
  <c r="AF147" i="5"/>
  <c r="AF148" i="5"/>
  <c r="AF149" i="5"/>
  <c r="AF150" i="5"/>
  <c r="AF151" i="5"/>
  <c r="AF152" i="5"/>
  <c r="AF153" i="5"/>
  <c r="AF154" i="5"/>
  <c r="AF155" i="5"/>
  <c r="AG112" i="5"/>
  <c r="AG113" i="5"/>
  <c r="AG114" i="5"/>
  <c r="AG115" i="5"/>
  <c r="AG116" i="5"/>
  <c r="AG117" i="5"/>
  <c r="AG118" i="5"/>
  <c r="AG119" i="5"/>
  <c r="AG120" i="5"/>
  <c r="AG121" i="5"/>
  <c r="AG122" i="5"/>
  <c r="AG123" i="5"/>
  <c r="AG124" i="5"/>
  <c r="AG125" i="5"/>
  <c r="AG126" i="5"/>
  <c r="AG127" i="5"/>
  <c r="AG128" i="5"/>
  <c r="AG129" i="5"/>
  <c r="AG130" i="5"/>
  <c r="AF112" i="5"/>
  <c r="AF113" i="5"/>
  <c r="AF114" i="5"/>
  <c r="AF115" i="5"/>
  <c r="AF116" i="5"/>
  <c r="AF117" i="5"/>
  <c r="AF118" i="5"/>
  <c r="AF119" i="5"/>
  <c r="AF120" i="5"/>
  <c r="AF121" i="5"/>
  <c r="AF122" i="5"/>
  <c r="AF123" i="5"/>
  <c r="AF124" i="5"/>
  <c r="AF125" i="5"/>
  <c r="AF126" i="5"/>
  <c r="AF127" i="5"/>
  <c r="AF128" i="5"/>
  <c r="AF129" i="5"/>
  <c r="AF130" i="5"/>
  <c r="AG87" i="5"/>
  <c r="AG88" i="5"/>
  <c r="AG89" i="5"/>
  <c r="AG90" i="5"/>
  <c r="AG91" i="5"/>
  <c r="AG92" i="5"/>
  <c r="AG93" i="5"/>
  <c r="AG94" i="5"/>
  <c r="AG95" i="5"/>
  <c r="AG96" i="5"/>
  <c r="AG97" i="5"/>
  <c r="AG98" i="5"/>
  <c r="AG99" i="5"/>
  <c r="AG100" i="5"/>
  <c r="AG101" i="5"/>
  <c r="AG102" i="5"/>
  <c r="AG103" i="5"/>
  <c r="AG104" i="5"/>
  <c r="AG105" i="5"/>
  <c r="AF87" i="5"/>
  <c r="AF88" i="5"/>
  <c r="AF89" i="5"/>
  <c r="AF90" i="5"/>
  <c r="AF91" i="5"/>
  <c r="AF92" i="5"/>
  <c r="AF93" i="5"/>
  <c r="AF94" i="5"/>
  <c r="AF95" i="5"/>
  <c r="AF96" i="5"/>
  <c r="AF97" i="5"/>
  <c r="AF98" i="5"/>
  <c r="AF99" i="5"/>
  <c r="AF100" i="5"/>
  <c r="AF101" i="5"/>
  <c r="AF102" i="5"/>
  <c r="AF103" i="5"/>
  <c r="AF104" i="5"/>
  <c r="AF105" i="5"/>
  <c r="AG62" i="5"/>
  <c r="AG63" i="5"/>
  <c r="AG64" i="5"/>
  <c r="AG65" i="5"/>
  <c r="AG66" i="5"/>
  <c r="AG67" i="5"/>
  <c r="AG68" i="5"/>
  <c r="AG69" i="5"/>
  <c r="AG70" i="5"/>
  <c r="AG71" i="5"/>
  <c r="AG72" i="5"/>
  <c r="AG73" i="5"/>
  <c r="AG74" i="5"/>
  <c r="AG75" i="5"/>
  <c r="AG76" i="5"/>
  <c r="AG77" i="5"/>
  <c r="AG78" i="5"/>
  <c r="AG79" i="5"/>
  <c r="AG80" i="5"/>
  <c r="AF62" i="5"/>
  <c r="AF63" i="5"/>
  <c r="AF64" i="5"/>
  <c r="AF65" i="5"/>
  <c r="AF66" i="5"/>
  <c r="AF67" i="5"/>
  <c r="AF68" i="5"/>
  <c r="AF69" i="5"/>
  <c r="AF70" i="5"/>
  <c r="AF71" i="5"/>
  <c r="AF72" i="5"/>
  <c r="AF73" i="5"/>
  <c r="AF74" i="5"/>
  <c r="AF75" i="5"/>
  <c r="AF76" i="5"/>
  <c r="AF77" i="5"/>
  <c r="AF78" i="5"/>
  <c r="AF79" i="5"/>
  <c r="AF80" i="5"/>
  <c r="AG37" i="5"/>
  <c r="AG38" i="5"/>
  <c r="AG39" i="5"/>
  <c r="AG40" i="5"/>
  <c r="AG41" i="5"/>
  <c r="AG42" i="5"/>
  <c r="AG43" i="5"/>
  <c r="AG44" i="5"/>
  <c r="AG45" i="5"/>
  <c r="AG46" i="5"/>
  <c r="AG47" i="5"/>
  <c r="AG48" i="5"/>
  <c r="AG49" i="5"/>
  <c r="AG50" i="5"/>
  <c r="AG51" i="5"/>
  <c r="AG52" i="5"/>
  <c r="AG53" i="5"/>
  <c r="AG54" i="5"/>
  <c r="AG55" i="5"/>
  <c r="AF37" i="5"/>
  <c r="AF38" i="5"/>
  <c r="AF39" i="5"/>
  <c r="AF40" i="5"/>
  <c r="AF41" i="5"/>
  <c r="AF42" i="5"/>
  <c r="AF43" i="5"/>
  <c r="AF44" i="5"/>
  <c r="AF45" i="5"/>
  <c r="AF46" i="5"/>
  <c r="AF47" i="5"/>
  <c r="AF48" i="5"/>
  <c r="AF49" i="5"/>
  <c r="AF50" i="5"/>
  <c r="AF51" i="5"/>
  <c r="AF52" i="5"/>
  <c r="AF53" i="5"/>
  <c r="AF54" i="5"/>
  <c r="AF55" i="5"/>
  <c r="AG8" i="5"/>
  <c r="AG9" i="5"/>
  <c r="AG10" i="5"/>
  <c r="AG11" i="5"/>
  <c r="AG12" i="5"/>
  <c r="AG13" i="5"/>
  <c r="AG14" i="5"/>
  <c r="AG15" i="5"/>
  <c r="AG16" i="5"/>
  <c r="AG17" i="5"/>
  <c r="AG18" i="5"/>
  <c r="AG19" i="5"/>
  <c r="AG20" i="5"/>
  <c r="AG21" i="5"/>
  <c r="AG22" i="5"/>
  <c r="AG23" i="5"/>
  <c r="AG24" i="5"/>
  <c r="AG25" i="5"/>
  <c r="AG26" i="5"/>
  <c r="AG27" i="5"/>
  <c r="AG28" i="5"/>
  <c r="AG29" i="5"/>
  <c r="AG30" i="5"/>
  <c r="AF8" i="5"/>
  <c r="AF9" i="5"/>
  <c r="AF10" i="5"/>
  <c r="AF11" i="5"/>
  <c r="AF12" i="5"/>
  <c r="AF13" i="5"/>
  <c r="AF14" i="5"/>
  <c r="AF15" i="5"/>
  <c r="AF16" i="5"/>
  <c r="AF17" i="5"/>
  <c r="AF18" i="5"/>
  <c r="AF19" i="5"/>
  <c r="AF20" i="5"/>
  <c r="AF21" i="5"/>
  <c r="AF22" i="5"/>
  <c r="AF23" i="5"/>
  <c r="AF24" i="5"/>
  <c r="AF25" i="5"/>
  <c r="AF26" i="5"/>
  <c r="AF27" i="5"/>
  <c r="AF28" i="5"/>
  <c r="AF29" i="5"/>
  <c r="AF30" i="5"/>
  <c r="AA107" i="5"/>
  <c r="AC109" i="5"/>
  <c r="AC110" i="5"/>
  <c r="AC111" i="5"/>
  <c r="AB109" i="5"/>
  <c r="AB110" i="5"/>
  <c r="AB111" i="5"/>
  <c r="AA82" i="5"/>
  <c r="AC84" i="5"/>
  <c r="AC85" i="5"/>
  <c r="AC86" i="5"/>
  <c r="AB84" i="5"/>
  <c r="AB85" i="5"/>
  <c r="AB86" i="5"/>
  <c r="AA57" i="5"/>
  <c r="AC59" i="5"/>
  <c r="AC60" i="5"/>
  <c r="AC61" i="5"/>
  <c r="AB59" i="5"/>
  <c r="AB60" i="5"/>
  <c r="AB61" i="5"/>
  <c r="AA32" i="5"/>
  <c r="AC34" i="5"/>
  <c r="AC35" i="5"/>
  <c r="AC36" i="5"/>
  <c r="AB34" i="5"/>
  <c r="AB35" i="5"/>
  <c r="AB36" i="5"/>
  <c r="AC133" i="5"/>
  <c r="AC134" i="5"/>
  <c r="AC135" i="5"/>
  <c r="AC136" i="5"/>
  <c r="AC137" i="5"/>
  <c r="AC138" i="5"/>
  <c r="AC139" i="5"/>
  <c r="AC140" i="5"/>
  <c r="AC141" i="5"/>
  <c r="AC142" i="5"/>
  <c r="AC143" i="5"/>
  <c r="AC144" i="5"/>
  <c r="AC145" i="5"/>
  <c r="AC146" i="5"/>
  <c r="AC147" i="5"/>
  <c r="AC148" i="5"/>
  <c r="AC149" i="5"/>
  <c r="AC150" i="5"/>
  <c r="AC151" i="5"/>
  <c r="AC152" i="5"/>
  <c r="AC153" i="5"/>
  <c r="AC154" i="5"/>
  <c r="AC155" i="5"/>
  <c r="AB133" i="5"/>
  <c r="AB134" i="5"/>
  <c r="AB135" i="5"/>
  <c r="AB136" i="5"/>
  <c r="AB137" i="5"/>
  <c r="AB138" i="5"/>
  <c r="AB139" i="5"/>
  <c r="AB140" i="5"/>
  <c r="AB141" i="5"/>
  <c r="AB142" i="5"/>
  <c r="AB143" i="5"/>
  <c r="AB144" i="5"/>
  <c r="AB145" i="5"/>
  <c r="AB146" i="5"/>
  <c r="AB147" i="5"/>
  <c r="AB148" i="5"/>
  <c r="AB149" i="5"/>
  <c r="AB150" i="5"/>
  <c r="AB151" i="5"/>
  <c r="AB152" i="5"/>
  <c r="AB153" i="5"/>
  <c r="AB154" i="5"/>
  <c r="AB155" i="5"/>
  <c r="AC112" i="5"/>
  <c r="AC113" i="5"/>
  <c r="AC114" i="5"/>
  <c r="AC115" i="5"/>
  <c r="AC116" i="5"/>
  <c r="AC117" i="5"/>
  <c r="AC118" i="5"/>
  <c r="AC119" i="5"/>
  <c r="AC120" i="5"/>
  <c r="AC121" i="5"/>
  <c r="AC122" i="5"/>
  <c r="AC123" i="5"/>
  <c r="AC124" i="5"/>
  <c r="AC125" i="5"/>
  <c r="AC126" i="5"/>
  <c r="AC127" i="5"/>
  <c r="AC128" i="5"/>
  <c r="AC129" i="5"/>
  <c r="AC130" i="5"/>
  <c r="AB112" i="5"/>
  <c r="AB113" i="5"/>
  <c r="AB114" i="5"/>
  <c r="AB115" i="5"/>
  <c r="AB116" i="5"/>
  <c r="AB117" i="5"/>
  <c r="AB118" i="5"/>
  <c r="AB119" i="5"/>
  <c r="AB120" i="5"/>
  <c r="AB121" i="5"/>
  <c r="AB122" i="5"/>
  <c r="AB123" i="5"/>
  <c r="AB124" i="5"/>
  <c r="AB125" i="5"/>
  <c r="AB126" i="5"/>
  <c r="AB127" i="5"/>
  <c r="AB128" i="5"/>
  <c r="AB129" i="5"/>
  <c r="AB130" i="5"/>
  <c r="AC87" i="5"/>
  <c r="AC88" i="5"/>
  <c r="AC89" i="5"/>
  <c r="AC90" i="5"/>
  <c r="AC91" i="5"/>
  <c r="AC92" i="5"/>
  <c r="AC93" i="5"/>
  <c r="AC94" i="5"/>
  <c r="AC95" i="5"/>
  <c r="AC96" i="5"/>
  <c r="AC97" i="5"/>
  <c r="AC98" i="5"/>
  <c r="AC99" i="5"/>
  <c r="AC100" i="5"/>
  <c r="AC101" i="5"/>
  <c r="AC102" i="5"/>
  <c r="AC103" i="5"/>
  <c r="AC104" i="5"/>
  <c r="AC105" i="5"/>
  <c r="AB87" i="5"/>
  <c r="AB88" i="5"/>
  <c r="AB89" i="5"/>
  <c r="AB90" i="5"/>
  <c r="AB91" i="5"/>
  <c r="AB92" i="5"/>
  <c r="AB93" i="5"/>
  <c r="AB94" i="5"/>
  <c r="AB95" i="5"/>
  <c r="AB96" i="5"/>
  <c r="AB97" i="5"/>
  <c r="AB98" i="5"/>
  <c r="AB99" i="5"/>
  <c r="AB100" i="5"/>
  <c r="AB101" i="5"/>
  <c r="AB102" i="5"/>
  <c r="AB103" i="5"/>
  <c r="AB104" i="5"/>
  <c r="AB105" i="5"/>
  <c r="AC62" i="5"/>
  <c r="AC63" i="5"/>
  <c r="AC64" i="5"/>
  <c r="AC65" i="5"/>
  <c r="AC66" i="5"/>
  <c r="AC67" i="5"/>
  <c r="AC68" i="5"/>
  <c r="AC69" i="5"/>
  <c r="AC70" i="5"/>
  <c r="AC71" i="5"/>
  <c r="AC72" i="5"/>
  <c r="AC73" i="5"/>
  <c r="AC74" i="5"/>
  <c r="AC75" i="5"/>
  <c r="AC76" i="5"/>
  <c r="AC77" i="5"/>
  <c r="AC78" i="5"/>
  <c r="AC79" i="5"/>
  <c r="AC80" i="5"/>
  <c r="AB62" i="5"/>
  <c r="AB63" i="5"/>
  <c r="AB64" i="5"/>
  <c r="AB65" i="5"/>
  <c r="AB66" i="5"/>
  <c r="AB67" i="5"/>
  <c r="AB68" i="5"/>
  <c r="AB69" i="5"/>
  <c r="AB70" i="5"/>
  <c r="AB71" i="5"/>
  <c r="AB72" i="5"/>
  <c r="AB73" i="5"/>
  <c r="AB74" i="5"/>
  <c r="AB75" i="5"/>
  <c r="AB76" i="5"/>
  <c r="AB77" i="5"/>
  <c r="AB78" i="5"/>
  <c r="AB79" i="5"/>
  <c r="AB80" i="5"/>
  <c r="AC37" i="5"/>
  <c r="AC38" i="5"/>
  <c r="AC39" i="5"/>
  <c r="AC40" i="5"/>
  <c r="AC41" i="5"/>
  <c r="AC42" i="5"/>
  <c r="AC43" i="5"/>
  <c r="AC44" i="5"/>
  <c r="AC45" i="5"/>
  <c r="AC46" i="5"/>
  <c r="AC47" i="5"/>
  <c r="AC48" i="5"/>
  <c r="AC49" i="5"/>
  <c r="AC50" i="5"/>
  <c r="AC51" i="5"/>
  <c r="AC52" i="5"/>
  <c r="AC53" i="5"/>
  <c r="AC54" i="5"/>
  <c r="AC55" i="5"/>
  <c r="AB37" i="5"/>
  <c r="AB38" i="5"/>
  <c r="AB39" i="5"/>
  <c r="AB40" i="5"/>
  <c r="AB41" i="5"/>
  <c r="AB42" i="5"/>
  <c r="AB43" i="5"/>
  <c r="AB44" i="5"/>
  <c r="AB45" i="5"/>
  <c r="AB46" i="5"/>
  <c r="AB47" i="5"/>
  <c r="AB48" i="5"/>
  <c r="AB49" i="5"/>
  <c r="AB50" i="5"/>
  <c r="AB51" i="5"/>
  <c r="AB52" i="5"/>
  <c r="AB53" i="5"/>
  <c r="AB54" i="5"/>
  <c r="AB55" i="5"/>
  <c r="AC8" i="5"/>
  <c r="AC9" i="5"/>
  <c r="AC10" i="5"/>
  <c r="AC11" i="5"/>
  <c r="AC12" i="5"/>
  <c r="AC13" i="5"/>
  <c r="AC14" i="5"/>
  <c r="AC15" i="5"/>
  <c r="AC16" i="5"/>
  <c r="AC17" i="5"/>
  <c r="AC18" i="5"/>
  <c r="AC19" i="5"/>
  <c r="AC20" i="5"/>
  <c r="AC21" i="5"/>
  <c r="AC22" i="5"/>
  <c r="AC23" i="5"/>
  <c r="AC24" i="5"/>
  <c r="AC25" i="5"/>
  <c r="AC26" i="5"/>
  <c r="AC27" i="5"/>
  <c r="AC28" i="5"/>
  <c r="AC29" i="5"/>
  <c r="AC30" i="5"/>
  <c r="AB8" i="5"/>
  <c r="AB9" i="5"/>
  <c r="AB10" i="5"/>
  <c r="AB11" i="5"/>
  <c r="AB12" i="5"/>
  <c r="AB13" i="5"/>
  <c r="AB14" i="5"/>
  <c r="AB15" i="5"/>
  <c r="AB16" i="5"/>
  <c r="AB17" i="5"/>
  <c r="AB18" i="5"/>
  <c r="AB19" i="5"/>
  <c r="AB20" i="5"/>
  <c r="AB21" i="5"/>
  <c r="AB22" i="5"/>
  <c r="AB23" i="5"/>
  <c r="AB24" i="5"/>
  <c r="AB25" i="5"/>
  <c r="AB26" i="5"/>
  <c r="AB27" i="5"/>
  <c r="AB28" i="5"/>
  <c r="AB29" i="5"/>
  <c r="AB30" i="5"/>
  <c r="W107" i="5"/>
  <c r="Y109" i="5"/>
  <c r="Y110" i="5"/>
  <c r="Y111" i="5"/>
  <c r="X109" i="5"/>
  <c r="X110" i="5"/>
  <c r="X111" i="5"/>
  <c r="W82" i="5"/>
  <c r="Y84" i="5"/>
  <c r="Y85" i="5"/>
  <c r="Y86" i="5"/>
  <c r="X84" i="5"/>
  <c r="X85" i="5"/>
  <c r="X86" i="5"/>
  <c r="W57" i="5"/>
  <c r="Y59" i="5"/>
  <c r="Y60" i="5"/>
  <c r="Y61" i="5"/>
  <c r="X59" i="5"/>
  <c r="X60" i="5"/>
  <c r="X61" i="5"/>
  <c r="W32" i="5"/>
  <c r="Y34" i="5"/>
  <c r="Y35" i="5"/>
  <c r="Y36" i="5"/>
  <c r="X34" i="5"/>
  <c r="X35" i="5"/>
  <c r="X36" i="5"/>
  <c r="Y133" i="5"/>
  <c r="Y134" i="5"/>
  <c r="Y135" i="5"/>
  <c r="Y136" i="5"/>
  <c r="Y137" i="5"/>
  <c r="Y138" i="5"/>
  <c r="Y139" i="5"/>
  <c r="Y140" i="5"/>
  <c r="Y141" i="5"/>
  <c r="Y142" i="5"/>
  <c r="Y143" i="5"/>
  <c r="Y144" i="5"/>
  <c r="Y145" i="5"/>
  <c r="Y146" i="5"/>
  <c r="Y147" i="5"/>
  <c r="Y148" i="5"/>
  <c r="Y149" i="5"/>
  <c r="Y150" i="5"/>
  <c r="Y151" i="5"/>
  <c r="Y152" i="5"/>
  <c r="Y153" i="5"/>
  <c r="Y154" i="5"/>
  <c r="Y155" i="5"/>
  <c r="X133" i="5"/>
  <c r="X134" i="5"/>
  <c r="X135" i="5"/>
  <c r="X136" i="5"/>
  <c r="X137" i="5"/>
  <c r="X138" i="5"/>
  <c r="X139" i="5"/>
  <c r="X140" i="5"/>
  <c r="X141" i="5"/>
  <c r="X142" i="5"/>
  <c r="X143" i="5"/>
  <c r="X144" i="5"/>
  <c r="X145" i="5"/>
  <c r="X146" i="5"/>
  <c r="X147" i="5"/>
  <c r="X148" i="5"/>
  <c r="X149" i="5"/>
  <c r="X150" i="5"/>
  <c r="X151" i="5"/>
  <c r="X152" i="5"/>
  <c r="X153" i="5"/>
  <c r="X154" i="5"/>
  <c r="X155" i="5"/>
  <c r="Y112" i="5"/>
  <c r="Y113" i="5"/>
  <c r="Y114" i="5"/>
  <c r="Y115" i="5"/>
  <c r="Y116" i="5"/>
  <c r="Y117" i="5"/>
  <c r="Y118" i="5"/>
  <c r="Y119" i="5"/>
  <c r="Y120" i="5"/>
  <c r="Y121" i="5"/>
  <c r="Y122" i="5"/>
  <c r="Y123" i="5"/>
  <c r="Y124" i="5"/>
  <c r="Y125" i="5"/>
  <c r="Y126" i="5"/>
  <c r="Y127" i="5"/>
  <c r="Y128" i="5"/>
  <c r="Y129" i="5"/>
  <c r="Y130" i="5"/>
  <c r="X112" i="5"/>
  <c r="X113" i="5"/>
  <c r="X114" i="5"/>
  <c r="X115" i="5"/>
  <c r="X116" i="5"/>
  <c r="X117" i="5"/>
  <c r="X118" i="5"/>
  <c r="X119" i="5"/>
  <c r="X120" i="5"/>
  <c r="X121" i="5"/>
  <c r="X122" i="5"/>
  <c r="X123" i="5"/>
  <c r="X124" i="5"/>
  <c r="X125" i="5"/>
  <c r="X126" i="5"/>
  <c r="X127" i="5"/>
  <c r="X128" i="5"/>
  <c r="X129" i="5"/>
  <c r="X130" i="5"/>
  <c r="Y87" i="5"/>
  <c r="Y88" i="5"/>
  <c r="Y89" i="5"/>
  <c r="Y90" i="5"/>
  <c r="Y91" i="5"/>
  <c r="Y92" i="5"/>
  <c r="Y93" i="5"/>
  <c r="Y94" i="5"/>
  <c r="Y95" i="5"/>
  <c r="Y96" i="5"/>
  <c r="Y97" i="5"/>
  <c r="Y98" i="5"/>
  <c r="Y99" i="5"/>
  <c r="Y100" i="5"/>
  <c r="Y101" i="5"/>
  <c r="Y102" i="5"/>
  <c r="Y103" i="5"/>
  <c r="Y104" i="5"/>
  <c r="Y105" i="5"/>
  <c r="X87" i="5"/>
  <c r="X88" i="5"/>
  <c r="X89" i="5"/>
  <c r="X90" i="5"/>
  <c r="X91" i="5"/>
  <c r="X92" i="5"/>
  <c r="X93" i="5"/>
  <c r="X94" i="5"/>
  <c r="X95" i="5"/>
  <c r="X96" i="5"/>
  <c r="X97" i="5"/>
  <c r="X98" i="5"/>
  <c r="X99" i="5"/>
  <c r="X100" i="5"/>
  <c r="X101" i="5"/>
  <c r="X102" i="5"/>
  <c r="X103" i="5"/>
  <c r="X104" i="5"/>
  <c r="X105" i="5"/>
  <c r="Y62" i="5"/>
  <c r="Y63" i="5"/>
  <c r="Y64" i="5"/>
  <c r="Y65" i="5"/>
  <c r="Y66" i="5"/>
  <c r="Y67" i="5"/>
  <c r="Y68" i="5"/>
  <c r="Y69" i="5"/>
  <c r="Y70" i="5"/>
  <c r="Y71" i="5"/>
  <c r="Y72" i="5"/>
  <c r="Y73" i="5"/>
  <c r="Y74" i="5"/>
  <c r="Y75" i="5"/>
  <c r="Y76" i="5"/>
  <c r="Y77" i="5"/>
  <c r="Y78" i="5"/>
  <c r="Y79" i="5"/>
  <c r="Y80" i="5"/>
  <c r="X62" i="5"/>
  <c r="X63" i="5"/>
  <c r="X64" i="5"/>
  <c r="X65" i="5"/>
  <c r="X66" i="5"/>
  <c r="X67" i="5"/>
  <c r="X68" i="5"/>
  <c r="X69" i="5"/>
  <c r="X70" i="5"/>
  <c r="X71" i="5"/>
  <c r="X72" i="5"/>
  <c r="X73" i="5"/>
  <c r="X74" i="5"/>
  <c r="X75" i="5"/>
  <c r="X76" i="5"/>
  <c r="X77" i="5"/>
  <c r="X78" i="5"/>
  <c r="X79" i="5"/>
  <c r="X80" i="5"/>
  <c r="Y37" i="5"/>
  <c r="Y38" i="5"/>
  <c r="Y39" i="5"/>
  <c r="Y40" i="5"/>
  <c r="Y41" i="5"/>
  <c r="Y42" i="5"/>
  <c r="Y43" i="5"/>
  <c r="Y44" i="5"/>
  <c r="Y45" i="5"/>
  <c r="Y46" i="5"/>
  <c r="Y47" i="5"/>
  <c r="Y48" i="5"/>
  <c r="Y49" i="5"/>
  <c r="Y50" i="5"/>
  <c r="Y51" i="5"/>
  <c r="Y52" i="5"/>
  <c r="Y53" i="5"/>
  <c r="Y54" i="5"/>
  <c r="Y55" i="5"/>
  <c r="X37" i="5"/>
  <c r="X38" i="5"/>
  <c r="X39" i="5"/>
  <c r="X40" i="5"/>
  <c r="X41" i="5"/>
  <c r="X42" i="5"/>
  <c r="X43" i="5"/>
  <c r="X44" i="5"/>
  <c r="X45" i="5"/>
  <c r="X46" i="5"/>
  <c r="X47" i="5"/>
  <c r="X48" i="5"/>
  <c r="X49" i="5"/>
  <c r="X50" i="5"/>
  <c r="X51" i="5"/>
  <c r="X52" i="5"/>
  <c r="X53" i="5"/>
  <c r="X54" i="5"/>
  <c r="X55" i="5"/>
  <c r="Y8" i="5"/>
  <c r="Y9" i="5"/>
  <c r="Y10" i="5"/>
  <c r="Y11" i="5"/>
  <c r="Y12" i="5"/>
  <c r="Y13" i="5"/>
  <c r="Y14" i="5"/>
  <c r="Y15" i="5"/>
  <c r="Y16" i="5"/>
  <c r="Y17" i="5"/>
  <c r="Y18" i="5"/>
  <c r="Y19" i="5"/>
  <c r="Y20" i="5"/>
  <c r="Y21" i="5"/>
  <c r="Y22" i="5"/>
  <c r="Y23" i="5"/>
  <c r="Y24" i="5"/>
  <c r="Y25" i="5"/>
  <c r="Y26" i="5"/>
  <c r="Y27" i="5"/>
  <c r="Y28" i="5"/>
  <c r="Y29" i="5"/>
  <c r="Y30" i="5"/>
  <c r="X8" i="5"/>
  <c r="X9" i="5"/>
  <c r="X10" i="5"/>
  <c r="X11" i="5"/>
  <c r="X12" i="5"/>
  <c r="X13" i="5"/>
  <c r="X14" i="5"/>
  <c r="X15" i="5"/>
  <c r="X16" i="5"/>
  <c r="X17" i="5"/>
  <c r="X18" i="5"/>
  <c r="X19" i="5"/>
  <c r="X20" i="5"/>
  <c r="X21" i="5"/>
  <c r="X22" i="5"/>
  <c r="X23" i="5"/>
  <c r="X24" i="5"/>
  <c r="X25" i="5"/>
  <c r="X26" i="5"/>
  <c r="X27" i="5"/>
  <c r="X28" i="5"/>
  <c r="X29" i="5"/>
  <c r="X30" i="5"/>
  <c r="S107" i="5"/>
  <c r="U109" i="5"/>
  <c r="U110" i="5"/>
  <c r="U111" i="5"/>
  <c r="T109" i="5"/>
  <c r="T110" i="5"/>
  <c r="T111" i="5"/>
  <c r="S82" i="5"/>
  <c r="U84" i="5"/>
  <c r="U85" i="5"/>
  <c r="U86" i="5"/>
  <c r="T84" i="5"/>
  <c r="T85" i="5"/>
  <c r="T86" i="5"/>
  <c r="S57" i="5"/>
  <c r="U59" i="5"/>
  <c r="U60" i="5"/>
  <c r="U61" i="5"/>
  <c r="T59" i="5"/>
  <c r="T60" i="5"/>
  <c r="T61" i="5"/>
  <c r="S32" i="5"/>
  <c r="U34" i="5"/>
  <c r="U35" i="5"/>
  <c r="U36" i="5"/>
  <c r="T34" i="5"/>
  <c r="T35" i="5"/>
  <c r="T36" i="5"/>
  <c r="U133" i="5"/>
  <c r="U134" i="5"/>
  <c r="U135" i="5"/>
  <c r="U136" i="5"/>
  <c r="U137" i="5"/>
  <c r="U138" i="5"/>
  <c r="U139" i="5"/>
  <c r="U140" i="5"/>
  <c r="U141" i="5"/>
  <c r="U142" i="5"/>
  <c r="U143" i="5"/>
  <c r="U144" i="5"/>
  <c r="U145" i="5"/>
  <c r="U146" i="5"/>
  <c r="U147" i="5"/>
  <c r="U148" i="5"/>
  <c r="U149" i="5"/>
  <c r="U150" i="5"/>
  <c r="U151" i="5"/>
  <c r="U152" i="5"/>
  <c r="U153" i="5"/>
  <c r="U154" i="5"/>
  <c r="U155" i="5"/>
  <c r="T133" i="5"/>
  <c r="T134" i="5"/>
  <c r="T135" i="5"/>
  <c r="T136" i="5"/>
  <c r="T137" i="5"/>
  <c r="T138" i="5"/>
  <c r="T139" i="5"/>
  <c r="T140" i="5"/>
  <c r="T141" i="5"/>
  <c r="T142" i="5"/>
  <c r="T143" i="5"/>
  <c r="T144" i="5"/>
  <c r="T145" i="5"/>
  <c r="T146" i="5"/>
  <c r="T147" i="5"/>
  <c r="T148" i="5"/>
  <c r="T149" i="5"/>
  <c r="T150" i="5"/>
  <c r="T151" i="5"/>
  <c r="T152" i="5"/>
  <c r="T153" i="5"/>
  <c r="T154" i="5"/>
  <c r="T155" i="5"/>
  <c r="U112" i="5"/>
  <c r="U113" i="5"/>
  <c r="U114" i="5"/>
  <c r="U115" i="5"/>
  <c r="U116" i="5"/>
  <c r="U117" i="5"/>
  <c r="U118" i="5"/>
  <c r="U119" i="5"/>
  <c r="U120" i="5"/>
  <c r="U121" i="5"/>
  <c r="U122" i="5"/>
  <c r="U123" i="5"/>
  <c r="U124" i="5"/>
  <c r="U125" i="5"/>
  <c r="U126" i="5"/>
  <c r="U127" i="5"/>
  <c r="U128" i="5"/>
  <c r="U129" i="5"/>
  <c r="U130" i="5"/>
  <c r="T112" i="5"/>
  <c r="T113" i="5"/>
  <c r="T114" i="5"/>
  <c r="T115" i="5"/>
  <c r="T116" i="5"/>
  <c r="T117" i="5"/>
  <c r="T118" i="5"/>
  <c r="T119" i="5"/>
  <c r="T120" i="5"/>
  <c r="T121" i="5"/>
  <c r="T122" i="5"/>
  <c r="T123" i="5"/>
  <c r="T124" i="5"/>
  <c r="T125" i="5"/>
  <c r="T126" i="5"/>
  <c r="T127" i="5"/>
  <c r="T128" i="5"/>
  <c r="T129" i="5"/>
  <c r="T130" i="5"/>
  <c r="U87" i="5"/>
  <c r="U88" i="5"/>
  <c r="U89" i="5"/>
  <c r="U90" i="5"/>
  <c r="U91" i="5"/>
  <c r="U92" i="5"/>
  <c r="U93" i="5"/>
  <c r="U94" i="5"/>
  <c r="U95" i="5"/>
  <c r="U96" i="5"/>
  <c r="U97" i="5"/>
  <c r="U98" i="5"/>
  <c r="U99" i="5"/>
  <c r="U100" i="5"/>
  <c r="U101" i="5"/>
  <c r="U102" i="5"/>
  <c r="U103" i="5"/>
  <c r="U104" i="5"/>
  <c r="U105" i="5"/>
  <c r="T87" i="5"/>
  <c r="T88" i="5"/>
  <c r="T89" i="5"/>
  <c r="T90" i="5"/>
  <c r="T91" i="5"/>
  <c r="T92" i="5"/>
  <c r="T93" i="5"/>
  <c r="T94" i="5"/>
  <c r="T95" i="5"/>
  <c r="T96" i="5"/>
  <c r="T97" i="5"/>
  <c r="T98" i="5"/>
  <c r="T99" i="5"/>
  <c r="T100" i="5"/>
  <c r="T101" i="5"/>
  <c r="T102" i="5"/>
  <c r="T103" i="5"/>
  <c r="T104" i="5"/>
  <c r="T105" i="5"/>
  <c r="U62" i="5"/>
  <c r="U63" i="5"/>
  <c r="U64" i="5"/>
  <c r="U65" i="5"/>
  <c r="U66" i="5"/>
  <c r="U67" i="5"/>
  <c r="U68" i="5"/>
  <c r="U69" i="5"/>
  <c r="U70" i="5"/>
  <c r="U71" i="5"/>
  <c r="U72" i="5"/>
  <c r="U73" i="5"/>
  <c r="U74" i="5"/>
  <c r="U75" i="5"/>
  <c r="U76" i="5"/>
  <c r="U77" i="5"/>
  <c r="U78" i="5"/>
  <c r="U79" i="5"/>
  <c r="U80" i="5"/>
  <c r="T62" i="5"/>
  <c r="T63" i="5"/>
  <c r="T64" i="5"/>
  <c r="T65" i="5"/>
  <c r="T66" i="5"/>
  <c r="T67" i="5"/>
  <c r="T68" i="5"/>
  <c r="T69" i="5"/>
  <c r="T70" i="5"/>
  <c r="T71" i="5"/>
  <c r="T72" i="5"/>
  <c r="T73" i="5"/>
  <c r="T74" i="5"/>
  <c r="T75" i="5"/>
  <c r="T76" i="5"/>
  <c r="T77" i="5"/>
  <c r="T78" i="5"/>
  <c r="T79" i="5"/>
  <c r="T80" i="5"/>
  <c r="U37" i="5"/>
  <c r="U38" i="5"/>
  <c r="U39" i="5"/>
  <c r="U40" i="5"/>
  <c r="U41" i="5"/>
  <c r="U42" i="5"/>
  <c r="U43" i="5"/>
  <c r="U44" i="5"/>
  <c r="U45" i="5"/>
  <c r="U46" i="5"/>
  <c r="U47" i="5"/>
  <c r="U48" i="5"/>
  <c r="U49" i="5"/>
  <c r="U50" i="5"/>
  <c r="U51" i="5"/>
  <c r="U52" i="5"/>
  <c r="U53" i="5"/>
  <c r="U54" i="5"/>
  <c r="U55" i="5"/>
  <c r="T37" i="5"/>
  <c r="T38" i="5"/>
  <c r="T39" i="5"/>
  <c r="T40" i="5"/>
  <c r="T41" i="5"/>
  <c r="T42" i="5"/>
  <c r="T43" i="5"/>
  <c r="T44" i="5"/>
  <c r="T45" i="5"/>
  <c r="T46" i="5"/>
  <c r="T47" i="5"/>
  <c r="T48" i="5"/>
  <c r="T49" i="5"/>
  <c r="T50" i="5"/>
  <c r="T51" i="5"/>
  <c r="T52" i="5"/>
  <c r="T53" i="5"/>
  <c r="T54" i="5"/>
  <c r="T55" i="5"/>
  <c r="U8" i="5"/>
  <c r="U9" i="5"/>
  <c r="U10" i="5"/>
  <c r="U11" i="5"/>
  <c r="U12" i="5"/>
  <c r="U13" i="5"/>
  <c r="U14" i="5"/>
  <c r="U15" i="5"/>
  <c r="U16" i="5"/>
  <c r="U17" i="5"/>
  <c r="U18" i="5"/>
  <c r="U19" i="5"/>
  <c r="U20" i="5"/>
  <c r="U21" i="5"/>
  <c r="U22" i="5"/>
  <c r="U23" i="5"/>
  <c r="U24" i="5"/>
  <c r="U25" i="5"/>
  <c r="U26" i="5"/>
  <c r="U27" i="5"/>
  <c r="U28" i="5"/>
  <c r="U29" i="5"/>
  <c r="U30" i="5"/>
  <c r="T8" i="5"/>
  <c r="T9" i="5"/>
  <c r="T10" i="5"/>
  <c r="T11" i="5"/>
  <c r="T12" i="5"/>
  <c r="T13" i="5"/>
  <c r="T14" i="5"/>
  <c r="T15" i="5"/>
  <c r="T16" i="5"/>
  <c r="T17" i="5"/>
  <c r="T18" i="5"/>
  <c r="T19" i="5"/>
  <c r="T20" i="5"/>
  <c r="T21" i="5"/>
  <c r="T22" i="5"/>
  <c r="T23" i="5"/>
  <c r="T24" i="5"/>
  <c r="T25" i="5"/>
  <c r="T26" i="5"/>
  <c r="T27" i="5"/>
  <c r="T28" i="5"/>
  <c r="T29" i="5"/>
  <c r="T30" i="5"/>
  <c r="O107" i="5"/>
  <c r="Q109" i="5"/>
  <c r="Q110" i="5"/>
  <c r="Q111" i="5"/>
  <c r="P109" i="5"/>
  <c r="P110" i="5"/>
  <c r="P111" i="5"/>
  <c r="O82" i="5"/>
  <c r="Q84" i="5"/>
  <c r="Q85" i="5"/>
  <c r="Q86" i="5"/>
  <c r="P84" i="5"/>
  <c r="P85" i="5"/>
  <c r="P86" i="5"/>
  <c r="O57" i="5"/>
  <c r="Q59" i="5"/>
  <c r="Q60" i="5"/>
  <c r="Q61" i="5"/>
  <c r="P59" i="5"/>
  <c r="P60" i="5"/>
  <c r="P61" i="5"/>
  <c r="O32" i="5"/>
  <c r="Q34" i="5"/>
  <c r="Q35" i="5"/>
  <c r="Q36" i="5"/>
  <c r="P34" i="5"/>
  <c r="P35" i="5"/>
  <c r="P36" i="5"/>
  <c r="Q133" i="5"/>
  <c r="Q134" i="5"/>
  <c r="Q135" i="5"/>
  <c r="Q136" i="5"/>
  <c r="Q137" i="5"/>
  <c r="Q138" i="5"/>
  <c r="Q139" i="5"/>
  <c r="Q140" i="5"/>
  <c r="Q141" i="5"/>
  <c r="Q142" i="5"/>
  <c r="Q143" i="5"/>
  <c r="Q144" i="5"/>
  <c r="Q145" i="5"/>
  <c r="Q146" i="5"/>
  <c r="Q147" i="5"/>
  <c r="Q148" i="5"/>
  <c r="Q149" i="5"/>
  <c r="Q150" i="5"/>
  <c r="Q151" i="5"/>
  <c r="Q152" i="5"/>
  <c r="Q153" i="5"/>
  <c r="Q154" i="5"/>
  <c r="Q155" i="5"/>
  <c r="P133" i="5"/>
  <c r="P134" i="5"/>
  <c r="P135" i="5"/>
  <c r="P136" i="5"/>
  <c r="P137" i="5"/>
  <c r="P138" i="5"/>
  <c r="P139" i="5"/>
  <c r="P140" i="5"/>
  <c r="P141" i="5"/>
  <c r="P142" i="5"/>
  <c r="P143" i="5"/>
  <c r="P144" i="5"/>
  <c r="P145" i="5"/>
  <c r="P146" i="5"/>
  <c r="P147" i="5"/>
  <c r="P148" i="5"/>
  <c r="P149" i="5"/>
  <c r="P150" i="5"/>
  <c r="P151" i="5"/>
  <c r="P152" i="5"/>
  <c r="P153" i="5"/>
  <c r="P154" i="5"/>
  <c r="P155" i="5"/>
  <c r="Q112" i="5"/>
  <c r="Q113" i="5"/>
  <c r="Q114" i="5"/>
  <c r="Q115" i="5"/>
  <c r="Q116" i="5"/>
  <c r="Q117" i="5"/>
  <c r="Q118" i="5"/>
  <c r="Q119" i="5"/>
  <c r="Q120" i="5"/>
  <c r="Q121" i="5"/>
  <c r="Q122" i="5"/>
  <c r="Q123" i="5"/>
  <c r="Q124" i="5"/>
  <c r="Q125" i="5"/>
  <c r="Q126" i="5"/>
  <c r="Q127" i="5"/>
  <c r="Q128" i="5"/>
  <c r="Q129" i="5"/>
  <c r="Q130" i="5"/>
  <c r="P112" i="5"/>
  <c r="P113" i="5"/>
  <c r="P114" i="5"/>
  <c r="P115" i="5"/>
  <c r="P116" i="5"/>
  <c r="P117" i="5"/>
  <c r="P118" i="5"/>
  <c r="P119" i="5"/>
  <c r="P120" i="5"/>
  <c r="P121" i="5"/>
  <c r="P122" i="5"/>
  <c r="P123" i="5"/>
  <c r="P124" i="5"/>
  <c r="P125" i="5"/>
  <c r="P126" i="5"/>
  <c r="P127" i="5"/>
  <c r="P128" i="5"/>
  <c r="P129" i="5"/>
  <c r="P130" i="5"/>
  <c r="Q87" i="5"/>
  <c r="Q88" i="5"/>
  <c r="Q89" i="5"/>
  <c r="Q90" i="5"/>
  <c r="Q91" i="5"/>
  <c r="Q92" i="5"/>
  <c r="Q93" i="5"/>
  <c r="Q94" i="5"/>
  <c r="Q95" i="5"/>
  <c r="Q96" i="5"/>
  <c r="Q97" i="5"/>
  <c r="Q98" i="5"/>
  <c r="Q99" i="5"/>
  <c r="Q100" i="5"/>
  <c r="Q101" i="5"/>
  <c r="Q102" i="5"/>
  <c r="Q103" i="5"/>
  <c r="Q104" i="5"/>
  <c r="Q105" i="5"/>
  <c r="P87" i="5"/>
  <c r="P88" i="5"/>
  <c r="P89" i="5"/>
  <c r="P90" i="5"/>
  <c r="P91" i="5"/>
  <c r="P92" i="5"/>
  <c r="P93" i="5"/>
  <c r="P94" i="5"/>
  <c r="P95" i="5"/>
  <c r="P96" i="5"/>
  <c r="P97" i="5"/>
  <c r="P98" i="5"/>
  <c r="P99" i="5"/>
  <c r="P100" i="5"/>
  <c r="P101" i="5"/>
  <c r="P102" i="5"/>
  <c r="P103" i="5"/>
  <c r="P104" i="5"/>
  <c r="P105" i="5"/>
  <c r="Q62" i="5"/>
  <c r="Q63" i="5"/>
  <c r="Q64" i="5"/>
  <c r="Q65" i="5"/>
  <c r="Q66" i="5"/>
  <c r="Q67" i="5"/>
  <c r="Q68" i="5"/>
  <c r="Q69" i="5"/>
  <c r="Q70" i="5"/>
  <c r="Q71" i="5"/>
  <c r="Q72" i="5"/>
  <c r="Q73" i="5"/>
  <c r="Q74" i="5"/>
  <c r="Q75" i="5"/>
  <c r="Q76" i="5"/>
  <c r="Q77" i="5"/>
  <c r="Q78" i="5"/>
  <c r="Q79" i="5"/>
  <c r="Q80" i="5"/>
  <c r="P62" i="5"/>
  <c r="P63" i="5"/>
  <c r="P64" i="5"/>
  <c r="P65" i="5"/>
  <c r="P66" i="5"/>
  <c r="P67" i="5"/>
  <c r="P68" i="5"/>
  <c r="P69" i="5"/>
  <c r="P70" i="5"/>
  <c r="P71" i="5"/>
  <c r="P72" i="5"/>
  <c r="P73" i="5"/>
  <c r="P74" i="5"/>
  <c r="P75" i="5"/>
  <c r="P76" i="5"/>
  <c r="P77" i="5"/>
  <c r="P78" i="5"/>
  <c r="P79" i="5"/>
  <c r="P80" i="5"/>
  <c r="Q37" i="5"/>
  <c r="Q38" i="5"/>
  <c r="Q39" i="5"/>
  <c r="Q40" i="5"/>
  <c r="Q41" i="5"/>
  <c r="Q42" i="5"/>
  <c r="Q43" i="5"/>
  <c r="Q44" i="5"/>
  <c r="Q45" i="5"/>
  <c r="Q46" i="5"/>
  <c r="Q47" i="5"/>
  <c r="Q48" i="5"/>
  <c r="Q49" i="5"/>
  <c r="Q50" i="5"/>
  <c r="Q51" i="5"/>
  <c r="Q52" i="5"/>
  <c r="Q53" i="5"/>
  <c r="Q54" i="5"/>
  <c r="Q55" i="5"/>
  <c r="P37" i="5"/>
  <c r="P38" i="5"/>
  <c r="P39" i="5"/>
  <c r="P40" i="5"/>
  <c r="P41" i="5"/>
  <c r="P42" i="5"/>
  <c r="P43" i="5"/>
  <c r="P44" i="5"/>
  <c r="P45" i="5"/>
  <c r="P46" i="5"/>
  <c r="P47" i="5"/>
  <c r="P48" i="5"/>
  <c r="P49" i="5"/>
  <c r="P50" i="5"/>
  <c r="P51" i="5"/>
  <c r="P52" i="5"/>
  <c r="P53" i="5"/>
  <c r="P54" i="5"/>
  <c r="P55" i="5"/>
  <c r="Q8" i="5"/>
  <c r="Q9" i="5"/>
  <c r="Q10" i="5"/>
  <c r="Q11" i="5"/>
  <c r="Q12" i="5"/>
  <c r="Q13" i="5"/>
  <c r="Q14" i="5"/>
  <c r="Q15" i="5"/>
  <c r="Q16" i="5"/>
  <c r="Q17" i="5"/>
  <c r="Q18" i="5"/>
  <c r="Q19" i="5"/>
  <c r="Q20" i="5"/>
  <c r="Q21" i="5"/>
  <c r="Q22" i="5"/>
  <c r="Q23" i="5"/>
  <c r="Q24" i="5"/>
  <c r="Q25" i="5"/>
  <c r="Q26" i="5"/>
  <c r="Q27" i="5"/>
  <c r="Q28" i="5"/>
  <c r="Q29" i="5"/>
  <c r="Q30" i="5"/>
  <c r="P8" i="5"/>
  <c r="P9" i="5"/>
  <c r="P10" i="5"/>
  <c r="P11" i="5"/>
  <c r="P12" i="5"/>
  <c r="P13" i="5"/>
  <c r="P14" i="5"/>
  <c r="P15" i="5"/>
  <c r="P16" i="5"/>
  <c r="P17" i="5"/>
  <c r="P18" i="5"/>
  <c r="P19" i="5"/>
  <c r="P20" i="5"/>
  <c r="P21" i="5"/>
  <c r="P22" i="5"/>
  <c r="P23" i="5"/>
  <c r="P24" i="5"/>
  <c r="P25" i="5"/>
  <c r="P26" i="5"/>
  <c r="P27" i="5"/>
  <c r="P28" i="5"/>
  <c r="P29" i="5"/>
  <c r="P30" i="5"/>
  <c r="K107" i="5"/>
  <c r="M109" i="5"/>
  <c r="M110" i="5"/>
  <c r="M111" i="5"/>
  <c r="L109" i="5"/>
  <c r="L110" i="5"/>
  <c r="L111" i="5"/>
  <c r="K82" i="5"/>
  <c r="M84" i="5"/>
  <c r="M85" i="5"/>
  <c r="M86" i="5"/>
  <c r="L84" i="5"/>
  <c r="L85" i="5"/>
  <c r="L86" i="5"/>
  <c r="K57" i="5"/>
  <c r="M59" i="5"/>
  <c r="M60" i="5"/>
  <c r="M61" i="5"/>
  <c r="L59" i="5"/>
  <c r="L60" i="5"/>
  <c r="L61" i="5"/>
  <c r="K32" i="5"/>
  <c r="M34" i="5"/>
  <c r="M35" i="5"/>
  <c r="M36" i="5"/>
  <c r="L34" i="5"/>
  <c r="L35" i="5"/>
  <c r="L36" i="5"/>
  <c r="M133" i="5"/>
  <c r="M134" i="5"/>
  <c r="M135" i="5"/>
  <c r="M136" i="5"/>
  <c r="M137" i="5"/>
  <c r="M138" i="5"/>
  <c r="M139" i="5"/>
  <c r="M140" i="5"/>
  <c r="M141" i="5"/>
  <c r="M142" i="5"/>
  <c r="M143" i="5"/>
  <c r="M144" i="5"/>
  <c r="M145" i="5"/>
  <c r="M146" i="5"/>
  <c r="M147" i="5"/>
  <c r="M148" i="5"/>
  <c r="M149" i="5"/>
  <c r="M150" i="5"/>
  <c r="M151" i="5"/>
  <c r="M152" i="5"/>
  <c r="M153" i="5"/>
  <c r="M154" i="5"/>
  <c r="M155" i="5"/>
  <c r="L133" i="5"/>
  <c r="L134" i="5"/>
  <c r="L135" i="5"/>
  <c r="L136" i="5"/>
  <c r="L137" i="5"/>
  <c r="L138" i="5"/>
  <c r="L139" i="5"/>
  <c r="L140" i="5"/>
  <c r="L141" i="5"/>
  <c r="L142" i="5"/>
  <c r="L143" i="5"/>
  <c r="L144" i="5"/>
  <c r="L145" i="5"/>
  <c r="L146" i="5"/>
  <c r="L147" i="5"/>
  <c r="L148" i="5"/>
  <c r="L149" i="5"/>
  <c r="L150" i="5"/>
  <c r="L151" i="5"/>
  <c r="L152" i="5"/>
  <c r="L153" i="5"/>
  <c r="L154" i="5"/>
  <c r="L155" i="5"/>
  <c r="M112" i="5"/>
  <c r="M113" i="5"/>
  <c r="M114" i="5"/>
  <c r="M115" i="5"/>
  <c r="M116" i="5"/>
  <c r="M117" i="5"/>
  <c r="M118" i="5"/>
  <c r="M119" i="5"/>
  <c r="M120" i="5"/>
  <c r="M121" i="5"/>
  <c r="M122" i="5"/>
  <c r="M123" i="5"/>
  <c r="M124" i="5"/>
  <c r="M125" i="5"/>
  <c r="M126" i="5"/>
  <c r="M127" i="5"/>
  <c r="M128" i="5"/>
  <c r="M129" i="5"/>
  <c r="M130" i="5"/>
  <c r="L112" i="5"/>
  <c r="L113" i="5"/>
  <c r="L114" i="5"/>
  <c r="L115" i="5"/>
  <c r="L116" i="5"/>
  <c r="L117" i="5"/>
  <c r="L118" i="5"/>
  <c r="L119" i="5"/>
  <c r="L120" i="5"/>
  <c r="L121" i="5"/>
  <c r="L122" i="5"/>
  <c r="L123" i="5"/>
  <c r="L124" i="5"/>
  <c r="L125" i="5"/>
  <c r="L126" i="5"/>
  <c r="L127" i="5"/>
  <c r="L128" i="5"/>
  <c r="L129" i="5"/>
  <c r="L130" i="5"/>
  <c r="M87" i="5"/>
  <c r="M88" i="5"/>
  <c r="M89" i="5"/>
  <c r="M90" i="5"/>
  <c r="M91" i="5"/>
  <c r="M92" i="5"/>
  <c r="M93" i="5"/>
  <c r="M94" i="5"/>
  <c r="M95" i="5"/>
  <c r="M96" i="5"/>
  <c r="M97" i="5"/>
  <c r="M98" i="5"/>
  <c r="M99" i="5"/>
  <c r="M100" i="5"/>
  <c r="M101" i="5"/>
  <c r="M102" i="5"/>
  <c r="M103" i="5"/>
  <c r="M104" i="5"/>
  <c r="M105" i="5"/>
  <c r="L87" i="5"/>
  <c r="L88" i="5"/>
  <c r="L89" i="5"/>
  <c r="L90" i="5"/>
  <c r="L91" i="5"/>
  <c r="L92" i="5"/>
  <c r="L93" i="5"/>
  <c r="L94" i="5"/>
  <c r="L95" i="5"/>
  <c r="L96" i="5"/>
  <c r="L97" i="5"/>
  <c r="L98" i="5"/>
  <c r="L99" i="5"/>
  <c r="L100" i="5"/>
  <c r="L101" i="5"/>
  <c r="L102" i="5"/>
  <c r="L103" i="5"/>
  <c r="L104" i="5"/>
  <c r="L105" i="5"/>
  <c r="M62" i="5"/>
  <c r="M63" i="5"/>
  <c r="M64" i="5"/>
  <c r="M65" i="5"/>
  <c r="M66" i="5"/>
  <c r="M67" i="5"/>
  <c r="M68" i="5"/>
  <c r="M69" i="5"/>
  <c r="M70" i="5"/>
  <c r="M71" i="5"/>
  <c r="M72" i="5"/>
  <c r="M73" i="5"/>
  <c r="M74" i="5"/>
  <c r="M75" i="5"/>
  <c r="M76" i="5"/>
  <c r="M77" i="5"/>
  <c r="M78" i="5"/>
  <c r="M79" i="5"/>
  <c r="M80" i="5"/>
  <c r="L62" i="5"/>
  <c r="L63" i="5"/>
  <c r="L64" i="5"/>
  <c r="L65" i="5"/>
  <c r="L66" i="5"/>
  <c r="L67" i="5"/>
  <c r="L68" i="5"/>
  <c r="L69" i="5"/>
  <c r="L70" i="5"/>
  <c r="L71" i="5"/>
  <c r="L72" i="5"/>
  <c r="L73" i="5"/>
  <c r="L74" i="5"/>
  <c r="L75" i="5"/>
  <c r="L76" i="5"/>
  <c r="L77" i="5"/>
  <c r="L78" i="5"/>
  <c r="L79" i="5"/>
  <c r="L80" i="5"/>
  <c r="M37" i="5"/>
  <c r="M38" i="5"/>
  <c r="M39" i="5"/>
  <c r="M40" i="5"/>
  <c r="M41" i="5"/>
  <c r="M42" i="5"/>
  <c r="M43" i="5"/>
  <c r="M44" i="5"/>
  <c r="M45" i="5"/>
  <c r="M46" i="5"/>
  <c r="M47" i="5"/>
  <c r="M48" i="5"/>
  <c r="M49" i="5"/>
  <c r="M50" i="5"/>
  <c r="M51" i="5"/>
  <c r="M52" i="5"/>
  <c r="M53" i="5"/>
  <c r="M54" i="5"/>
  <c r="M55" i="5"/>
  <c r="L37" i="5"/>
  <c r="L38" i="5"/>
  <c r="L39" i="5"/>
  <c r="L40" i="5"/>
  <c r="L41" i="5"/>
  <c r="L42" i="5"/>
  <c r="L43" i="5"/>
  <c r="L44" i="5"/>
  <c r="L45" i="5"/>
  <c r="L46" i="5"/>
  <c r="L47" i="5"/>
  <c r="L48" i="5"/>
  <c r="L49" i="5"/>
  <c r="L50" i="5"/>
  <c r="L51" i="5"/>
  <c r="L52" i="5"/>
  <c r="L53" i="5"/>
  <c r="L54" i="5"/>
  <c r="L55" i="5"/>
  <c r="M8" i="5"/>
  <c r="M9" i="5"/>
  <c r="M10" i="5"/>
  <c r="M11" i="5"/>
  <c r="M12" i="5"/>
  <c r="M13" i="5"/>
  <c r="M14" i="5"/>
  <c r="M15" i="5"/>
  <c r="M16" i="5"/>
  <c r="M17" i="5"/>
  <c r="M18" i="5"/>
  <c r="M19" i="5"/>
  <c r="M20" i="5"/>
  <c r="M21" i="5"/>
  <c r="M22" i="5"/>
  <c r="M23" i="5"/>
  <c r="M24" i="5"/>
  <c r="M25" i="5"/>
  <c r="M26" i="5"/>
  <c r="M27" i="5"/>
  <c r="M28" i="5"/>
  <c r="M29" i="5"/>
  <c r="M30" i="5"/>
  <c r="L8" i="5"/>
  <c r="L9" i="5"/>
  <c r="L10" i="5"/>
  <c r="L11" i="5"/>
  <c r="L12" i="5"/>
  <c r="L13" i="5"/>
  <c r="L14" i="5"/>
  <c r="L15" i="5"/>
  <c r="L16" i="5"/>
  <c r="L17" i="5"/>
  <c r="L18" i="5"/>
  <c r="L19" i="5"/>
  <c r="L20" i="5"/>
  <c r="L21" i="5"/>
  <c r="L22" i="5"/>
  <c r="L23" i="5"/>
  <c r="L24" i="5"/>
  <c r="L25" i="5"/>
  <c r="L26" i="5"/>
  <c r="L27" i="5"/>
  <c r="L28" i="5"/>
  <c r="L29" i="5"/>
  <c r="L30" i="5"/>
  <c r="G107" i="5"/>
  <c r="I109" i="5"/>
  <c r="I110" i="5"/>
  <c r="I111" i="5"/>
  <c r="H109" i="5"/>
  <c r="H110" i="5"/>
  <c r="H111" i="5"/>
  <c r="G82" i="5"/>
  <c r="I84" i="5"/>
  <c r="I85" i="5"/>
  <c r="I86" i="5"/>
  <c r="H84" i="5"/>
  <c r="H85" i="5"/>
  <c r="H86" i="5"/>
  <c r="G57" i="5"/>
  <c r="I59" i="5"/>
  <c r="I60" i="5"/>
  <c r="I61" i="5"/>
  <c r="H59" i="5"/>
  <c r="H60" i="5"/>
  <c r="H61" i="5"/>
  <c r="G32" i="5"/>
  <c r="I34" i="5"/>
  <c r="I35" i="5"/>
  <c r="I36" i="5"/>
  <c r="H34" i="5"/>
  <c r="H35" i="5"/>
  <c r="H36" i="5"/>
  <c r="I133" i="5"/>
  <c r="I134" i="5"/>
  <c r="I135" i="5"/>
  <c r="I136" i="5"/>
  <c r="I137" i="5"/>
  <c r="I138" i="5"/>
  <c r="I139" i="5"/>
  <c r="I140" i="5"/>
  <c r="I141" i="5"/>
  <c r="I142" i="5"/>
  <c r="I143" i="5"/>
  <c r="I144" i="5"/>
  <c r="I145" i="5"/>
  <c r="I146" i="5"/>
  <c r="I147" i="5"/>
  <c r="I148" i="5"/>
  <c r="I149" i="5"/>
  <c r="I150" i="5"/>
  <c r="I151" i="5"/>
  <c r="I152" i="5"/>
  <c r="I153" i="5"/>
  <c r="I154" i="5"/>
  <c r="I155" i="5"/>
  <c r="H133" i="5"/>
  <c r="H134" i="5"/>
  <c r="H135" i="5"/>
  <c r="H136" i="5"/>
  <c r="H137" i="5"/>
  <c r="H138" i="5"/>
  <c r="H139" i="5"/>
  <c r="H140" i="5"/>
  <c r="H141" i="5"/>
  <c r="H142" i="5"/>
  <c r="H143" i="5"/>
  <c r="H144" i="5"/>
  <c r="H145" i="5"/>
  <c r="H146" i="5"/>
  <c r="H147" i="5"/>
  <c r="H148" i="5"/>
  <c r="H149" i="5"/>
  <c r="H150" i="5"/>
  <c r="H151" i="5"/>
  <c r="H152" i="5"/>
  <c r="H153" i="5"/>
  <c r="H154" i="5"/>
  <c r="H155" i="5"/>
  <c r="I112" i="5"/>
  <c r="I113" i="5"/>
  <c r="I114" i="5"/>
  <c r="I115" i="5"/>
  <c r="I116" i="5"/>
  <c r="I117" i="5"/>
  <c r="I118" i="5"/>
  <c r="I119" i="5"/>
  <c r="I120" i="5"/>
  <c r="I121" i="5"/>
  <c r="I122" i="5"/>
  <c r="I123" i="5"/>
  <c r="I124" i="5"/>
  <c r="I125" i="5"/>
  <c r="I126" i="5"/>
  <c r="I127" i="5"/>
  <c r="I128" i="5"/>
  <c r="I129" i="5"/>
  <c r="I130" i="5"/>
  <c r="H112" i="5"/>
  <c r="H113" i="5"/>
  <c r="H114" i="5"/>
  <c r="H115" i="5"/>
  <c r="H116" i="5"/>
  <c r="H117" i="5"/>
  <c r="H118" i="5"/>
  <c r="H119" i="5"/>
  <c r="H120" i="5"/>
  <c r="H121" i="5"/>
  <c r="H122" i="5"/>
  <c r="H123" i="5"/>
  <c r="H124" i="5"/>
  <c r="H125" i="5"/>
  <c r="H126" i="5"/>
  <c r="H127" i="5"/>
  <c r="H128" i="5"/>
  <c r="H129" i="5"/>
  <c r="H130" i="5"/>
  <c r="I87" i="5"/>
  <c r="I88" i="5"/>
  <c r="I89" i="5"/>
  <c r="I90" i="5"/>
  <c r="I91" i="5"/>
  <c r="I92" i="5"/>
  <c r="I93" i="5"/>
  <c r="I94" i="5"/>
  <c r="I95" i="5"/>
  <c r="I96" i="5"/>
  <c r="I97" i="5"/>
  <c r="I98" i="5"/>
  <c r="I99" i="5"/>
  <c r="I100" i="5"/>
  <c r="I101" i="5"/>
  <c r="I102" i="5"/>
  <c r="I103" i="5"/>
  <c r="I104" i="5"/>
  <c r="I105" i="5"/>
  <c r="H87" i="5"/>
  <c r="H88" i="5"/>
  <c r="H89" i="5"/>
  <c r="H90" i="5"/>
  <c r="H91" i="5"/>
  <c r="H92" i="5"/>
  <c r="H93" i="5"/>
  <c r="H94" i="5"/>
  <c r="H95" i="5"/>
  <c r="H96" i="5"/>
  <c r="H97" i="5"/>
  <c r="H98" i="5"/>
  <c r="H99" i="5"/>
  <c r="H100" i="5"/>
  <c r="H101" i="5"/>
  <c r="H102" i="5"/>
  <c r="H103" i="5"/>
  <c r="H104" i="5"/>
  <c r="H105" i="5"/>
  <c r="I62" i="5"/>
  <c r="I63" i="5"/>
  <c r="I64" i="5"/>
  <c r="I65" i="5"/>
  <c r="I66" i="5"/>
  <c r="I67" i="5"/>
  <c r="I68" i="5"/>
  <c r="I69" i="5"/>
  <c r="I70" i="5"/>
  <c r="I71" i="5"/>
  <c r="I72" i="5"/>
  <c r="I73" i="5"/>
  <c r="I74" i="5"/>
  <c r="I75" i="5"/>
  <c r="I76" i="5"/>
  <c r="I77" i="5"/>
  <c r="I78" i="5"/>
  <c r="I79" i="5"/>
  <c r="I80" i="5"/>
  <c r="H62" i="5"/>
  <c r="H63" i="5"/>
  <c r="H64" i="5"/>
  <c r="H65" i="5"/>
  <c r="H66" i="5"/>
  <c r="H67" i="5"/>
  <c r="H68" i="5"/>
  <c r="H69" i="5"/>
  <c r="H70" i="5"/>
  <c r="H71" i="5"/>
  <c r="H72" i="5"/>
  <c r="H73" i="5"/>
  <c r="H74" i="5"/>
  <c r="H75" i="5"/>
  <c r="H76" i="5"/>
  <c r="H77" i="5"/>
  <c r="H78" i="5"/>
  <c r="H79" i="5"/>
  <c r="H80" i="5"/>
  <c r="I37" i="5"/>
  <c r="I38" i="5"/>
  <c r="I39" i="5"/>
  <c r="I40" i="5"/>
  <c r="I41" i="5"/>
  <c r="I42" i="5"/>
  <c r="I43" i="5"/>
  <c r="I44" i="5"/>
  <c r="I45" i="5"/>
  <c r="I46" i="5"/>
  <c r="I47" i="5"/>
  <c r="I48" i="5"/>
  <c r="I49" i="5"/>
  <c r="I50" i="5"/>
  <c r="I51" i="5"/>
  <c r="I52" i="5"/>
  <c r="I53" i="5"/>
  <c r="I54" i="5"/>
  <c r="I55" i="5"/>
  <c r="H37" i="5"/>
  <c r="H38" i="5"/>
  <c r="H39" i="5"/>
  <c r="H40" i="5"/>
  <c r="H41" i="5"/>
  <c r="H42" i="5"/>
  <c r="H43" i="5"/>
  <c r="H44" i="5"/>
  <c r="H45" i="5"/>
  <c r="H46" i="5"/>
  <c r="H47" i="5"/>
  <c r="H48" i="5"/>
  <c r="H49" i="5"/>
  <c r="H50" i="5"/>
  <c r="H51" i="5"/>
  <c r="H52" i="5"/>
  <c r="H53" i="5"/>
  <c r="H54" i="5"/>
  <c r="H55" i="5"/>
  <c r="I8" i="5"/>
  <c r="I9" i="5"/>
  <c r="I10" i="5"/>
  <c r="I11" i="5"/>
  <c r="I12" i="5"/>
  <c r="I13" i="5"/>
  <c r="I14" i="5"/>
  <c r="I15" i="5"/>
  <c r="I16" i="5"/>
  <c r="I17" i="5"/>
  <c r="I18" i="5"/>
  <c r="I19" i="5"/>
  <c r="I20" i="5"/>
  <c r="I21" i="5"/>
  <c r="I22" i="5"/>
  <c r="I23" i="5"/>
  <c r="I24" i="5"/>
  <c r="I25" i="5"/>
  <c r="I26" i="5"/>
  <c r="I27" i="5"/>
  <c r="I28" i="5"/>
  <c r="I29" i="5"/>
  <c r="I30" i="5"/>
  <c r="H8" i="5"/>
  <c r="H9" i="5"/>
  <c r="H10" i="5"/>
  <c r="H11" i="5"/>
  <c r="H12" i="5"/>
  <c r="H13" i="5"/>
  <c r="H14" i="5"/>
  <c r="H15" i="5"/>
  <c r="H16" i="5"/>
  <c r="H17" i="5"/>
  <c r="H18" i="5"/>
  <c r="H19" i="5"/>
  <c r="H20" i="5"/>
  <c r="H21" i="5"/>
  <c r="H22" i="5"/>
  <c r="H23" i="5"/>
  <c r="H24" i="5"/>
  <c r="H25" i="5"/>
  <c r="H26" i="5"/>
  <c r="H27" i="5"/>
  <c r="H28" i="5"/>
  <c r="H29" i="5"/>
  <c r="H30" i="5"/>
  <c r="E133" i="5"/>
  <c r="E134" i="5"/>
  <c r="E135" i="5"/>
  <c r="E136" i="5"/>
  <c r="E137" i="5"/>
  <c r="E138" i="5"/>
  <c r="E139" i="5"/>
  <c r="E140" i="5"/>
  <c r="E141" i="5"/>
  <c r="E142" i="5"/>
  <c r="E143" i="5"/>
  <c r="E144" i="5"/>
  <c r="E145" i="5"/>
  <c r="E146" i="5"/>
  <c r="E147" i="5"/>
  <c r="E148" i="5"/>
  <c r="E149" i="5"/>
  <c r="E150" i="5"/>
  <c r="E151" i="5"/>
  <c r="E152" i="5"/>
  <c r="E153" i="5"/>
  <c r="E154" i="5"/>
  <c r="E155" i="5"/>
  <c r="D133" i="5"/>
  <c r="D134" i="5"/>
  <c r="D135" i="5"/>
  <c r="D136" i="5"/>
  <c r="D137" i="5"/>
  <c r="D138" i="5"/>
  <c r="D139" i="5"/>
  <c r="D140" i="5"/>
  <c r="D141" i="5"/>
  <c r="D142" i="5"/>
  <c r="D143" i="5"/>
  <c r="D144" i="5"/>
  <c r="D145" i="5"/>
  <c r="D146" i="5"/>
  <c r="D147" i="5"/>
  <c r="D148" i="5"/>
  <c r="D149" i="5"/>
  <c r="D150" i="5"/>
  <c r="D151" i="5"/>
  <c r="D152" i="5"/>
  <c r="D153" i="5"/>
  <c r="D154" i="5"/>
  <c r="D155" i="5"/>
  <c r="E108" i="5"/>
  <c r="E109" i="5"/>
  <c r="E110" i="5"/>
  <c r="E111" i="5"/>
  <c r="E112" i="5"/>
  <c r="E113" i="5"/>
  <c r="E114" i="5"/>
  <c r="E115" i="5"/>
  <c r="E116" i="5"/>
  <c r="E117" i="5"/>
  <c r="E118" i="5"/>
  <c r="E119" i="5"/>
  <c r="E120" i="5"/>
  <c r="E121" i="5"/>
  <c r="E122" i="5"/>
  <c r="E123" i="5"/>
  <c r="E124" i="5"/>
  <c r="E125" i="5"/>
  <c r="E126" i="5"/>
  <c r="E127" i="5"/>
  <c r="E128" i="5"/>
  <c r="E129" i="5"/>
  <c r="E130" i="5"/>
  <c r="D108" i="5"/>
  <c r="D109" i="5"/>
  <c r="D110" i="5"/>
  <c r="D111" i="5"/>
  <c r="D112" i="5"/>
  <c r="D113" i="5"/>
  <c r="D114" i="5"/>
  <c r="D115" i="5"/>
  <c r="D116" i="5"/>
  <c r="D117" i="5"/>
  <c r="D118" i="5"/>
  <c r="D119" i="5"/>
  <c r="D120" i="5"/>
  <c r="D121" i="5"/>
  <c r="D122" i="5"/>
  <c r="D123" i="5"/>
  <c r="D124" i="5"/>
  <c r="D125" i="5"/>
  <c r="D126" i="5"/>
  <c r="D127" i="5"/>
  <c r="D128" i="5"/>
  <c r="D129" i="5"/>
  <c r="D130" i="5"/>
  <c r="E83" i="5"/>
  <c r="E84" i="5"/>
  <c r="E85" i="5"/>
  <c r="E86" i="5"/>
  <c r="E87" i="5"/>
  <c r="E88" i="5"/>
  <c r="E89" i="5"/>
  <c r="E90" i="5"/>
  <c r="E91" i="5"/>
  <c r="E92" i="5"/>
  <c r="E93" i="5"/>
  <c r="E94" i="5"/>
  <c r="E95" i="5"/>
  <c r="E96" i="5"/>
  <c r="E97" i="5"/>
  <c r="E98" i="5"/>
  <c r="E99" i="5"/>
  <c r="E100" i="5"/>
  <c r="E101" i="5"/>
  <c r="E102" i="5"/>
  <c r="E103" i="5"/>
  <c r="E104" i="5"/>
  <c r="E105" i="5"/>
  <c r="D83" i="5"/>
  <c r="D84" i="5"/>
  <c r="D85" i="5"/>
  <c r="D86" i="5"/>
  <c r="D87" i="5"/>
  <c r="D88" i="5"/>
  <c r="D89" i="5"/>
  <c r="D90" i="5"/>
  <c r="D91" i="5"/>
  <c r="D92" i="5"/>
  <c r="D93" i="5"/>
  <c r="D94" i="5"/>
  <c r="D95" i="5"/>
  <c r="D96" i="5"/>
  <c r="D97" i="5"/>
  <c r="D98" i="5"/>
  <c r="D99" i="5"/>
  <c r="D100" i="5"/>
  <c r="D101" i="5"/>
  <c r="D102" i="5"/>
  <c r="D103" i="5"/>
  <c r="D104" i="5"/>
  <c r="D105" i="5"/>
  <c r="E58" i="5"/>
  <c r="E59" i="5"/>
  <c r="E60" i="5"/>
  <c r="E61" i="5"/>
  <c r="E62" i="5"/>
  <c r="E63" i="5"/>
  <c r="E64" i="5"/>
  <c r="E65" i="5"/>
  <c r="E66" i="5"/>
  <c r="E67" i="5"/>
  <c r="E68" i="5"/>
  <c r="E69" i="5"/>
  <c r="E70" i="5"/>
  <c r="E71" i="5"/>
  <c r="E72" i="5"/>
  <c r="E73" i="5"/>
  <c r="E74" i="5"/>
  <c r="E75" i="5"/>
  <c r="E76" i="5"/>
  <c r="E77" i="5"/>
  <c r="E78" i="5"/>
  <c r="E79" i="5"/>
  <c r="E80" i="5"/>
  <c r="D58" i="5"/>
  <c r="D59" i="5"/>
  <c r="D60" i="5"/>
  <c r="D61" i="5"/>
  <c r="D62" i="5"/>
  <c r="D63" i="5"/>
  <c r="D64" i="5"/>
  <c r="D65" i="5"/>
  <c r="D66" i="5"/>
  <c r="D67" i="5"/>
  <c r="D68" i="5"/>
  <c r="D69" i="5"/>
  <c r="D70" i="5"/>
  <c r="D71" i="5"/>
  <c r="D72" i="5"/>
  <c r="D73" i="5"/>
  <c r="D74" i="5"/>
  <c r="D75" i="5"/>
  <c r="D76" i="5"/>
  <c r="D77" i="5"/>
  <c r="D78" i="5"/>
  <c r="D79" i="5"/>
  <c r="D80" i="5"/>
  <c r="E33" i="5"/>
  <c r="E34" i="5"/>
  <c r="E35" i="5"/>
  <c r="E36" i="5"/>
  <c r="E37" i="5"/>
  <c r="E38" i="5"/>
  <c r="E39" i="5"/>
  <c r="E40" i="5"/>
  <c r="E41" i="5"/>
  <c r="E42" i="5"/>
  <c r="E43" i="5"/>
  <c r="E44" i="5"/>
  <c r="E45" i="5"/>
  <c r="E46" i="5"/>
  <c r="E47" i="5"/>
  <c r="E48" i="5"/>
  <c r="E49" i="5"/>
  <c r="E50" i="5"/>
  <c r="E51" i="5"/>
  <c r="E52" i="5"/>
  <c r="E53" i="5"/>
  <c r="E54" i="5"/>
  <c r="E55" i="5"/>
  <c r="D33" i="5"/>
  <c r="D34" i="5"/>
  <c r="D35" i="5"/>
  <c r="D36" i="5"/>
  <c r="D37" i="5"/>
  <c r="D38" i="5"/>
  <c r="D39" i="5"/>
  <c r="D40" i="5"/>
  <c r="D41" i="5"/>
  <c r="D42" i="5"/>
  <c r="D43" i="5"/>
  <c r="D44" i="5"/>
  <c r="D45" i="5"/>
  <c r="D46" i="5"/>
  <c r="D47" i="5"/>
  <c r="D48" i="5"/>
  <c r="D49" i="5"/>
  <c r="D50" i="5"/>
  <c r="D51" i="5"/>
  <c r="D52" i="5"/>
  <c r="D53" i="5"/>
  <c r="D54" i="5"/>
  <c r="D55" i="5"/>
  <c r="E8" i="5"/>
  <c r="E9" i="5"/>
  <c r="E10" i="5"/>
  <c r="E11" i="5"/>
  <c r="E12" i="5"/>
  <c r="E13" i="5"/>
  <c r="E14" i="5"/>
  <c r="E15" i="5"/>
  <c r="E16" i="5"/>
  <c r="E17" i="5"/>
  <c r="E18" i="5"/>
  <c r="E19" i="5"/>
  <c r="E20" i="5"/>
  <c r="E21" i="5"/>
  <c r="E22" i="5"/>
  <c r="E23" i="5"/>
  <c r="E24" i="5"/>
  <c r="E25" i="5"/>
  <c r="E26" i="5"/>
  <c r="E27" i="5"/>
  <c r="E28" i="5"/>
  <c r="E29" i="5"/>
  <c r="E30" i="5"/>
  <c r="D8" i="5"/>
  <c r="D9" i="5"/>
  <c r="D10" i="5"/>
  <c r="D11" i="5"/>
  <c r="D12" i="5"/>
  <c r="D13" i="5"/>
  <c r="D14" i="5"/>
  <c r="D15" i="5"/>
  <c r="D16" i="5"/>
  <c r="D17" i="5"/>
  <c r="D18" i="5"/>
  <c r="D19" i="5"/>
  <c r="D20" i="5"/>
  <c r="D21" i="5"/>
  <c r="D22" i="5"/>
  <c r="D23" i="5"/>
  <c r="D24" i="5"/>
  <c r="D25" i="5"/>
  <c r="D26" i="5"/>
  <c r="D27" i="5"/>
  <c r="D28" i="5"/>
  <c r="D29" i="5"/>
  <c r="D30" i="5"/>
  <c r="BE31" i="5"/>
  <c r="AC31" i="5"/>
  <c r="AI7" i="5" l="1"/>
  <c r="AN131" i="5"/>
  <c r="AJ131" i="5"/>
  <c r="FG7" i="5" l="1"/>
  <c r="FC7" i="5"/>
  <c r="EY7" i="5"/>
  <c r="EU7" i="5"/>
  <c r="EQ7" i="5"/>
  <c r="EM7" i="5"/>
  <c r="EI7" i="5"/>
  <c r="EE7" i="5"/>
  <c r="EA7" i="5"/>
  <c r="DW7" i="5"/>
  <c r="DS7" i="5"/>
  <c r="DO7" i="5"/>
  <c r="DK7" i="5"/>
  <c r="DG7" i="5"/>
  <c r="DC7" i="5"/>
  <c r="CY7" i="5"/>
  <c r="CU7" i="5"/>
  <c r="CQ7" i="5"/>
  <c r="CM7" i="5"/>
  <c r="CI7" i="5"/>
  <c r="CE7" i="5"/>
  <c r="CA7" i="5"/>
  <c r="BW7" i="5"/>
  <c r="BS7" i="5"/>
  <c r="BO7" i="5"/>
  <c r="BK7" i="5"/>
  <c r="BG7" i="5"/>
  <c r="BC7" i="5"/>
  <c r="AY7" i="5"/>
  <c r="AU7" i="5"/>
  <c r="AQ7" i="5"/>
  <c r="AM7" i="5"/>
  <c r="AE7" i="5"/>
  <c r="AA7" i="5"/>
  <c r="W7" i="5"/>
  <c r="S7" i="5"/>
  <c r="O7" i="5"/>
  <c r="K7" i="5"/>
  <c r="G7" i="5"/>
  <c r="AO131" i="5"/>
  <c r="H156" i="5" l="1"/>
  <c r="I156" i="5"/>
  <c r="D31" i="5" l="1"/>
  <c r="H31" i="5"/>
  <c r="L31" i="5"/>
  <c r="P31" i="5"/>
  <c r="T31" i="5"/>
  <c r="X31" i="5"/>
  <c r="AB31" i="5"/>
  <c r="AF31" i="5"/>
  <c r="AH31" i="5" s="1"/>
  <c r="AG31" i="5"/>
  <c r="AJ31" i="5"/>
  <c r="AL31" i="5" s="1"/>
  <c r="AK31" i="5"/>
  <c r="AN31" i="5"/>
  <c r="AP31" i="5" s="1"/>
  <c r="AR31" i="5"/>
  <c r="AT31" i="5" s="1"/>
  <c r="AS31" i="5"/>
  <c r="AV31" i="5"/>
  <c r="AX31" i="5" s="1"/>
  <c r="AW31" i="5"/>
  <c r="AZ31" i="5"/>
  <c r="BB31" i="5" s="1"/>
  <c r="BA31" i="5"/>
  <c r="BD31" i="5"/>
  <c r="BF31" i="5" s="1"/>
  <c r="BH31" i="5"/>
  <c r="BJ31" i="5" s="1"/>
  <c r="BI31" i="5"/>
  <c r="BL31" i="5"/>
  <c r="BN31" i="5" s="1"/>
  <c r="BM31" i="5"/>
  <c r="BP31" i="5"/>
  <c r="BR31" i="5" s="1"/>
  <c r="BQ31" i="5"/>
  <c r="BT31" i="5"/>
  <c r="BV31" i="5" s="1"/>
  <c r="BU31" i="5"/>
  <c r="BX31" i="5"/>
  <c r="BZ31" i="5" s="1"/>
  <c r="BY31" i="5"/>
  <c r="CB31" i="5"/>
  <c r="CD31" i="5" s="1"/>
  <c r="CC31" i="5"/>
  <c r="CF31" i="5"/>
  <c r="CH31" i="5" s="1"/>
  <c r="CG31" i="5"/>
  <c r="CJ31" i="5"/>
  <c r="CL31" i="5" s="1"/>
  <c r="CK31" i="5"/>
  <c r="CN31" i="5"/>
  <c r="CP31" i="5" s="1"/>
  <c r="CO31" i="5"/>
  <c r="CR31" i="5"/>
  <c r="CT31" i="5" s="1"/>
  <c r="CS31" i="5"/>
  <c r="CV31" i="5"/>
  <c r="CX31" i="5" s="1"/>
  <c r="CZ31" i="5"/>
  <c r="DB31" i="5" s="1"/>
  <c r="DA31" i="5"/>
  <c r="DD31" i="5"/>
  <c r="DF31" i="5" s="1"/>
  <c r="DE31" i="5"/>
  <c r="DH31" i="5"/>
  <c r="DJ31" i="5" s="1"/>
  <c r="DI31" i="5"/>
  <c r="DL31" i="5"/>
  <c r="DN31" i="5" s="1"/>
  <c r="DM31" i="5"/>
  <c r="DP31" i="5"/>
  <c r="DR31" i="5" s="1"/>
  <c r="DQ31" i="5"/>
  <c r="DT31" i="5"/>
  <c r="DV31" i="5" s="1"/>
  <c r="DU31" i="5"/>
  <c r="DX31" i="5"/>
  <c r="DZ31" i="5" s="1"/>
  <c r="DY31" i="5"/>
  <c r="EB31" i="5"/>
  <c r="ED31" i="5" s="1"/>
  <c r="EC31" i="5"/>
  <c r="EF31" i="5"/>
  <c r="EH31" i="5" s="1"/>
  <c r="EG31" i="5"/>
  <c r="EJ31" i="5"/>
  <c r="EL31" i="5" s="1"/>
  <c r="EK31" i="5"/>
  <c r="EN31" i="5"/>
  <c r="EP31" i="5" s="1"/>
  <c r="EO31" i="5"/>
  <c r="ER31" i="5"/>
  <c r="ET31" i="5" s="1"/>
  <c r="ES31" i="5"/>
  <c r="EV31" i="5"/>
  <c r="EX31" i="5" s="1"/>
  <c r="EW31" i="5"/>
  <c r="EZ31" i="5"/>
  <c r="FB31" i="5" s="1"/>
  <c r="FD31" i="5"/>
  <c r="FF31" i="5" s="1"/>
  <c r="FE31" i="5"/>
  <c r="FH31" i="5"/>
  <c r="FJ31" i="5" s="1"/>
  <c r="H81" i="5" l="1"/>
  <c r="L81" i="5"/>
  <c r="P81" i="5"/>
  <c r="T81" i="5"/>
  <c r="X81" i="5"/>
  <c r="AB81" i="5"/>
  <c r="AC81" i="5"/>
  <c r="AF81" i="5"/>
  <c r="AG81" i="5"/>
  <c r="AJ81" i="5"/>
  <c r="AK81" i="5"/>
  <c r="AN81" i="5"/>
  <c r="AR81" i="5"/>
  <c r="AS81" i="5"/>
  <c r="AV81" i="5"/>
  <c r="AW81" i="5"/>
  <c r="AZ81" i="5"/>
  <c r="BA81" i="5"/>
  <c r="BD81" i="5"/>
  <c r="BE81" i="5"/>
  <c r="BH81" i="5"/>
  <c r="BI81" i="5"/>
  <c r="BL81" i="5"/>
  <c r="BM81" i="5"/>
  <c r="BP81" i="5"/>
  <c r="BQ81" i="5"/>
  <c r="BT81" i="5"/>
  <c r="BU81" i="5"/>
  <c r="BX81" i="5"/>
  <c r="BY81" i="5"/>
  <c r="CB81" i="5"/>
  <c r="CC81" i="5"/>
  <c r="CF81" i="5"/>
  <c r="CG81" i="5"/>
  <c r="CJ81" i="5"/>
  <c r="CK81" i="5"/>
  <c r="CN81" i="5"/>
  <c r="CO81" i="5"/>
  <c r="CR81" i="5"/>
  <c r="CS81" i="5"/>
  <c r="CV81" i="5"/>
  <c r="CZ81" i="5"/>
  <c r="DA81" i="5"/>
  <c r="DD81" i="5"/>
  <c r="DE81" i="5"/>
  <c r="DH81" i="5"/>
  <c r="DI81" i="5"/>
  <c r="DL81" i="5"/>
  <c r="DM81" i="5"/>
  <c r="DP81" i="5"/>
  <c r="DQ81" i="5"/>
  <c r="DT81" i="5"/>
  <c r="DU81" i="5"/>
  <c r="DX81" i="5"/>
  <c r="DY81" i="5"/>
  <c r="EB81" i="5"/>
  <c r="EC81" i="5"/>
  <c r="EF81" i="5"/>
  <c r="EG81" i="5"/>
  <c r="EJ81" i="5"/>
  <c r="EK81" i="5"/>
  <c r="EN81" i="5"/>
  <c r="EO81" i="5"/>
  <c r="ER81" i="5"/>
  <c r="ES81" i="5"/>
  <c r="EV81" i="5"/>
  <c r="EW81" i="5"/>
  <c r="EZ81" i="5"/>
  <c r="FD81" i="5"/>
  <c r="FE81" i="5"/>
  <c r="FH81" i="5"/>
  <c r="H106" i="5"/>
  <c r="L106" i="5"/>
  <c r="P106" i="5"/>
  <c r="T106" i="5"/>
  <c r="X106" i="5"/>
  <c r="AB106" i="5"/>
  <c r="AC106" i="5"/>
  <c r="AF106" i="5"/>
  <c r="AG106" i="5"/>
  <c r="AJ106" i="5"/>
  <c r="AK106" i="5"/>
  <c r="AN106" i="5"/>
  <c r="AR106" i="5"/>
  <c r="AS106" i="5"/>
  <c r="AV106" i="5"/>
  <c r="AW106" i="5"/>
  <c r="AZ106" i="5"/>
  <c r="BA106" i="5"/>
  <c r="BD106" i="5"/>
  <c r="BE106" i="5"/>
  <c r="BH106" i="5"/>
  <c r="BI106" i="5"/>
  <c r="BL106" i="5"/>
  <c r="BM106" i="5"/>
  <c r="BP106" i="5"/>
  <c r="BQ106" i="5"/>
  <c r="BT106" i="5"/>
  <c r="BU106" i="5"/>
  <c r="BX106" i="5"/>
  <c r="BY106" i="5"/>
  <c r="CB106" i="5"/>
  <c r="CC106" i="5"/>
  <c r="CF106" i="5"/>
  <c r="CG106" i="5"/>
  <c r="CJ106" i="5"/>
  <c r="CK106" i="5"/>
  <c r="CN106" i="5"/>
  <c r="CO106" i="5"/>
  <c r="CR106" i="5"/>
  <c r="CS106" i="5"/>
  <c r="CV106" i="5"/>
  <c r="CZ106" i="5"/>
  <c r="DA106" i="5"/>
  <c r="DD106" i="5"/>
  <c r="DE106" i="5"/>
  <c r="DH106" i="5"/>
  <c r="DI106" i="5"/>
  <c r="DL106" i="5"/>
  <c r="DM106" i="5"/>
  <c r="DP106" i="5"/>
  <c r="DQ106" i="5"/>
  <c r="DT106" i="5"/>
  <c r="DU106" i="5"/>
  <c r="DX106" i="5"/>
  <c r="DY106" i="5"/>
  <c r="EB106" i="5"/>
  <c r="EC106" i="5"/>
  <c r="EF106" i="5"/>
  <c r="EG106" i="5"/>
  <c r="EJ106" i="5"/>
  <c r="EK106" i="5"/>
  <c r="EN106" i="5"/>
  <c r="EO106" i="5"/>
  <c r="ER106" i="5"/>
  <c r="ES106" i="5"/>
  <c r="EV106" i="5"/>
  <c r="EW106" i="5"/>
  <c r="EZ106" i="5"/>
  <c r="FD106" i="5"/>
  <c r="FE106" i="5"/>
  <c r="FH106" i="5"/>
  <c r="H131" i="5"/>
  <c r="L131" i="5"/>
  <c r="M131" i="5"/>
  <c r="P131" i="5"/>
  <c r="Q131" i="5"/>
  <c r="T131" i="5"/>
  <c r="X131" i="5"/>
  <c r="AB131" i="5"/>
  <c r="AC131" i="5"/>
  <c r="AF131" i="5"/>
  <c r="AG131" i="5"/>
  <c r="AR131" i="5"/>
  <c r="AS131" i="5"/>
  <c r="AV131" i="5"/>
  <c r="AW131" i="5"/>
  <c r="AZ131" i="5"/>
  <c r="BA131" i="5"/>
  <c r="BD131" i="5"/>
  <c r="BE131" i="5"/>
  <c r="BH131" i="5"/>
  <c r="BI131" i="5"/>
  <c r="BL131" i="5"/>
  <c r="BM131" i="5"/>
  <c r="BP131" i="5"/>
  <c r="BQ131" i="5"/>
  <c r="BT131" i="5"/>
  <c r="BU131" i="5"/>
  <c r="BX131" i="5"/>
  <c r="BY131" i="5"/>
  <c r="CB131" i="5"/>
  <c r="CC131" i="5"/>
  <c r="CF131" i="5"/>
  <c r="CG131" i="5"/>
  <c r="CJ131" i="5"/>
  <c r="CK131" i="5"/>
  <c r="CN131" i="5"/>
  <c r="CO131" i="5"/>
  <c r="CR131" i="5"/>
  <c r="CS131" i="5"/>
  <c r="CV131" i="5"/>
  <c r="CZ131" i="5"/>
  <c r="DA131" i="5"/>
  <c r="DD131" i="5"/>
  <c r="DE131" i="5"/>
  <c r="DH131" i="5"/>
  <c r="DI131" i="5"/>
  <c r="DL131" i="5"/>
  <c r="DM131" i="5"/>
  <c r="DP131" i="5"/>
  <c r="DQ131" i="5"/>
  <c r="DT131" i="5"/>
  <c r="DU131" i="5"/>
  <c r="DX131" i="5"/>
  <c r="DY131" i="5"/>
  <c r="EB131" i="5"/>
  <c r="EC131" i="5"/>
  <c r="EF131" i="5"/>
  <c r="EG131" i="5"/>
  <c r="EJ131" i="5"/>
  <c r="EK131" i="5"/>
  <c r="EN131" i="5"/>
  <c r="EO131" i="5"/>
  <c r="ER131" i="5"/>
  <c r="ES131" i="5"/>
  <c r="EV131" i="5"/>
  <c r="EW131" i="5"/>
  <c r="EZ131" i="5"/>
  <c r="FD131" i="5"/>
  <c r="FE131" i="5"/>
  <c r="FH131" i="5"/>
  <c r="L156" i="5"/>
  <c r="M156" i="5"/>
  <c r="P156" i="5"/>
  <c r="Q156" i="5"/>
  <c r="T156" i="5"/>
  <c r="U156" i="5"/>
  <c r="X156" i="5"/>
  <c r="Y156" i="5"/>
  <c r="AB156" i="5"/>
  <c r="AC156" i="5"/>
  <c r="AF156" i="5"/>
  <c r="AG156" i="5"/>
  <c r="AJ156" i="5"/>
  <c r="AK156" i="5"/>
  <c r="AN156" i="5"/>
  <c r="AO156" i="5"/>
  <c r="AR156" i="5"/>
  <c r="AS156" i="5"/>
  <c r="AV156" i="5"/>
  <c r="AW156" i="5"/>
  <c r="AZ156" i="5"/>
  <c r="BA156" i="5"/>
  <c r="BD156" i="5"/>
  <c r="BE156" i="5"/>
  <c r="BH156" i="5"/>
  <c r="BI156" i="5"/>
  <c r="BL156" i="5"/>
  <c r="BM156" i="5"/>
  <c r="BP156" i="5"/>
  <c r="BQ156" i="5"/>
  <c r="BT156" i="5"/>
  <c r="BU156" i="5"/>
  <c r="BX156" i="5"/>
  <c r="BY156" i="5"/>
  <c r="CB156" i="5"/>
  <c r="CC156" i="5"/>
  <c r="CF156" i="5"/>
  <c r="CG156" i="5"/>
  <c r="CJ156" i="5"/>
  <c r="CK156" i="5"/>
  <c r="CN156" i="5"/>
  <c r="CO156" i="5"/>
  <c r="CR156" i="5"/>
  <c r="CS156" i="5"/>
  <c r="CV156" i="5"/>
  <c r="CW156" i="5"/>
  <c r="CZ156" i="5"/>
  <c r="DA156" i="5"/>
  <c r="DD156" i="5"/>
  <c r="DE156" i="5"/>
  <c r="DH156" i="5"/>
  <c r="DI156" i="5"/>
  <c r="DL156" i="5"/>
  <c r="DM156" i="5"/>
  <c r="DP156" i="5"/>
  <c r="DQ156" i="5"/>
  <c r="DT156" i="5"/>
  <c r="DU156" i="5"/>
  <c r="DX156" i="5"/>
  <c r="DY156" i="5"/>
  <c r="EB156" i="5"/>
  <c r="EC156" i="5"/>
  <c r="EF156" i="5"/>
  <c r="EG156" i="5"/>
  <c r="EJ156" i="5"/>
  <c r="EK156" i="5"/>
  <c r="EN156" i="5"/>
  <c r="EO156" i="5"/>
  <c r="ER156" i="5"/>
  <c r="ES156" i="5"/>
  <c r="EV156" i="5"/>
  <c r="EW156" i="5"/>
  <c r="EZ156" i="5"/>
  <c r="FA156" i="5"/>
  <c r="FD156" i="5"/>
  <c r="FE156" i="5"/>
  <c r="FH156" i="5"/>
  <c r="FI156" i="5"/>
  <c r="D56" i="5"/>
  <c r="H56" i="5"/>
  <c r="L56" i="5"/>
  <c r="P56" i="5"/>
  <c r="T56" i="5"/>
  <c r="X56" i="5"/>
  <c r="AB56" i="5"/>
  <c r="AC56" i="5"/>
  <c r="AF56" i="5"/>
  <c r="AG56" i="5"/>
  <c r="AJ56" i="5"/>
  <c r="AK56" i="5"/>
  <c r="AN56" i="5"/>
  <c r="AR56" i="5"/>
  <c r="AS56" i="5"/>
  <c r="AV56" i="5"/>
  <c r="AW56" i="5"/>
  <c r="AZ56" i="5"/>
  <c r="BA56" i="5"/>
  <c r="BD56" i="5"/>
  <c r="BE56" i="5"/>
  <c r="BH56" i="5"/>
  <c r="BI56" i="5"/>
  <c r="BL56" i="5"/>
  <c r="BM56" i="5"/>
  <c r="BP56" i="5"/>
  <c r="BQ56" i="5"/>
  <c r="BT56" i="5"/>
  <c r="BU56" i="5"/>
  <c r="BX56" i="5"/>
  <c r="BY56" i="5"/>
  <c r="CB56" i="5"/>
  <c r="CC56" i="5"/>
  <c r="CF56" i="5"/>
  <c r="CG56" i="5"/>
  <c r="CJ56" i="5"/>
  <c r="CK56" i="5"/>
  <c r="CN56" i="5"/>
  <c r="CO56" i="5"/>
  <c r="CR56" i="5"/>
  <c r="CS56" i="5"/>
  <c r="CV56" i="5"/>
  <c r="CZ56" i="5"/>
  <c r="DA56" i="5"/>
  <c r="DD56" i="5"/>
  <c r="DE56" i="5"/>
  <c r="DH56" i="5"/>
  <c r="DI56" i="5"/>
  <c r="DL56" i="5"/>
  <c r="DM56" i="5"/>
  <c r="DP56" i="5"/>
  <c r="DQ56" i="5"/>
  <c r="DT56" i="5"/>
  <c r="DU56" i="5"/>
  <c r="DX56" i="5"/>
  <c r="DY56" i="5"/>
  <c r="EB56" i="5"/>
  <c r="EC56" i="5"/>
  <c r="EF56" i="5"/>
  <c r="EG56" i="5"/>
  <c r="EJ56" i="5"/>
  <c r="EK56" i="5"/>
  <c r="EN56" i="5"/>
  <c r="EO56" i="5"/>
  <c r="ER56" i="5"/>
  <c r="ES56" i="5"/>
  <c r="EV56" i="5"/>
  <c r="EW56" i="5"/>
  <c r="EZ56" i="5"/>
  <c r="FD56" i="5"/>
  <c r="FE56" i="5"/>
  <c r="FH56" i="5"/>
  <c r="AH23" i="5"/>
  <c r="AL23" i="5"/>
  <c r="AP23" i="5"/>
  <c r="AT23" i="5"/>
  <c r="AX23" i="5"/>
  <c r="BB23" i="5"/>
  <c r="BF23" i="5"/>
  <c r="BJ23" i="5"/>
  <c r="BN23" i="5"/>
  <c r="BR23" i="5"/>
  <c r="BV23" i="5"/>
  <c r="BZ23" i="5"/>
  <c r="CD23" i="5"/>
  <c r="CH23" i="5"/>
  <c r="CL23" i="5"/>
  <c r="CP23" i="5"/>
  <c r="CT23" i="5"/>
  <c r="CX23" i="5"/>
  <c r="DB23" i="5"/>
  <c r="DF23" i="5"/>
  <c r="DJ23" i="5"/>
  <c r="DN23" i="5"/>
  <c r="DR23" i="5"/>
  <c r="DV23" i="5"/>
  <c r="DZ23" i="5"/>
  <c r="ED23" i="5"/>
  <c r="EH23" i="5"/>
  <c r="EL23" i="5"/>
  <c r="EP23" i="5"/>
  <c r="ET23" i="5"/>
  <c r="EX23" i="5"/>
  <c r="FB23" i="5"/>
  <c r="FF23" i="5"/>
  <c r="FJ23" i="5"/>
  <c r="AH24" i="5"/>
  <c r="AL24" i="5"/>
  <c r="AP24" i="5"/>
  <c r="AT24" i="5"/>
  <c r="AX24" i="5"/>
  <c r="BB24" i="5"/>
  <c r="BF24" i="5"/>
  <c r="BJ24" i="5"/>
  <c r="BN24" i="5"/>
  <c r="BR24" i="5"/>
  <c r="BV24" i="5"/>
  <c r="BZ24" i="5"/>
  <c r="CD24" i="5"/>
  <c r="CH24" i="5"/>
  <c r="CL24" i="5"/>
  <c r="CP24" i="5"/>
  <c r="CT24" i="5"/>
  <c r="CX25" i="5"/>
  <c r="DB24" i="5"/>
  <c r="DF24" i="5"/>
  <c r="DJ24" i="5"/>
  <c r="DN25" i="5"/>
  <c r="DR25" i="5"/>
  <c r="DV24" i="5"/>
  <c r="DZ24" i="5"/>
  <c r="ED25" i="5"/>
  <c r="EH25" i="5"/>
  <c r="EL24" i="5"/>
  <c r="EP24" i="5"/>
  <c r="ET27" i="5"/>
  <c r="EX26" i="5"/>
  <c r="FB24" i="5"/>
  <c r="FF24" i="5"/>
  <c r="FJ25" i="5"/>
  <c r="AH25" i="5"/>
  <c r="AL27" i="5"/>
  <c r="AP27" i="5"/>
  <c r="AT25" i="5"/>
  <c r="AX25" i="5"/>
  <c r="BB27" i="5"/>
  <c r="BF27" i="5"/>
  <c r="BJ25" i="5"/>
  <c r="BN25" i="5"/>
  <c r="BR27" i="5"/>
  <c r="BZ25" i="5"/>
  <c r="CD25" i="5"/>
  <c r="CH27" i="5"/>
  <c r="CP25" i="5"/>
  <c r="CT25" i="5"/>
  <c r="CX27" i="5"/>
  <c r="DF25" i="5"/>
  <c r="DJ25" i="5"/>
  <c r="DV25" i="5"/>
  <c r="DZ25" i="5"/>
  <c r="EL25" i="5"/>
  <c r="EP25" i="5"/>
  <c r="FB25" i="5"/>
  <c r="FF25" i="5"/>
  <c r="AH26" i="5"/>
  <c r="AT26" i="5"/>
  <c r="AX26" i="5"/>
  <c r="BJ26" i="5"/>
  <c r="BN26" i="5"/>
  <c r="BZ26" i="5"/>
  <c r="CD26" i="5"/>
  <c r="CP26" i="5"/>
  <c r="CT26" i="5"/>
  <c r="DF26" i="5"/>
  <c r="DJ26" i="5"/>
  <c r="DV26" i="5"/>
  <c r="DZ26" i="5"/>
  <c r="EL26" i="5"/>
  <c r="EP26" i="5"/>
  <c r="FB26" i="5"/>
  <c r="FF26" i="5"/>
  <c r="AH27" i="5"/>
  <c r="AT27" i="5"/>
  <c r="AX27" i="5"/>
  <c r="BJ27" i="5"/>
  <c r="BN27" i="5"/>
  <c r="BZ27" i="5"/>
  <c r="CD27" i="5"/>
  <c r="CP27" i="5"/>
  <c r="CT27" i="5"/>
  <c r="DF27" i="5"/>
  <c r="DJ27" i="5"/>
  <c r="DV27" i="5"/>
  <c r="DZ27" i="5"/>
  <c r="EL27" i="5"/>
  <c r="EP27" i="5"/>
  <c r="FB27" i="5"/>
  <c r="FF27" i="5"/>
  <c r="FJ27" i="5" l="1"/>
  <c r="ED27" i="5"/>
  <c r="DN27" i="5"/>
  <c r="FJ26" i="5"/>
  <c r="ET26" i="5"/>
  <c r="ED26" i="5"/>
  <c r="DN26" i="5"/>
  <c r="CX26" i="5"/>
  <c r="CH26" i="5"/>
  <c r="BR26" i="5"/>
  <c r="BB26" i="5"/>
  <c r="AL26" i="5"/>
  <c r="ET25" i="5"/>
  <c r="CH25" i="5"/>
  <c r="BR25" i="5"/>
  <c r="BB25" i="5"/>
  <c r="AL25" i="5"/>
  <c r="FJ24" i="5"/>
  <c r="ET24" i="5"/>
  <c r="ED24" i="5"/>
  <c r="DN24" i="5"/>
  <c r="CX24" i="5"/>
  <c r="EX27" i="5"/>
  <c r="EH27" i="5"/>
  <c r="DR27" i="5"/>
  <c r="DB27" i="5"/>
  <c r="CL27" i="5"/>
  <c r="BV27" i="5"/>
  <c r="EH26" i="5"/>
  <c r="DR26" i="5"/>
  <c r="DB26" i="5"/>
  <c r="CL26" i="5"/>
  <c r="BV26" i="5"/>
  <c r="BF26" i="5"/>
  <c r="AP26" i="5"/>
  <c r="EX25" i="5"/>
  <c r="DB25" i="5"/>
  <c r="CL25" i="5"/>
  <c r="BV25" i="5"/>
  <c r="BF25" i="5"/>
  <c r="AP25" i="5"/>
  <c r="EX24" i="5"/>
  <c r="EH24" i="5"/>
  <c r="DR24" i="5"/>
  <c r="Z23" i="5"/>
  <c r="V23" i="5"/>
  <c r="F83" i="5"/>
  <c r="L58" i="5"/>
  <c r="P58" i="5"/>
  <c r="Q57" i="5" s="1"/>
  <c r="T58" i="5"/>
  <c r="FH7" i="5"/>
  <c r="FD7" i="5"/>
  <c r="FD32" i="5" s="1"/>
  <c r="FD57" i="5" s="1"/>
  <c r="FD82" i="5" s="1"/>
  <c r="FD107" i="5" s="1"/>
  <c r="EZ7" i="5"/>
  <c r="EV7" i="5"/>
  <c r="EV32" i="5" s="1"/>
  <c r="EV57" i="5" s="1"/>
  <c r="EV82" i="5" s="1"/>
  <c r="EV107" i="5" s="1"/>
  <c r="ER7" i="5"/>
  <c r="ER32" i="5" s="1"/>
  <c r="ER57" i="5" s="1"/>
  <c r="ER82" i="5" s="1"/>
  <c r="ER107" i="5" s="1"/>
  <c r="EN7" i="5"/>
  <c r="EN32" i="5" s="1"/>
  <c r="EN57" i="5" s="1"/>
  <c r="EN82" i="5" s="1"/>
  <c r="EN107" i="5" s="1"/>
  <c r="EJ7" i="5"/>
  <c r="EJ32" i="5" s="1"/>
  <c r="EJ57" i="5" s="1"/>
  <c r="EJ82" i="5" s="1"/>
  <c r="EJ107" i="5" s="1"/>
  <c r="EF7" i="5"/>
  <c r="EF32" i="5" s="1"/>
  <c r="EF57" i="5" s="1"/>
  <c r="EF82" i="5" s="1"/>
  <c r="EF107" i="5" s="1"/>
  <c r="EB7" i="5"/>
  <c r="EB32" i="5" s="1"/>
  <c r="EB57" i="5" s="1"/>
  <c r="EB82" i="5" s="1"/>
  <c r="EB107" i="5" s="1"/>
  <c r="DX7" i="5"/>
  <c r="DX32" i="5" s="1"/>
  <c r="DX57" i="5" s="1"/>
  <c r="DX82" i="5" s="1"/>
  <c r="DX107" i="5" s="1"/>
  <c r="DT7" i="5"/>
  <c r="DT32" i="5" s="1"/>
  <c r="DT57" i="5" s="1"/>
  <c r="DT82" i="5" s="1"/>
  <c r="DT107" i="5" s="1"/>
  <c r="DP7" i="5"/>
  <c r="DP32" i="5" s="1"/>
  <c r="DP57" i="5" s="1"/>
  <c r="DP82" i="5" s="1"/>
  <c r="DP107" i="5" s="1"/>
  <c r="DL7" i="5"/>
  <c r="DL32" i="5" s="1"/>
  <c r="DL57" i="5" s="1"/>
  <c r="DL82" i="5" s="1"/>
  <c r="DL107" i="5" s="1"/>
  <c r="DH7" i="5"/>
  <c r="DH32" i="5" s="1"/>
  <c r="DH57" i="5" s="1"/>
  <c r="DH82" i="5" s="1"/>
  <c r="DH107" i="5" s="1"/>
  <c r="DD7" i="5"/>
  <c r="DD32" i="5" s="1"/>
  <c r="DD57" i="5" s="1"/>
  <c r="DD82" i="5" s="1"/>
  <c r="DD107" i="5" s="1"/>
  <c r="CZ7" i="5"/>
  <c r="CZ32" i="5" s="1"/>
  <c r="CZ57" i="5" s="1"/>
  <c r="CZ82" i="5" s="1"/>
  <c r="CZ107" i="5" s="1"/>
  <c r="CV7" i="5"/>
  <c r="CR7" i="5"/>
  <c r="CR32" i="5" s="1"/>
  <c r="CR57" i="5" s="1"/>
  <c r="CR82" i="5" s="1"/>
  <c r="CR107" i="5" s="1"/>
  <c r="CN7" i="5"/>
  <c r="CN32" i="5" s="1"/>
  <c r="CN57" i="5" s="1"/>
  <c r="CN82" i="5" s="1"/>
  <c r="CN107" i="5" s="1"/>
  <c r="CJ7" i="5"/>
  <c r="CJ32" i="5" s="1"/>
  <c r="CJ57" i="5" s="1"/>
  <c r="CJ82" i="5" s="1"/>
  <c r="CJ107" i="5" s="1"/>
  <c r="CF7" i="5"/>
  <c r="CF32" i="5" s="1"/>
  <c r="CF57" i="5" s="1"/>
  <c r="CF82" i="5" s="1"/>
  <c r="CF107" i="5" s="1"/>
  <c r="CB7" i="5"/>
  <c r="CB32" i="5" s="1"/>
  <c r="CB57" i="5" s="1"/>
  <c r="CB82" i="5" s="1"/>
  <c r="CB107" i="5" s="1"/>
  <c r="BX7" i="5"/>
  <c r="BX32" i="5" s="1"/>
  <c r="BX57" i="5" s="1"/>
  <c r="BX82" i="5" s="1"/>
  <c r="BX107" i="5" s="1"/>
  <c r="BT7" i="5"/>
  <c r="BT32" i="5" s="1"/>
  <c r="BT57" i="5" s="1"/>
  <c r="BT82" i="5" s="1"/>
  <c r="BT107" i="5" s="1"/>
  <c r="BP7" i="5"/>
  <c r="BP32" i="5" s="1"/>
  <c r="BP57" i="5" s="1"/>
  <c r="BP82" i="5" s="1"/>
  <c r="BP107" i="5" s="1"/>
  <c r="BL7" i="5"/>
  <c r="BL32" i="5" s="1"/>
  <c r="BL57" i="5" s="1"/>
  <c r="BL82" i="5" s="1"/>
  <c r="BL107" i="5" s="1"/>
  <c r="BH7" i="5"/>
  <c r="BH32" i="5" s="1"/>
  <c r="BH57" i="5" s="1"/>
  <c r="BH82" i="5" s="1"/>
  <c r="BH107" i="5" s="1"/>
  <c r="BD7" i="5"/>
  <c r="BD32" i="5" s="1"/>
  <c r="BD57" i="5" s="1"/>
  <c r="BD82" i="5" s="1"/>
  <c r="BD107" i="5" s="1"/>
  <c r="AZ7" i="5"/>
  <c r="AZ32" i="5" s="1"/>
  <c r="AZ57" i="5" s="1"/>
  <c r="AZ82" i="5" s="1"/>
  <c r="AZ107" i="5" s="1"/>
  <c r="AV7" i="5"/>
  <c r="AV32" i="5" s="1"/>
  <c r="AV57" i="5" s="1"/>
  <c r="AV82" i="5" s="1"/>
  <c r="AV107" i="5" s="1"/>
  <c r="AR7" i="5"/>
  <c r="AR32" i="5" s="1"/>
  <c r="AR57" i="5" s="1"/>
  <c r="AR82" i="5" s="1"/>
  <c r="AR107" i="5" s="1"/>
  <c r="AN7" i="5"/>
  <c r="AJ7" i="5"/>
  <c r="AJ32" i="5" s="1"/>
  <c r="AF7" i="5"/>
  <c r="AF32" i="5" s="1"/>
  <c r="AF57" i="5" s="1"/>
  <c r="AF82" i="5" s="1"/>
  <c r="AF107" i="5" s="1"/>
  <c r="AB7" i="5"/>
  <c r="AB32" i="5" s="1"/>
  <c r="X7" i="5"/>
  <c r="T7" i="5"/>
  <c r="T32" i="5" s="1"/>
  <c r="P7" i="5"/>
  <c r="P32" i="5" s="1"/>
  <c r="L7" i="5"/>
  <c r="L32" i="5" s="1"/>
  <c r="D156" i="5"/>
  <c r="H7" i="5"/>
  <c r="H32" i="5" s="1"/>
  <c r="H58" i="5"/>
  <c r="FH108" i="5"/>
  <c r="FI107" i="5" s="1"/>
  <c r="FH83" i="5"/>
  <c r="FH58" i="5"/>
  <c r="FI57" i="5" s="1"/>
  <c r="FH33" i="5"/>
  <c r="FD108" i="5"/>
  <c r="FE107" i="5" s="1"/>
  <c r="FD58" i="5"/>
  <c r="FD33" i="5"/>
  <c r="EZ108" i="5"/>
  <c r="EZ83" i="5"/>
  <c r="FA82" i="5" s="1"/>
  <c r="EZ58" i="5"/>
  <c r="EZ33" i="5"/>
  <c r="FA32" i="5" s="1"/>
  <c r="EV108" i="5"/>
  <c r="EV83" i="5"/>
  <c r="EW82" i="5" s="1"/>
  <c r="EV58" i="5"/>
  <c r="EV33" i="5"/>
  <c r="ER108" i="5"/>
  <c r="ER83" i="5"/>
  <c r="ER58" i="5"/>
  <c r="ER33" i="5"/>
  <c r="EN108" i="5"/>
  <c r="EN83" i="5"/>
  <c r="EO82" i="5" s="1"/>
  <c r="EN58" i="5"/>
  <c r="EN33" i="5"/>
  <c r="EO32" i="5" s="1"/>
  <c r="EJ108" i="5"/>
  <c r="EK107" i="5" s="1"/>
  <c r="EJ83" i="5"/>
  <c r="EK82" i="5" s="1"/>
  <c r="EJ58" i="5"/>
  <c r="EJ33" i="5"/>
  <c r="EF108" i="5"/>
  <c r="EF83" i="5"/>
  <c r="EG82" i="5" s="1"/>
  <c r="EF58" i="5"/>
  <c r="EF33" i="5"/>
  <c r="EG32" i="5" s="1"/>
  <c r="EB108" i="5"/>
  <c r="EB83" i="5"/>
  <c r="EC82" i="5" s="1"/>
  <c r="EB58" i="5"/>
  <c r="EB33" i="5"/>
  <c r="DX108" i="5"/>
  <c r="DX83" i="5"/>
  <c r="DX58" i="5"/>
  <c r="DX33" i="5"/>
  <c r="DY32" i="5" s="1"/>
  <c r="DT108" i="5"/>
  <c r="DT83" i="5"/>
  <c r="DT58" i="5"/>
  <c r="DT33" i="5"/>
  <c r="DP108" i="5"/>
  <c r="DP83" i="5"/>
  <c r="DQ82" i="5" s="1"/>
  <c r="DP58" i="5"/>
  <c r="DP33" i="5"/>
  <c r="DQ32" i="5" s="1"/>
  <c r="DL108" i="5"/>
  <c r="DM107" i="5" s="1"/>
  <c r="DL83" i="5"/>
  <c r="DL58" i="5"/>
  <c r="DL33" i="5"/>
  <c r="DH108" i="5"/>
  <c r="DH83" i="5"/>
  <c r="DI82" i="5" s="1"/>
  <c r="DH58" i="5"/>
  <c r="DH33" i="5"/>
  <c r="DI32" i="5" s="1"/>
  <c r="DD108" i="5"/>
  <c r="DD83" i="5"/>
  <c r="DE82" i="5" s="1"/>
  <c r="DD58" i="5"/>
  <c r="DD33" i="5"/>
  <c r="DE32" i="5" s="1"/>
  <c r="CZ108" i="5"/>
  <c r="CZ83" i="5"/>
  <c r="DA82" i="5" s="1"/>
  <c r="CZ58" i="5"/>
  <c r="CZ33" i="5"/>
  <c r="CV108" i="5"/>
  <c r="CV83" i="5"/>
  <c r="CW82" i="5" s="1"/>
  <c r="CV58" i="5"/>
  <c r="CW57" i="5" s="1"/>
  <c r="CV33" i="5"/>
  <c r="CR108" i="5"/>
  <c r="CR83" i="5"/>
  <c r="CR58" i="5"/>
  <c r="CR33" i="5"/>
  <c r="CS32" i="5" s="1"/>
  <c r="CN108" i="5"/>
  <c r="CN83" i="5"/>
  <c r="CO82" i="5" s="1"/>
  <c r="CN58" i="5"/>
  <c r="CN33" i="5"/>
  <c r="CJ108" i="5"/>
  <c r="CJ83" i="5"/>
  <c r="CK82" i="5" s="1"/>
  <c r="CJ58" i="5"/>
  <c r="CJ33" i="5"/>
  <c r="CF108" i="5"/>
  <c r="CF83" i="5"/>
  <c r="CG82" i="5" s="1"/>
  <c r="CF58" i="5"/>
  <c r="CF33" i="5"/>
  <c r="CG32" i="5" s="1"/>
  <c r="CB108" i="5"/>
  <c r="CB83" i="5"/>
  <c r="CC82" i="5" s="1"/>
  <c r="CB58" i="5"/>
  <c r="CB33" i="5"/>
  <c r="CC32" i="5" s="1"/>
  <c r="BX108" i="5"/>
  <c r="BX83" i="5"/>
  <c r="BX58" i="5"/>
  <c r="BX33" i="5"/>
  <c r="BT108" i="5"/>
  <c r="BT83" i="5"/>
  <c r="BU82" i="5" s="1"/>
  <c r="BT58" i="5"/>
  <c r="BT33" i="5"/>
  <c r="BU32" i="5" s="1"/>
  <c r="BP108" i="5"/>
  <c r="BP83" i="5"/>
  <c r="BQ82" i="5" s="1"/>
  <c r="BP58" i="5"/>
  <c r="BP33" i="5"/>
  <c r="BL108" i="5"/>
  <c r="BL83" i="5"/>
  <c r="BM82" i="5" s="1"/>
  <c r="BL58" i="5"/>
  <c r="BL33" i="5"/>
  <c r="BH108" i="5"/>
  <c r="BH83" i="5"/>
  <c r="BH58" i="5"/>
  <c r="BH33" i="5"/>
  <c r="BI32" i="5" s="1"/>
  <c r="BJ30" i="5"/>
  <c r="BD108" i="5"/>
  <c r="BD83" i="5"/>
  <c r="BD58" i="5"/>
  <c r="BE57" i="5" s="1"/>
  <c r="BD33" i="5"/>
  <c r="BE32" i="5" s="1"/>
  <c r="AZ108" i="5"/>
  <c r="AZ83" i="5"/>
  <c r="AZ58" i="5"/>
  <c r="BA57" i="5" s="1"/>
  <c r="AZ33" i="5"/>
  <c r="AV108" i="5"/>
  <c r="AW107" i="5" s="1"/>
  <c r="AV83" i="5"/>
  <c r="AW82" i="5" s="1"/>
  <c r="AV58" i="5"/>
  <c r="AW57" i="5" s="1"/>
  <c r="AV33" i="5"/>
  <c r="AR108" i="5"/>
  <c r="AS107" i="5" s="1"/>
  <c r="AR58" i="5"/>
  <c r="AR33" i="5"/>
  <c r="AN108" i="5"/>
  <c r="AO107" i="5" s="1"/>
  <c r="AN83" i="5"/>
  <c r="AN58" i="5"/>
  <c r="AN33" i="5"/>
  <c r="AO32" i="5" s="1"/>
  <c r="AJ108" i="5"/>
  <c r="AJ83" i="5"/>
  <c r="AK82" i="5" s="1"/>
  <c r="AJ58" i="5"/>
  <c r="AJ33" i="5"/>
  <c r="AF108" i="5"/>
  <c r="AG107" i="5" s="1"/>
  <c r="AF83" i="5"/>
  <c r="AG82" i="5" s="1"/>
  <c r="AF58" i="5"/>
  <c r="AF33" i="5"/>
  <c r="AB108" i="5"/>
  <c r="AB83" i="5"/>
  <c r="AC82" i="5" s="1"/>
  <c r="AB58" i="5"/>
  <c r="AB33" i="5"/>
  <c r="X108" i="5"/>
  <c r="X83" i="5"/>
  <c r="Y82" i="5" s="1"/>
  <c r="X58" i="5"/>
  <c r="X33" i="5"/>
  <c r="T108" i="5"/>
  <c r="T83" i="5"/>
  <c r="U82" i="5" s="1"/>
  <c r="T33" i="5"/>
  <c r="P108" i="5"/>
  <c r="P83" i="5"/>
  <c r="P33" i="5"/>
  <c r="Q32" i="5" s="1"/>
  <c r="L108" i="5"/>
  <c r="L83" i="5"/>
  <c r="M82" i="5" s="1"/>
  <c r="L33" i="5"/>
  <c r="H108" i="5"/>
  <c r="H83" i="5"/>
  <c r="H33" i="5"/>
  <c r="I32" i="5" s="1"/>
  <c r="C32" i="5"/>
  <c r="C57" i="5"/>
  <c r="N14" i="5"/>
  <c r="R17" i="5"/>
  <c r="V9" i="5"/>
  <c r="Z12" i="5"/>
  <c r="AD16" i="5"/>
  <c r="AH8" i="5"/>
  <c r="AL10" i="5"/>
  <c r="AP8" i="5"/>
  <c r="BB9" i="5"/>
  <c r="BF16" i="5"/>
  <c r="BJ19" i="5"/>
  <c r="BN21" i="5"/>
  <c r="BR8" i="5"/>
  <c r="BV16" i="5"/>
  <c r="BZ15" i="5"/>
  <c r="CH8" i="5"/>
  <c r="A9" i="6"/>
  <c r="I2" i="5" s="1"/>
  <c r="CP14" i="5"/>
  <c r="CT8" i="5"/>
  <c r="CX19" i="5"/>
  <c r="DB9" i="5"/>
  <c r="DF9" i="5"/>
  <c r="DJ8" i="5"/>
  <c r="DN8" i="5"/>
  <c r="DV11" i="5"/>
  <c r="DZ15" i="5"/>
  <c r="ED9" i="5"/>
  <c r="C7" i="5"/>
  <c r="I6" i="6" s="1"/>
  <c r="DC132" i="5"/>
  <c r="EI132" i="5"/>
  <c r="AR6" i="6"/>
  <c r="FC132" i="5"/>
  <c r="FG132" i="5"/>
  <c r="D81" i="5"/>
  <c r="D106" i="5"/>
  <c r="C82" i="5"/>
  <c r="D131" i="5"/>
  <c r="E107" i="5" s="1"/>
  <c r="C107" i="5"/>
  <c r="J8" i="5"/>
  <c r="N8" i="5"/>
  <c r="R12" i="5"/>
  <c r="Z8" i="5"/>
  <c r="AD9" i="5"/>
  <c r="AH9" i="5"/>
  <c r="AL8" i="5"/>
  <c r="AP9" i="5"/>
  <c r="AT22" i="5"/>
  <c r="BB16" i="5"/>
  <c r="BF9" i="5"/>
  <c r="BJ12" i="5"/>
  <c r="BN13" i="5"/>
  <c r="BR17" i="5"/>
  <c r="BV20" i="5"/>
  <c r="BZ9" i="5"/>
  <c r="CD10" i="5"/>
  <c r="CH11" i="5"/>
  <c r="CL8" i="5"/>
  <c r="CP10" i="5"/>
  <c r="CT9" i="5"/>
  <c r="CX8" i="5"/>
  <c r="DB10" i="5"/>
  <c r="DF8" i="5"/>
  <c r="DJ10" i="5"/>
  <c r="DN9" i="5"/>
  <c r="DR8" i="5"/>
  <c r="DV9" i="5"/>
  <c r="DZ8" i="5"/>
  <c r="N12" i="5"/>
  <c r="R19" i="5"/>
  <c r="Z10" i="5"/>
  <c r="AH14" i="5"/>
  <c r="AL11" i="5"/>
  <c r="AP12" i="5"/>
  <c r="AT8" i="5"/>
  <c r="AX14" i="5"/>
  <c r="BB14" i="5"/>
  <c r="BF20" i="5"/>
  <c r="BJ13" i="5"/>
  <c r="BN16" i="5"/>
  <c r="BR9" i="5"/>
  <c r="BV9" i="5"/>
  <c r="BZ8" i="5"/>
  <c r="CD12" i="5"/>
  <c r="CH12" i="5"/>
  <c r="CL10" i="5"/>
  <c r="CP8" i="5"/>
  <c r="CT16" i="5"/>
  <c r="CX13" i="5"/>
  <c r="DB14" i="5"/>
  <c r="DF11" i="5"/>
  <c r="DJ16" i="5"/>
  <c r="DN16" i="5"/>
  <c r="DR17" i="5"/>
  <c r="DV16" i="5"/>
  <c r="DZ12" i="5"/>
  <c r="ED8" i="5"/>
  <c r="J11" i="5"/>
  <c r="N9" i="5"/>
  <c r="R14" i="5"/>
  <c r="Z14" i="5"/>
  <c r="AD12" i="5"/>
  <c r="AH17" i="5"/>
  <c r="AL12" i="5"/>
  <c r="AP14" i="5"/>
  <c r="AT10" i="5"/>
  <c r="AX13" i="5"/>
  <c r="BB10" i="5"/>
  <c r="BF8" i="5"/>
  <c r="BJ10" i="5"/>
  <c r="BN11" i="5"/>
  <c r="BR15" i="5"/>
  <c r="BV10" i="5"/>
  <c r="BZ14" i="5"/>
  <c r="CD8" i="5"/>
  <c r="CH9" i="5"/>
  <c r="CL16" i="5"/>
  <c r="CP15" i="5"/>
  <c r="CT15" i="5"/>
  <c r="CX15" i="5"/>
  <c r="DB19" i="5"/>
  <c r="DF13" i="5"/>
  <c r="DJ15" i="5"/>
  <c r="DN13" i="5"/>
  <c r="DR13" i="5"/>
  <c r="DV14" i="5"/>
  <c r="DZ14" i="5"/>
  <c r="ED11" i="5"/>
  <c r="F8" i="5"/>
  <c r="J10" i="5"/>
  <c r="N11" i="5"/>
  <c r="R9" i="5"/>
  <c r="Z15" i="5"/>
  <c r="AH16" i="5"/>
  <c r="AL15" i="5"/>
  <c r="AP20" i="5"/>
  <c r="AT15" i="5"/>
  <c r="BB11" i="5"/>
  <c r="BF12" i="5"/>
  <c r="BJ11" i="5"/>
  <c r="BN9" i="5"/>
  <c r="BR19" i="5"/>
  <c r="BV13" i="5"/>
  <c r="BZ17" i="5"/>
  <c r="CH10" i="5"/>
  <c r="CL11" i="5"/>
  <c r="CP9" i="5"/>
  <c r="CT10" i="5"/>
  <c r="CX22" i="5"/>
  <c r="DF12" i="5"/>
  <c r="DJ13" i="5"/>
  <c r="DN18" i="5"/>
  <c r="DR10" i="5"/>
  <c r="DV12" i="5"/>
  <c r="DZ10" i="5"/>
  <c r="ED12" i="5"/>
  <c r="R8" i="5"/>
  <c r="V8" i="5"/>
  <c r="Z9" i="5"/>
  <c r="AD8" i="5"/>
  <c r="AH11" i="5"/>
  <c r="AL13" i="5"/>
  <c r="AT13" i="5"/>
  <c r="AX17" i="5"/>
  <c r="BB13" i="5"/>
  <c r="BF11" i="5"/>
  <c r="BJ8" i="5"/>
  <c r="BN8" i="5"/>
  <c r="BR14" i="5"/>
  <c r="BV15" i="5"/>
  <c r="BZ18" i="5"/>
  <c r="CH21" i="5"/>
  <c r="CL14" i="5"/>
  <c r="CP11" i="5"/>
  <c r="CT12" i="5"/>
  <c r="DJ14" i="5"/>
  <c r="DN10" i="5"/>
  <c r="DR19" i="5"/>
  <c r="DV18" i="5"/>
  <c r="DZ9" i="5"/>
  <c r="ED10" i="5"/>
  <c r="N13" i="5"/>
  <c r="R18" i="5"/>
  <c r="V14" i="5"/>
  <c r="Z20" i="5"/>
  <c r="AD10" i="5"/>
  <c r="AH18" i="5"/>
  <c r="AL16" i="5"/>
  <c r="AP11" i="5"/>
  <c r="AT14" i="5"/>
  <c r="AX15" i="5"/>
  <c r="BB19" i="5"/>
  <c r="BF18" i="5"/>
  <c r="BJ21" i="5"/>
  <c r="BN14" i="5"/>
  <c r="BR16" i="5"/>
  <c r="BV8" i="5"/>
  <c r="BZ10" i="5"/>
  <c r="CD16" i="5"/>
  <c r="CH13" i="5"/>
  <c r="CL9" i="5"/>
  <c r="CP17" i="5"/>
  <c r="CT13" i="5"/>
  <c r="CX9" i="5"/>
  <c r="DB8" i="5"/>
  <c r="DF19" i="5"/>
  <c r="DJ12" i="5"/>
  <c r="DN14" i="5"/>
  <c r="DR18" i="5"/>
  <c r="DV8" i="5"/>
  <c r="DZ11" i="5"/>
  <c r="ED18" i="5"/>
  <c r="N16" i="5"/>
  <c r="R10" i="5"/>
  <c r="Z16" i="5"/>
  <c r="AD15" i="5"/>
  <c r="AH13" i="5"/>
  <c r="AL14" i="5"/>
  <c r="AP16" i="5"/>
  <c r="AT18" i="5"/>
  <c r="AX8" i="5"/>
  <c r="BB15" i="5"/>
  <c r="BF15" i="5"/>
  <c r="BJ9" i="5"/>
  <c r="BN22" i="5"/>
  <c r="BZ13" i="5"/>
  <c r="CH14" i="5"/>
  <c r="CL13" i="5"/>
  <c r="CP16" i="5"/>
  <c r="CT17" i="5"/>
  <c r="CX20" i="5"/>
  <c r="DB12" i="5"/>
  <c r="DF14" i="5"/>
  <c r="DJ9" i="5"/>
  <c r="DN11" i="5"/>
  <c r="DR12" i="5"/>
  <c r="DV15" i="5"/>
  <c r="DZ13" i="5"/>
  <c r="ED13" i="5"/>
  <c r="R11" i="5"/>
  <c r="Z11" i="5"/>
  <c r="AD11" i="5"/>
  <c r="AH15" i="5"/>
  <c r="AL9" i="5"/>
  <c r="AP17" i="5"/>
  <c r="AT9" i="5"/>
  <c r="AX22" i="5"/>
  <c r="BF10" i="5"/>
  <c r="BJ20" i="5"/>
  <c r="BN10" i="5"/>
  <c r="BR13" i="5"/>
  <c r="BV19" i="5"/>
  <c r="BZ20" i="5"/>
  <c r="CL12" i="5"/>
  <c r="CP13" i="5"/>
  <c r="CX12" i="5"/>
  <c r="DB11" i="5"/>
  <c r="DF10" i="5"/>
  <c r="DJ11" i="5"/>
  <c r="DN12" i="5"/>
  <c r="DR9" i="5"/>
  <c r="DV10" i="5"/>
  <c r="DZ16" i="5"/>
  <c r="ED21" i="5"/>
  <c r="AD18" i="5"/>
  <c r="AH21" i="5"/>
  <c r="AP18" i="5"/>
  <c r="AT12" i="5"/>
  <c r="AX19" i="5"/>
  <c r="BB21" i="5"/>
  <c r="BF17" i="5"/>
  <c r="BJ15" i="5"/>
  <c r="BR10" i="5"/>
  <c r="BV17" i="5"/>
  <c r="BZ16" i="5"/>
  <c r="CD18" i="5"/>
  <c r="CH15" i="5"/>
  <c r="CL15" i="5"/>
  <c r="CP20" i="5"/>
  <c r="DB13" i="5"/>
  <c r="DF17" i="5"/>
  <c r="DJ19" i="5"/>
  <c r="DN15" i="5"/>
  <c r="DR15" i="5"/>
  <c r="DV19" i="5"/>
  <c r="DZ19" i="5"/>
  <c r="ED15" i="5"/>
  <c r="N19" i="5"/>
  <c r="R21" i="5"/>
  <c r="AH10" i="5"/>
  <c r="AL18" i="5"/>
  <c r="AP13" i="5"/>
  <c r="AT16" i="5"/>
  <c r="AX21" i="5"/>
  <c r="BJ14" i="5"/>
  <c r="BN20" i="5"/>
  <c r="CH17" i="5"/>
  <c r="CX17" i="5"/>
  <c r="DF15" i="5"/>
  <c r="DJ20" i="5"/>
  <c r="DN22" i="5"/>
  <c r="DR20" i="5"/>
  <c r="DV21" i="5"/>
  <c r="AD20" i="5"/>
  <c r="AT19" i="5"/>
  <c r="AX9" i="5"/>
  <c r="BB18" i="5"/>
  <c r="BF19" i="5"/>
  <c r="BJ16" i="5"/>
  <c r="BN18" i="5"/>
  <c r="BR18" i="5"/>
  <c r="BV14" i="5"/>
  <c r="BZ11" i="5"/>
  <c r="CD21" i="5"/>
  <c r="ED14" i="5"/>
  <c r="F33" i="5"/>
  <c r="AP19" i="5"/>
  <c r="AT11" i="5"/>
  <c r="AX12" i="5"/>
  <c r="BB12" i="5"/>
  <c r="BF21" i="5"/>
  <c r="BN15" i="5"/>
  <c r="BR12" i="5"/>
  <c r="BV12" i="5"/>
  <c r="BZ19" i="5"/>
  <c r="CL17" i="5"/>
  <c r="CP22" i="5"/>
  <c r="DF18" i="5"/>
  <c r="F84" i="5"/>
  <c r="AL22" i="5"/>
  <c r="AP10" i="5"/>
  <c r="AT17" i="5"/>
  <c r="AX16" i="5"/>
  <c r="BB20" i="5"/>
  <c r="BJ18" i="5"/>
  <c r="BN17" i="5"/>
  <c r="BR21" i="5"/>
  <c r="CH22" i="5"/>
  <c r="CT14" i="5"/>
  <c r="CX16" i="5"/>
  <c r="DB22" i="5"/>
  <c r="DF20" i="5"/>
  <c r="R13" i="5"/>
  <c r="Z13" i="5"/>
  <c r="AD19" i="5"/>
  <c r="AH22" i="5"/>
  <c r="AL19" i="5"/>
  <c r="AP15" i="5"/>
  <c r="AT20" i="5"/>
  <c r="CX18" i="5"/>
  <c r="DB16" i="5"/>
  <c r="DN17" i="5"/>
  <c r="DR16" i="5"/>
  <c r="DV17" i="5"/>
  <c r="DZ21" i="5"/>
  <c r="ED16" i="5"/>
  <c r="F34" i="5"/>
  <c r="J13" i="5"/>
  <c r="N10" i="5"/>
  <c r="R15" i="5"/>
  <c r="V22" i="5"/>
  <c r="Z17" i="5"/>
  <c r="AD13" i="5"/>
  <c r="AH20" i="5"/>
  <c r="AT21" i="5"/>
  <c r="AX18" i="5"/>
  <c r="BB17" i="5"/>
  <c r="BF14" i="5"/>
  <c r="BJ22" i="5"/>
  <c r="DB17" i="5"/>
  <c r="DF16" i="5"/>
  <c r="DJ21" i="5"/>
  <c r="DV22" i="5"/>
  <c r="R20" i="5"/>
  <c r="AH12" i="5"/>
  <c r="AL17" i="5"/>
  <c r="AP21" i="5"/>
  <c r="CP12" i="5"/>
  <c r="CT11" i="5"/>
  <c r="CX10" i="5"/>
  <c r="DB15" i="5"/>
  <c r="DF22" i="5"/>
  <c r="DR11" i="5"/>
  <c r="DZ22" i="5"/>
  <c r="BB8" i="5"/>
  <c r="BF13" i="5"/>
  <c r="BJ17" i="5"/>
  <c r="BN19" i="5"/>
  <c r="BR11" i="5"/>
  <c r="BV21" i="5"/>
  <c r="DN19" i="5"/>
  <c r="DR14" i="5"/>
  <c r="DV13" i="5"/>
  <c r="DZ18" i="5"/>
  <c r="ED19" i="5"/>
  <c r="N15" i="5"/>
  <c r="R16" i="5"/>
  <c r="V16" i="5"/>
  <c r="Z18" i="5"/>
  <c r="AD14" i="5"/>
  <c r="CH19" i="5"/>
  <c r="CL18" i="5"/>
  <c r="J21" i="5"/>
  <c r="BF22" i="5"/>
  <c r="CH16" i="5"/>
  <c r="CL20" i="5"/>
  <c r="CP18" i="5"/>
  <c r="CT18" i="5"/>
  <c r="CX14" i="5"/>
  <c r="DB21" i="5"/>
  <c r="DZ20" i="5"/>
  <c r="ED22" i="5"/>
  <c r="N22" i="5"/>
  <c r="AR83" i="5"/>
  <c r="BR20" i="5"/>
  <c r="CD17" i="5"/>
  <c r="CH18" i="5"/>
  <c r="CL19" i="5"/>
  <c r="CP19" i="5"/>
  <c r="CT21" i="5"/>
  <c r="DJ17" i="5"/>
  <c r="DN21" i="5"/>
  <c r="DV20" i="5"/>
  <c r="F58" i="5"/>
  <c r="J18" i="5"/>
  <c r="N17" i="5"/>
  <c r="R22" i="5"/>
  <c r="V18" i="5"/>
  <c r="Z19" i="5"/>
  <c r="AD17" i="5"/>
  <c r="AH19" i="5"/>
  <c r="AL20" i="5"/>
  <c r="DR22" i="5"/>
  <c r="N20" i="5"/>
  <c r="CX11" i="5"/>
  <c r="DB20" i="5"/>
  <c r="DZ17" i="5"/>
  <c r="ED17" i="5"/>
  <c r="AX20" i="5"/>
  <c r="N18" i="5"/>
  <c r="C10" i="8"/>
  <c r="CK10" i="8" s="1"/>
  <c r="C11" i="8"/>
  <c r="AT11" i="8" s="1"/>
  <c r="C12" i="8"/>
  <c r="C13" i="8"/>
  <c r="C14" i="8"/>
  <c r="AT14" i="8" s="1"/>
  <c r="C15" i="8"/>
  <c r="C16" i="8"/>
  <c r="C17" i="8"/>
  <c r="BX17" i="8" s="1"/>
  <c r="C18" i="8"/>
  <c r="AT18" i="8" s="1"/>
  <c r="C19" i="8"/>
  <c r="C20" i="8"/>
  <c r="AT20" i="8" s="1"/>
  <c r="C21" i="8"/>
  <c r="CK21" i="8" s="1"/>
  <c r="C22" i="8"/>
  <c r="CK22" i="8" s="1"/>
  <c r="C23" i="8"/>
  <c r="C24" i="8"/>
  <c r="C25" i="8"/>
  <c r="BX25" i="8" s="1"/>
  <c r="C26" i="8"/>
  <c r="C27" i="8"/>
  <c r="C28" i="8"/>
  <c r="AT28" i="8" s="1"/>
  <c r="C29" i="8"/>
  <c r="BX29" i="8" s="1"/>
  <c r="C30" i="8"/>
  <c r="C31" i="8"/>
  <c r="AT31" i="8" s="1"/>
  <c r="C32" i="8"/>
  <c r="C33" i="8"/>
  <c r="BX33" i="8" s="1"/>
  <c r="C34" i="8"/>
  <c r="C35" i="8"/>
  <c r="C36" i="8"/>
  <c r="C37" i="8"/>
  <c r="C38" i="8"/>
  <c r="C39" i="8"/>
  <c r="C40" i="8"/>
  <c r="C41" i="8"/>
  <c r="C42" i="8"/>
  <c r="AT42" i="8" s="1"/>
  <c r="C43" i="8"/>
  <c r="C44" i="8"/>
  <c r="CK44" i="8" s="1"/>
  <c r="C45" i="8"/>
  <c r="C46" i="8"/>
  <c r="C47" i="8"/>
  <c r="AT47" i="8" s="1"/>
  <c r="C48" i="8"/>
  <c r="CK48" i="8" s="1"/>
  <c r="C49" i="8"/>
  <c r="C50" i="8"/>
  <c r="AT50" i="8" s="1"/>
  <c r="C51" i="8"/>
  <c r="CK51" i="8" s="1"/>
  <c r="C52" i="8"/>
  <c r="CF52" i="8" s="1"/>
  <c r="C53" i="8"/>
  <c r="C54" i="8"/>
  <c r="C55" i="8"/>
  <c r="C56" i="8"/>
  <c r="CK56" i="8" s="1"/>
  <c r="C57" i="8"/>
  <c r="BX57" i="8" s="1"/>
  <c r="C58" i="8"/>
  <c r="CF58" i="8" s="1"/>
  <c r="C59" i="8"/>
  <c r="C60" i="8"/>
  <c r="CF60" i="8" s="1"/>
  <c r="C61" i="8"/>
  <c r="CF61" i="8" s="1"/>
  <c r="C62" i="8"/>
  <c r="CK62" i="8" s="1"/>
  <c r="C63" i="8"/>
  <c r="C64" i="8"/>
  <c r="AT64" i="8" s="1"/>
  <c r="C65" i="8"/>
  <c r="CK65" i="8" s="1"/>
  <c r="C66" i="8"/>
  <c r="C67" i="8"/>
  <c r="C68" i="8"/>
  <c r="C69" i="8"/>
  <c r="CF69" i="8" s="1"/>
  <c r="C70" i="8"/>
  <c r="AT70" i="8" s="1"/>
  <c r="C71" i="8"/>
  <c r="C72" i="8"/>
  <c r="AT72" i="8" s="1"/>
  <c r="C73" i="8"/>
  <c r="CK73" i="8" s="1"/>
  <c r="C74" i="8"/>
  <c r="C75" i="8"/>
  <c r="AT75" i="8" s="1"/>
  <c r="C76" i="8"/>
  <c r="C77" i="8"/>
  <c r="CF77" i="8" s="1"/>
  <c r="C78" i="8"/>
  <c r="CF78" i="8" s="1"/>
  <c r="C79" i="8"/>
  <c r="C80" i="8"/>
  <c r="BX80" i="8" s="1"/>
  <c r="C81" i="8"/>
  <c r="C82" i="8"/>
  <c r="AT82" i="8" s="1"/>
  <c r="C83" i="8"/>
  <c r="C84" i="8"/>
  <c r="CF84" i="8" s="1"/>
  <c r="C85" i="8"/>
  <c r="C86" i="8"/>
  <c r="CF86" i="8" s="1"/>
  <c r="C87" i="8"/>
  <c r="C88" i="8"/>
  <c r="BX88" i="8" s="1"/>
  <c r="C89" i="8"/>
  <c r="CK89" i="8" s="1"/>
  <c r="C90" i="8"/>
  <c r="CK90" i="8" s="1"/>
  <c r="C91" i="8"/>
  <c r="CF91" i="8" s="1"/>
  <c r="C92" i="8"/>
  <c r="CK92" i="8" s="1"/>
  <c r="C93" i="8"/>
  <c r="DN20" i="5"/>
  <c r="DR21" i="5"/>
  <c r="J19" i="5"/>
  <c r="V20" i="5"/>
  <c r="BR22" i="5"/>
  <c r="Z21" i="5"/>
  <c r="CP21" i="5"/>
  <c r="ED20" i="5"/>
  <c r="BN12" i="5"/>
  <c r="BV11" i="5"/>
  <c r="BZ22" i="5"/>
  <c r="AX11" i="5"/>
  <c r="BB22" i="5"/>
  <c r="BZ12" i="5"/>
  <c r="CD22" i="5"/>
  <c r="N21" i="5"/>
  <c r="CT20" i="5"/>
  <c r="CT19" i="5"/>
  <c r="CX21" i="5"/>
  <c r="DB18" i="5"/>
  <c r="DF21" i="5"/>
  <c r="AL21" i="5"/>
  <c r="CD19" i="5"/>
  <c r="CH20" i="5"/>
  <c r="BV18" i="5"/>
  <c r="BZ21" i="5"/>
  <c r="AX10" i="5"/>
  <c r="DJ18" i="5"/>
  <c r="CT22" i="5"/>
  <c r="BV22" i="5"/>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6" i="8"/>
  <c r="E36" i="8"/>
  <c r="D37" i="8"/>
  <c r="E37" i="8"/>
  <c r="D38" i="8"/>
  <c r="E38" i="8"/>
  <c r="D39" i="8"/>
  <c r="E39" i="8"/>
  <c r="D40" i="8"/>
  <c r="E40" i="8"/>
  <c r="D41" i="8"/>
  <c r="E41" i="8"/>
  <c r="D42" i="8"/>
  <c r="E42" i="8"/>
  <c r="D43" i="8"/>
  <c r="E43" i="8"/>
  <c r="D44" i="8"/>
  <c r="E44" i="8"/>
  <c r="D45" i="8"/>
  <c r="E45" i="8"/>
  <c r="D46" i="8"/>
  <c r="E46" i="8"/>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E80" i="8"/>
  <c r="D81" i="8"/>
  <c r="E81" i="8"/>
  <c r="D82" i="8"/>
  <c r="E82" i="8"/>
  <c r="D83" i="8"/>
  <c r="E83" i="8"/>
  <c r="D84" i="8"/>
  <c r="E84" i="8"/>
  <c r="D85" i="8"/>
  <c r="E85" i="8"/>
  <c r="D86" i="8"/>
  <c r="E86" i="8"/>
  <c r="D87" i="8"/>
  <c r="E87" i="8"/>
  <c r="D88" i="8"/>
  <c r="E88" i="8"/>
  <c r="D89" i="8"/>
  <c r="E89" i="8"/>
  <c r="D90" i="8"/>
  <c r="E90" i="8"/>
  <c r="D91" i="8"/>
  <c r="E91" i="8"/>
  <c r="D92" i="8"/>
  <c r="E92" i="8"/>
  <c r="D93" i="8"/>
  <c r="E93" i="8"/>
  <c r="E10" i="8"/>
  <c r="D10" i="8"/>
  <c r="AD21" i="5"/>
  <c r="EH8" i="5"/>
  <c r="EH9" i="5"/>
  <c r="EH11" i="5"/>
  <c r="AD22" i="5"/>
  <c r="EH12" i="5"/>
  <c r="EH10" i="5"/>
  <c r="EH18" i="5"/>
  <c r="EH13" i="5"/>
  <c r="EH21" i="5"/>
  <c r="EH15" i="5"/>
  <c r="CL22" i="5"/>
  <c r="EH14" i="5"/>
  <c r="DJ22" i="5"/>
  <c r="EH16" i="5"/>
  <c r="EH19" i="5"/>
  <c r="Z22" i="5"/>
  <c r="EH22" i="5"/>
  <c r="EH17" i="5"/>
  <c r="CL21" i="5"/>
  <c r="EH20" i="5"/>
  <c r="CF37" i="8"/>
  <c r="AP22" i="5"/>
  <c r="CF54" i="8"/>
  <c r="F108" i="5"/>
  <c r="CK78" i="8"/>
  <c r="CK82" i="8"/>
  <c r="BX86" i="8"/>
  <c r="BX90" i="8"/>
  <c r="CF90" i="8"/>
  <c r="CF10" i="8"/>
  <c r="AT12" i="8"/>
  <c r="AT16" i="8"/>
  <c r="AT19" i="8"/>
  <c r="AT24" i="8"/>
  <c r="AT26" i="8"/>
  <c r="AT30" i="8"/>
  <c r="AT32" i="8"/>
  <c r="AT34" i="8"/>
  <c r="AT35" i="8"/>
  <c r="AT36" i="8"/>
  <c r="AT38" i="8"/>
  <c r="AT40" i="8"/>
  <c r="AT44" i="8"/>
  <c r="AT46" i="8"/>
  <c r="AT48" i="8"/>
  <c r="AT51" i="8"/>
  <c r="AT52" i="8"/>
  <c r="AT54" i="8"/>
  <c r="AT58" i="8"/>
  <c r="AT60" i="8"/>
  <c r="AT66" i="8"/>
  <c r="AT67" i="8"/>
  <c r="AT68" i="8"/>
  <c r="AT74" i="8"/>
  <c r="AT76" i="8"/>
  <c r="AT80" i="8"/>
  <c r="AT83" i="8"/>
  <c r="AT86" i="8"/>
  <c r="AT90" i="8"/>
  <c r="F70" i="5"/>
  <c r="N3" i="5"/>
  <c r="E156" i="5"/>
  <c r="FJ30" i="5"/>
  <c r="FJ29" i="5"/>
  <c r="FJ28" i="5"/>
  <c r="FJ22" i="5"/>
  <c r="FJ21" i="5"/>
  <c r="FJ20" i="5"/>
  <c r="FJ19" i="5"/>
  <c r="FJ18" i="5"/>
  <c r="FJ17" i="5"/>
  <c r="FJ16" i="5"/>
  <c r="FJ15" i="5"/>
  <c r="FJ14" i="5"/>
  <c r="FJ13" i="5"/>
  <c r="FJ12" i="5"/>
  <c r="FJ11" i="5"/>
  <c r="FJ10" i="5"/>
  <c r="FJ9" i="5"/>
  <c r="FJ8" i="5"/>
  <c r="FD83" i="5"/>
  <c r="FF30" i="5"/>
  <c r="FF29" i="5"/>
  <c r="FF28" i="5"/>
  <c r="FF22" i="5"/>
  <c r="FF21" i="5"/>
  <c r="FF20" i="5"/>
  <c r="FF19" i="5"/>
  <c r="FF18" i="5"/>
  <c r="FF17" i="5"/>
  <c r="FF16" i="5"/>
  <c r="FF15" i="5"/>
  <c r="FF14" i="5"/>
  <c r="FF13" i="5"/>
  <c r="FF12" i="5"/>
  <c r="FF11" i="5"/>
  <c r="FF10" i="5"/>
  <c r="FF9" i="5"/>
  <c r="FF8" i="5"/>
  <c r="FB30" i="5"/>
  <c r="FB29" i="5"/>
  <c r="FB28" i="5"/>
  <c r="FB22" i="5"/>
  <c r="FB21" i="5"/>
  <c r="FB20" i="5"/>
  <c r="FB19" i="5"/>
  <c r="FB18" i="5"/>
  <c r="FB17" i="5"/>
  <c r="FB16" i="5"/>
  <c r="FB15" i="5"/>
  <c r="FB14" i="5"/>
  <c r="FB13" i="5"/>
  <c r="FB12" i="5"/>
  <c r="FB11" i="5"/>
  <c r="FB10" i="5"/>
  <c r="FB9" i="5"/>
  <c r="FB8" i="5"/>
  <c r="EX30" i="5"/>
  <c r="EX29" i="5"/>
  <c r="EX28" i="5"/>
  <c r="EX22" i="5"/>
  <c r="EX21" i="5"/>
  <c r="EX20" i="5"/>
  <c r="EX19" i="5"/>
  <c r="EX18" i="5"/>
  <c r="EX17" i="5"/>
  <c r="EX16" i="5"/>
  <c r="EX15" i="5"/>
  <c r="EX14" i="5"/>
  <c r="EX13" i="5"/>
  <c r="EX12" i="5"/>
  <c r="EX11" i="5"/>
  <c r="EX10" i="5"/>
  <c r="EX9" i="5"/>
  <c r="EX8" i="5"/>
  <c r="ET30" i="5"/>
  <c r="ET29" i="5"/>
  <c r="ET28" i="5"/>
  <c r="ET22" i="5"/>
  <c r="ET21" i="5"/>
  <c r="ET20" i="5"/>
  <c r="ET19" i="5"/>
  <c r="ET18" i="5"/>
  <c r="ET17" i="5"/>
  <c r="ET16" i="5"/>
  <c r="ET15" i="5"/>
  <c r="ET14" i="5"/>
  <c r="ET13" i="5"/>
  <c r="ET12" i="5"/>
  <c r="ET11" i="5"/>
  <c r="ET10" i="5"/>
  <c r="ET9" i="5"/>
  <c r="ET8" i="5"/>
  <c r="EP30" i="5"/>
  <c r="EP29" i="5"/>
  <c r="EP28" i="5"/>
  <c r="EP22" i="5"/>
  <c r="EP21" i="5"/>
  <c r="EP20" i="5"/>
  <c r="EP19" i="5"/>
  <c r="EP18" i="5"/>
  <c r="EP17" i="5"/>
  <c r="EP16" i="5"/>
  <c r="EP15" i="5"/>
  <c r="EP14" i="5"/>
  <c r="EP13" i="5"/>
  <c r="EP12" i="5"/>
  <c r="EP11" i="5"/>
  <c r="EP10" i="5"/>
  <c r="EP9" i="5"/>
  <c r="EP8" i="5"/>
  <c r="EL30" i="5"/>
  <c r="EL29" i="5"/>
  <c r="EL28" i="5"/>
  <c r="EL22" i="5"/>
  <c r="EL21" i="5"/>
  <c r="EL20" i="5"/>
  <c r="EL19" i="5"/>
  <c r="EL18" i="5"/>
  <c r="EL17" i="5"/>
  <c r="EL16" i="5"/>
  <c r="EL15" i="5"/>
  <c r="EL14" i="5"/>
  <c r="EL13" i="5"/>
  <c r="EL12" i="5"/>
  <c r="EL11" i="5"/>
  <c r="EL10" i="5"/>
  <c r="EL9" i="5"/>
  <c r="EL8" i="5"/>
  <c r="EH30" i="5"/>
  <c r="EH29" i="5"/>
  <c r="EH28" i="5"/>
  <c r="ED30" i="5"/>
  <c r="ED29" i="5"/>
  <c r="ED28" i="5"/>
  <c r="DZ30" i="5"/>
  <c r="DZ29" i="5"/>
  <c r="DZ28" i="5"/>
  <c r="DV30" i="5"/>
  <c r="DV29" i="5"/>
  <c r="DV28" i="5"/>
  <c r="DR30" i="5"/>
  <c r="DR29" i="5"/>
  <c r="DR28" i="5"/>
  <c r="DN30" i="5"/>
  <c r="DN29" i="5"/>
  <c r="DN28" i="5"/>
  <c r="DJ30" i="5"/>
  <c r="DJ29" i="5"/>
  <c r="DJ28" i="5"/>
  <c r="DF30" i="5"/>
  <c r="DF29" i="5"/>
  <c r="DF28" i="5"/>
  <c r="DB30" i="5"/>
  <c r="DB29" i="5"/>
  <c r="DB28" i="5"/>
  <c r="CX30" i="5"/>
  <c r="CX29" i="5"/>
  <c r="CX28" i="5"/>
  <c r="CT30" i="5"/>
  <c r="CT29" i="5"/>
  <c r="CT28" i="5"/>
  <c r="CP30" i="5"/>
  <c r="CP29" i="5"/>
  <c r="CP28" i="5"/>
  <c r="CL30" i="5"/>
  <c r="CL29" i="5"/>
  <c r="CL28" i="5"/>
  <c r="CH30" i="5"/>
  <c r="CH29" i="5"/>
  <c r="CH28" i="5"/>
  <c r="CD30" i="5"/>
  <c r="CD28" i="5"/>
  <c r="BZ30" i="5"/>
  <c r="BZ29" i="5"/>
  <c r="BZ28" i="5"/>
  <c r="BV30" i="5"/>
  <c r="BV29" i="5"/>
  <c r="BV28" i="5"/>
  <c r="BR30" i="5"/>
  <c r="BR29" i="5"/>
  <c r="BR28" i="5"/>
  <c r="BN30" i="5"/>
  <c r="BN29" i="5"/>
  <c r="BN28" i="5"/>
  <c r="BJ29" i="5"/>
  <c r="BJ28" i="5"/>
  <c r="BF30" i="5"/>
  <c r="BF29" i="5"/>
  <c r="BF28" i="5"/>
  <c r="BB30" i="5"/>
  <c r="BB29" i="5"/>
  <c r="BB28" i="5"/>
  <c r="AX30" i="5"/>
  <c r="AX29" i="5"/>
  <c r="AX28" i="5"/>
  <c r="AT30" i="5"/>
  <c r="AT29" i="5"/>
  <c r="AT28" i="5"/>
  <c r="AP30" i="5"/>
  <c r="AP29" i="5"/>
  <c r="AP28" i="5"/>
  <c r="AL30" i="5"/>
  <c r="AL29" i="5"/>
  <c r="AL28" i="5"/>
  <c r="AH30" i="5"/>
  <c r="AH29" i="5"/>
  <c r="AH28" i="5"/>
  <c r="AD30" i="5"/>
  <c r="AD29" i="5"/>
  <c r="AD28" i="5"/>
  <c r="Z30" i="5"/>
  <c r="Z29" i="5"/>
  <c r="Z28" i="5"/>
  <c r="V30" i="5"/>
  <c r="V29" i="5"/>
  <c r="V28" i="5"/>
  <c r="R30" i="5"/>
  <c r="R29" i="5"/>
  <c r="R28" i="5"/>
  <c r="N30" i="5"/>
  <c r="N29" i="5"/>
  <c r="N28" i="5"/>
  <c r="J28" i="5"/>
  <c r="J29" i="5"/>
  <c r="J30" i="5"/>
  <c r="F134" i="5"/>
  <c r="F138" i="5"/>
  <c r="F142" i="5"/>
  <c r="F146" i="5"/>
  <c r="F153" i="5"/>
  <c r="F133" i="5"/>
  <c r="F109" i="5"/>
  <c r="F113" i="5"/>
  <c r="F117" i="5"/>
  <c r="F121" i="5"/>
  <c r="F128" i="5"/>
  <c r="F71" i="5"/>
  <c r="F78" i="5"/>
  <c r="F46" i="5"/>
  <c r="F53" i="5"/>
  <c r="F21" i="5"/>
  <c r="F28" i="5"/>
  <c r="I58" i="5"/>
  <c r="I108" i="5"/>
  <c r="I83" i="5"/>
  <c r="I33" i="5"/>
  <c r="M108" i="5"/>
  <c r="M83" i="5"/>
  <c r="Q108" i="5"/>
  <c r="Q83" i="5"/>
  <c r="U83" i="5"/>
  <c r="U108" i="5"/>
  <c r="Y108" i="5"/>
  <c r="Y83" i="5"/>
  <c r="AC83" i="5"/>
  <c r="AC108" i="5"/>
  <c r="AG108" i="5"/>
  <c r="AG83" i="5"/>
  <c r="AK83" i="5"/>
  <c r="AK108" i="5"/>
  <c r="AO108" i="5"/>
  <c r="AO83" i="5"/>
  <c r="AS83" i="5"/>
  <c r="AS108" i="5"/>
  <c r="AW108" i="5"/>
  <c r="AW83" i="5"/>
  <c r="BA83" i="5"/>
  <c r="BA108" i="5"/>
  <c r="BQ83" i="5"/>
  <c r="BE83" i="5"/>
  <c r="BE108" i="5"/>
  <c r="BI108" i="5"/>
  <c r="BI83" i="5"/>
  <c r="BM83" i="5"/>
  <c r="BM108" i="5"/>
  <c r="BQ108" i="5"/>
  <c r="BU108" i="5"/>
  <c r="BU83" i="5"/>
  <c r="BY83" i="5"/>
  <c r="BY108" i="5"/>
  <c r="CC108" i="5"/>
  <c r="CC83" i="5"/>
  <c r="CG108" i="5"/>
  <c r="CG83" i="5"/>
  <c r="CK83" i="5"/>
  <c r="CK108" i="5"/>
  <c r="CO83" i="5"/>
  <c r="CO108" i="5"/>
  <c r="CS108" i="5"/>
  <c r="CS83" i="5"/>
  <c r="CW83" i="5"/>
  <c r="CW108" i="5"/>
  <c r="DA108" i="5"/>
  <c r="DA83" i="5"/>
  <c r="DE83" i="5"/>
  <c r="DE108" i="5"/>
  <c r="DI108" i="5"/>
  <c r="DI83" i="5"/>
  <c r="DM83" i="5"/>
  <c r="DM108" i="5"/>
  <c r="DQ108" i="5"/>
  <c r="DQ83" i="5"/>
  <c r="DU83" i="5"/>
  <c r="DU108" i="5"/>
  <c r="DY108" i="5"/>
  <c r="DY83" i="5"/>
  <c r="EC83" i="5"/>
  <c r="EC108" i="5"/>
  <c r="EG108" i="5"/>
  <c r="EG83" i="5"/>
  <c r="EK83" i="5"/>
  <c r="EK108" i="5"/>
  <c r="EO108" i="5"/>
  <c r="EO83" i="5"/>
  <c r="ES108" i="5"/>
  <c r="ES83" i="5"/>
  <c r="EW83" i="5"/>
  <c r="EW108" i="5"/>
  <c r="FA108" i="5"/>
  <c r="FA83" i="5"/>
  <c r="FE83" i="5"/>
  <c r="FE108" i="5"/>
  <c r="FI108" i="5"/>
  <c r="FI83" i="5"/>
  <c r="FI58" i="5"/>
  <c r="FI33" i="5"/>
  <c r="FE58" i="5"/>
  <c r="FE33" i="5"/>
  <c r="FA58" i="5"/>
  <c r="FA33" i="5"/>
  <c r="EW58" i="5"/>
  <c r="EW33" i="5"/>
  <c r="ES58" i="5"/>
  <c r="ES33" i="5"/>
  <c r="EO58" i="5"/>
  <c r="EO33" i="5"/>
  <c r="EK58" i="5"/>
  <c r="EK33" i="5"/>
  <c r="EG58" i="5"/>
  <c r="EG33" i="5"/>
  <c r="EC58" i="5"/>
  <c r="EC33" i="5"/>
  <c r="DY58" i="5"/>
  <c r="DY33" i="5"/>
  <c r="DU58" i="5"/>
  <c r="DU33" i="5"/>
  <c r="DQ58" i="5"/>
  <c r="DQ33" i="5"/>
  <c r="DM58" i="5"/>
  <c r="DI58" i="5"/>
  <c r="DM33" i="5"/>
  <c r="DI33" i="5"/>
  <c r="DE58" i="5"/>
  <c r="DE33" i="5"/>
  <c r="DA58" i="5"/>
  <c r="DA33" i="5"/>
  <c r="CW58" i="5"/>
  <c r="CW33" i="5"/>
  <c r="CS58" i="5"/>
  <c r="CS33" i="5"/>
  <c r="CO58" i="5"/>
  <c r="CO33" i="5"/>
  <c r="CK58" i="5"/>
  <c r="CK33" i="5"/>
  <c r="CG58" i="5"/>
  <c r="CG33" i="5"/>
  <c r="CC58" i="5"/>
  <c r="CC33" i="5"/>
  <c r="BY58" i="5"/>
  <c r="BY33" i="5"/>
  <c r="BU58" i="5"/>
  <c r="BU33" i="5"/>
  <c r="BQ58" i="5"/>
  <c r="BQ33" i="5"/>
  <c r="BM58" i="5"/>
  <c r="BM33" i="5"/>
  <c r="BI58" i="5"/>
  <c r="BI33" i="5"/>
  <c r="BE58" i="5"/>
  <c r="BE33" i="5"/>
  <c r="BA58" i="5"/>
  <c r="BA33" i="5"/>
  <c r="AW58" i="5"/>
  <c r="AW33" i="5"/>
  <c r="AS58" i="5"/>
  <c r="AS33" i="5"/>
  <c r="AO58" i="5"/>
  <c r="AO33" i="5"/>
  <c r="AK58" i="5"/>
  <c r="AK33" i="5"/>
  <c r="AG58" i="5"/>
  <c r="AG33" i="5"/>
  <c r="AC58" i="5"/>
  <c r="AC33" i="5"/>
  <c r="Y58" i="5"/>
  <c r="Y33" i="5"/>
  <c r="U58" i="5"/>
  <c r="U33" i="5"/>
  <c r="Q58" i="5"/>
  <c r="Q33" i="5"/>
  <c r="M58" i="5"/>
  <c r="M33" i="5"/>
  <c r="A103" i="5"/>
  <c r="A104" i="5"/>
  <c r="A105" i="5"/>
  <c r="BQ11" i="6"/>
  <c r="BQ12" i="6"/>
  <c r="BQ13" i="6"/>
  <c r="BQ14" i="6"/>
  <c r="BQ15" i="6"/>
  <c r="BQ16" i="6"/>
  <c r="BQ17" i="6"/>
  <c r="BQ18" i="6"/>
  <c r="BQ19" i="6"/>
  <c r="BQ20" i="6"/>
  <c r="BQ21" i="6"/>
  <c r="BQ22" i="6"/>
  <c r="BQ23" i="6"/>
  <c r="BQ24" i="6"/>
  <c r="BQ25" i="6"/>
  <c r="BQ26" i="6"/>
  <c r="BQ27" i="6"/>
  <c r="BQ28" i="6"/>
  <c r="BQ29" i="6"/>
  <c r="BQ30" i="6"/>
  <c r="BQ31" i="6"/>
  <c r="BQ32" i="6"/>
  <c r="BQ33" i="6"/>
  <c r="BQ34" i="6"/>
  <c r="BQ35" i="6"/>
  <c r="BQ36" i="6"/>
  <c r="BQ37" i="6"/>
  <c r="BQ38" i="6"/>
  <c r="BQ39" i="6"/>
  <c r="BQ40" i="6"/>
  <c r="BQ41" i="6"/>
  <c r="BQ42" i="6"/>
  <c r="BQ43" i="6"/>
  <c r="BQ44" i="6"/>
  <c r="BQ45" i="6"/>
  <c r="BQ46" i="6"/>
  <c r="BQ47" i="6"/>
  <c r="BQ48" i="6"/>
  <c r="BQ49" i="6"/>
  <c r="BQ50" i="6"/>
  <c r="BQ51" i="6"/>
  <c r="BQ52" i="6"/>
  <c r="BQ53" i="6"/>
  <c r="BQ54" i="6"/>
  <c r="BQ55" i="6"/>
  <c r="BQ56" i="6"/>
  <c r="BQ57" i="6"/>
  <c r="BQ58" i="6"/>
  <c r="BQ59" i="6"/>
  <c r="BQ60" i="6"/>
  <c r="BQ61" i="6"/>
  <c r="BQ62" i="6"/>
  <c r="BQ63" i="6"/>
  <c r="BQ64" i="6"/>
  <c r="BQ65" i="6"/>
  <c r="BQ66" i="6"/>
  <c r="BQ67" i="6"/>
  <c r="BQ68" i="6"/>
  <c r="BQ69" i="6"/>
  <c r="BQ70" i="6"/>
  <c r="BQ71" i="6"/>
  <c r="BQ72" i="6"/>
  <c r="BQ73" i="6"/>
  <c r="BQ74" i="6"/>
  <c r="BQ75" i="6"/>
  <c r="BQ76" i="6"/>
  <c r="BQ77" i="6"/>
  <c r="BQ78" i="6"/>
  <c r="BQ79" i="6"/>
  <c r="BQ80" i="6"/>
  <c r="BQ81" i="6"/>
  <c r="BQ82" i="6"/>
  <c r="BQ83" i="6"/>
  <c r="BQ84" i="6"/>
  <c r="BQ85" i="6"/>
  <c r="BQ86" i="6"/>
  <c r="BQ87" i="6"/>
  <c r="BQ88" i="6"/>
  <c r="BQ89" i="6"/>
  <c r="BQ90" i="6"/>
  <c r="BQ91" i="6"/>
  <c r="BQ92" i="6"/>
  <c r="BQ93" i="6"/>
  <c r="BQ10" i="6"/>
  <c r="G9" i="6"/>
  <c r="D9" i="6"/>
  <c r="E9" i="6"/>
  <c r="F9" i="6"/>
  <c r="A90" i="7"/>
  <c r="A74" i="7"/>
  <c r="A75" i="7"/>
  <c r="A76" i="7"/>
  <c r="A77" i="7"/>
  <c r="A78" i="7"/>
  <c r="A79" i="7"/>
  <c r="A80" i="7"/>
  <c r="A81" i="7"/>
  <c r="A82" i="7"/>
  <c r="A83" i="7"/>
  <c r="A84" i="7"/>
  <c r="A85" i="7"/>
  <c r="A86" i="7"/>
  <c r="A87" i="7"/>
  <c r="A88" i="7"/>
  <c r="A89"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B1" i="7"/>
  <c r="CD29" i="5"/>
  <c r="CD20" i="5"/>
  <c r="CD15" i="5"/>
  <c r="CD13" i="5"/>
  <c r="CD9" i="5"/>
  <c r="CD14" i="5"/>
  <c r="CD11" i="5"/>
  <c r="CK47" i="8"/>
  <c r="CK31" i="8"/>
  <c r="CK17" i="8"/>
  <c r="BX74" i="8"/>
  <c r="CF74" i="8"/>
  <c r="BX72" i="8"/>
  <c r="CF72" i="8"/>
  <c r="BX70" i="8"/>
  <c r="CF70" i="8"/>
  <c r="BX68" i="8"/>
  <c r="CF68" i="8"/>
  <c r="BX66" i="8"/>
  <c r="CF66" i="8"/>
  <c r="BX64" i="8"/>
  <c r="CF64" i="8"/>
  <c r="CF62" i="8"/>
  <c r="CK60" i="8"/>
  <c r="CK58" i="8"/>
  <c r="CF56" i="8"/>
  <c r="CK54" i="8"/>
  <c r="CK52" i="8"/>
  <c r="CF48" i="8"/>
  <c r="CF46" i="8"/>
  <c r="CK40" i="8"/>
  <c r="CK38" i="8"/>
  <c r="CK34" i="8"/>
  <c r="CK32" i="8"/>
  <c r="CK30" i="8"/>
  <c r="CK28" i="8"/>
  <c r="CK26" i="8"/>
  <c r="CK24" i="8"/>
  <c r="CF16" i="8"/>
  <c r="CK14" i="8"/>
  <c r="CK12" i="8"/>
  <c r="BX42" i="8"/>
  <c r="F19" i="5"/>
  <c r="BX18" i="8"/>
  <c r="BX38" i="8"/>
  <c r="BX10" i="8"/>
  <c r="BX22" i="8"/>
  <c r="BX30" i="8"/>
  <c r="BX14" i="8"/>
  <c r="BX34" i="8"/>
  <c r="BX54" i="8"/>
  <c r="BX12" i="8"/>
  <c r="BX16" i="8"/>
  <c r="BX44" i="8"/>
  <c r="BX60" i="8"/>
  <c r="BX58" i="8"/>
  <c r="BX56" i="8"/>
  <c r="BX52" i="8"/>
  <c r="BX24" i="8"/>
  <c r="BX43" i="8"/>
  <c r="BX62" i="8"/>
  <c r="AQ6" i="6"/>
  <c r="CK64" i="8"/>
  <c r="CF14" i="8"/>
  <c r="CF30" i="8"/>
  <c r="CK23" i="8"/>
  <c r="V21" i="5"/>
  <c r="V10" i="5"/>
  <c r="V19" i="5"/>
  <c r="V13" i="5"/>
  <c r="V17" i="5"/>
  <c r="V15" i="5"/>
  <c r="V12" i="5"/>
  <c r="V11" i="5"/>
  <c r="CK66" i="8"/>
  <c r="CK74" i="8"/>
  <c r="CK18" i="8"/>
  <c r="CF26" i="8"/>
  <c r="CK16" i="8"/>
  <c r="CK61" i="8"/>
  <c r="CF40" i="8"/>
  <c r="CK70" i="8"/>
  <c r="CF47" i="8"/>
  <c r="CF76" i="8"/>
  <c r="BX76" i="8"/>
  <c r="CK69" i="8"/>
  <c r="CK68" i="8"/>
  <c r="CF24" i="8"/>
  <c r="F60" i="5"/>
  <c r="F95" i="5"/>
  <c r="F89" i="5"/>
  <c r="F88" i="5"/>
  <c r="F90" i="5"/>
  <c r="F87" i="5"/>
  <c r="F91" i="5"/>
  <c r="I107" i="5"/>
  <c r="M107" i="5"/>
  <c r="Q107" i="5"/>
  <c r="U107" i="5"/>
  <c r="AC32" i="5"/>
  <c r="E7" i="5"/>
  <c r="I7" i="5"/>
  <c r="J7" i="5" s="1"/>
  <c r="Y7" i="5"/>
  <c r="Z7" i="5" s="1"/>
  <c r="AK7" i="5"/>
  <c r="AL7" i="5" s="1"/>
  <c r="ES7" i="5"/>
  <c r="ET7" i="5" s="1"/>
  <c r="FA7" i="5"/>
  <c r="FB7" i="5" s="1"/>
  <c r="FI7" i="5"/>
  <c r="FJ7" i="5" s="1"/>
  <c r="Y57" i="5"/>
  <c r="Y107" i="5"/>
  <c r="AK107" i="5"/>
  <c r="BI107" i="5"/>
  <c r="BY57" i="5"/>
  <c r="BY107" i="5"/>
  <c r="CO57" i="5"/>
  <c r="CO107" i="5"/>
  <c r="DE107" i="5"/>
  <c r="DU57" i="5"/>
  <c r="DU107" i="5"/>
  <c r="FA57" i="5"/>
  <c r="FA107" i="5"/>
  <c r="J22" i="5"/>
  <c r="Q82" i="5"/>
  <c r="AC107" i="5"/>
  <c r="BM107" i="5"/>
  <c r="CC107" i="5"/>
  <c r="CS107" i="5"/>
  <c r="DI107" i="5"/>
  <c r="DY57" i="5"/>
  <c r="DY107" i="5"/>
  <c r="EO107" i="5"/>
  <c r="FE57" i="5"/>
  <c r="U7" i="5"/>
  <c r="AO7" i="5"/>
  <c r="AP7" i="5" s="1"/>
  <c r="AS7" i="5"/>
  <c r="AW7" i="5"/>
  <c r="AX7" i="5" s="1"/>
  <c r="BA7" i="5"/>
  <c r="BE7" i="5"/>
  <c r="BF7" i="5" s="1"/>
  <c r="BI7" i="5"/>
  <c r="BJ7" i="5" s="1"/>
  <c r="BM7" i="5"/>
  <c r="BN7" i="5" s="1"/>
  <c r="BQ7" i="5"/>
  <c r="BU7" i="5"/>
  <c r="BV7" i="5" s="1"/>
  <c r="BY7" i="5"/>
  <c r="BZ7" i="5" s="1"/>
  <c r="CC7" i="5"/>
  <c r="CD7" i="5" s="1"/>
  <c r="CD52" i="5" s="1"/>
  <c r="CG7" i="5"/>
  <c r="CH7" i="5" s="1"/>
  <c r="CK7" i="5"/>
  <c r="CL7" i="5" s="1"/>
  <c r="CO7" i="5"/>
  <c r="CP7" i="5" s="1"/>
  <c r="CS7" i="5"/>
  <c r="CW7" i="5"/>
  <c r="DA7" i="5"/>
  <c r="DB7" i="5" s="1"/>
  <c r="DE7" i="5"/>
  <c r="DF7" i="5" s="1"/>
  <c r="DI7" i="5"/>
  <c r="DM7" i="5"/>
  <c r="DN7" i="5" s="1"/>
  <c r="DQ7" i="5"/>
  <c r="DR7" i="5" s="1"/>
  <c r="DU7" i="5"/>
  <c r="DV7" i="5" s="1"/>
  <c r="DY7" i="5"/>
  <c r="EC7" i="5"/>
  <c r="EG7" i="5"/>
  <c r="EH7" i="5" s="1"/>
  <c r="EK7" i="5"/>
  <c r="EO7" i="5"/>
  <c r="EP7" i="5" s="1"/>
  <c r="EP41" i="5" s="1"/>
  <c r="EW7" i="5"/>
  <c r="FE7" i="5"/>
  <c r="FF7" i="5" s="1"/>
  <c r="M7" i="5"/>
  <c r="N7" i="5" s="1"/>
  <c r="Q7" i="5"/>
  <c r="R7" i="5" s="1"/>
  <c r="AC7" i="5"/>
  <c r="AD7" i="5" s="1"/>
  <c r="AG7" i="5"/>
  <c r="AH7" i="5" s="1"/>
  <c r="Y32" i="5"/>
  <c r="AC57" i="5"/>
  <c r="AK57" i="5"/>
  <c r="FI32" i="5"/>
  <c r="FJ32" i="5" s="1"/>
  <c r="I82" i="5"/>
  <c r="BE82" i="5"/>
  <c r="BM32" i="5"/>
  <c r="DM82" i="5"/>
  <c r="F61" i="5"/>
  <c r="M32" i="5"/>
  <c r="N32" i="5" s="1"/>
  <c r="U32" i="5"/>
  <c r="BA32" i="5"/>
  <c r="CK32" i="5"/>
  <c r="EK32" i="5"/>
  <c r="AQ36" i="6" s="1"/>
  <c r="AM36" i="8" s="1"/>
  <c r="E32" i="5"/>
  <c r="F32" i="5" s="1"/>
  <c r="F40" i="5"/>
  <c r="AG57" i="5"/>
  <c r="AO57" i="5"/>
  <c r="BI57" i="5"/>
  <c r="BQ57" i="5"/>
  <c r="CC57" i="5"/>
  <c r="CK57" i="5"/>
  <c r="CS57" i="5"/>
  <c r="DI57" i="5"/>
  <c r="DQ57" i="5"/>
  <c r="EK57" i="5"/>
  <c r="ES57" i="5"/>
  <c r="F59" i="5"/>
  <c r="AS57" i="5"/>
  <c r="BM57" i="5"/>
  <c r="BU57" i="5"/>
  <c r="CG57" i="5"/>
  <c r="DE57" i="5"/>
  <c r="DM57" i="5"/>
  <c r="EO57" i="5"/>
  <c r="EW57" i="5"/>
  <c r="M57" i="5"/>
  <c r="U57" i="5"/>
  <c r="I57" i="5"/>
  <c r="AO82" i="5"/>
  <c r="BA82" i="5"/>
  <c r="BI82" i="5"/>
  <c r="CS82" i="5"/>
  <c r="ES82" i="5"/>
  <c r="DU82" i="5"/>
  <c r="FI82" i="5"/>
  <c r="F41" i="5"/>
  <c r="F36" i="5"/>
  <c r="F37" i="5"/>
  <c r="F62" i="5"/>
  <c r="E57" i="5"/>
  <c r="F57" i="5" s="1"/>
  <c r="F65" i="5"/>
  <c r="F66" i="5"/>
  <c r="F64" i="5"/>
  <c r="F68" i="5"/>
  <c r="ET45" i="5"/>
  <c r="AI48" i="6"/>
  <c r="AE48" i="8" s="1"/>
  <c r="AI46" i="6"/>
  <c r="AE46" i="8" s="1"/>
  <c r="AQ81" i="6"/>
  <c r="AM81" i="8" s="1"/>
  <c r="AQ31" i="6"/>
  <c r="AM31" i="8" s="1"/>
  <c r="AQ48" i="6"/>
  <c r="AM48" i="8" s="1"/>
  <c r="AQ71" i="6"/>
  <c r="AM71" i="8" s="1"/>
  <c r="AQ64" i="6"/>
  <c r="AM64" i="8" s="1"/>
  <c r="AQ44" i="6"/>
  <c r="AM44" i="8" s="1"/>
  <c r="AQ77" i="6"/>
  <c r="AM77" i="8" s="1"/>
  <c r="AQ40" i="6"/>
  <c r="AM40" i="8" s="1"/>
  <c r="AQ50" i="6"/>
  <c r="AM50" i="8" s="1"/>
  <c r="AQ34" i="6"/>
  <c r="AM34" i="8" s="1"/>
  <c r="ES107" i="5"/>
  <c r="EP54" i="5"/>
  <c r="AQ14" i="6"/>
  <c r="AM14" i="8" s="1"/>
  <c r="AQ19" i="6"/>
  <c r="AM19" i="8" s="1"/>
  <c r="AQ10" i="6"/>
  <c r="AQ9" i="6" s="1"/>
  <c r="AQ24" i="6"/>
  <c r="AM24" i="8" s="1"/>
  <c r="AQ27" i="6"/>
  <c r="AM27" i="8" s="1"/>
  <c r="AQ13" i="6"/>
  <c r="AM13" i="8" s="1"/>
  <c r="AQ11" i="6"/>
  <c r="AM11" i="8" s="1"/>
  <c r="AQ25" i="6"/>
  <c r="AM25" i="8" s="1"/>
  <c r="AQ26" i="6"/>
  <c r="AM26" i="8" s="1"/>
  <c r="AQ23" i="6"/>
  <c r="AM23" i="8" s="1"/>
  <c r="AQ30" i="6"/>
  <c r="AM30" i="8" s="1"/>
  <c r="AQ20" i="6"/>
  <c r="AM20" i="8" s="1"/>
  <c r="AQ18" i="6"/>
  <c r="AM18" i="8" s="1"/>
  <c r="AQ21" i="6"/>
  <c r="AM21" i="8" s="1"/>
  <c r="EG107" i="5"/>
  <c r="EC107" i="5"/>
  <c r="AI41" i="6"/>
  <c r="AE41" i="8" s="1"/>
  <c r="AI44" i="6"/>
  <c r="AE44" i="8" s="1"/>
  <c r="AI33" i="6"/>
  <c r="AE33" i="8" s="1"/>
  <c r="AI31" i="6"/>
  <c r="AE31" i="8" s="1"/>
  <c r="AI24" i="6"/>
  <c r="AE24" i="8" s="1"/>
  <c r="AI28" i="6"/>
  <c r="AE28" i="8" s="1"/>
  <c r="AI25" i="6"/>
  <c r="AE25" i="8" s="1"/>
  <c r="AI6" i="6"/>
  <c r="AI16" i="6"/>
  <c r="AE16" i="8" s="1"/>
  <c r="AI12" i="6"/>
  <c r="AE12" i="8" s="1"/>
  <c r="AI20" i="6"/>
  <c r="AE20" i="8" s="1"/>
  <c r="AI43" i="6"/>
  <c r="AE43" i="8" s="1"/>
  <c r="AI51" i="6"/>
  <c r="AE51" i="8" s="1"/>
  <c r="AI34" i="6"/>
  <c r="AE34" i="8" s="1"/>
  <c r="AI47" i="6"/>
  <c r="AE47" i="8" s="1"/>
  <c r="AI38" i="6"/>
  <c r="AE38" i="8" s="1"/>
  <c r="AI27" i="6"/>
  <c r="AE27" i="8" s="1"/>
  <c r="AI29" i="6"/>
  <c r="AE29" i="8" s="1"/>
  <c r="AI11" i="6"/>
  <c r="AE11" i="8" s="1"/>
  <c r="AI23" i="6"/>
  <c r="AE23" i="8" s="1"/>
  <c r="AI15" i="6"/>
  <c r="AE15" i="8" s="1"/>
  <c r="AI18" i="6"/>
  <c r="AE18" i="8" s="1"/>
  <c r="AI45" i="6"/>
  <c r="AE45" i="8" s="1"/>
  <c r="AI49" i="6"/>
  <c r="AE49" i="8" s="1"/>
  <c r="AI32" i="6"/>
  <c r="AE32" i="8" s="1"/>
  <c r="AI13" i="6"/>
  <c r="AE13" i="8" s="1"/>
  <c r="AI17" i="6"/>
  <c r="AE17" i="8" s="1"/>
  <c r="AI30" i="6"/>
  <c r="AE30" i="8" s="1"/>
  <c r="AI26" i="6"/>
  <c r="AE26" i="8" s="1"/>
  <c r="DB39" i="5"/>
  <c r="DB55" i="5"/>
  <c r="DB34" i="5"/>
  <c r="DB33" i="5"/>
  <c r="CW107" i="5"/>
  <c r="BN52" i="5"/>
  <c r="BN39" i="5"/>
  <c r="BN53" i="5"/>
  <c r="BF36" i="5"/>
  <c r="AX33" i="5"/>
  <c r="AX54" i="5"/>
  <c r="AX41" i="5"/>
  <c r="AX40" i="5"/>
  <c r="AX39" i="5"/>
  <c r="AX36" i="5"/>
  <c r="AX53" i="5"/>
  <c r="AX52" i="5"/>
  <c r="CF28" i="8"/>
  <c r="C132" i="5"/>
  <c r="BT9" i="6"/>
  <c r="BU9" i="6"/>
  <c r="F11" i="5"/>
  <c r="F26" i="5"/>
  <c r="F30" i="5"/>
  <c r="F14" i="5"/>
  <c r="F13" i="5"/>
  <c r="F18" i="5"/>
  <c r="F20" i="5"/>
  <c r="F27" i="5"/>
  <c r="F17" i="5"/>
  <c r="F22" i="5"/>
  <c r="F29" i="5"/>
  <c r="F10" i="5"/>
  <c r="F38" i="5"/>
  <c r="F43" i="5"/>
  <c r="F55" i="5"/>
  <c r="F35" i="5"/>
  <c r="F44" i="5"/>
  <c r="F45" i="5"/>
  <c r="F52" i="5"/>
  <c r="F39" i="5"/>
  <c r="F42" i="5"/>
  <c r="F47" i="5"/>
  <c r="F54" i="5"/>
  <c r="F69" i="5"/>
  <c r="F76" i="5"/>
  <c r="F80" i="5"/>
  <c r="F77" i="5"/>
  <c r="F81" i="5"/>
  <c r="E81" i="5" s="1"/>
  <c r="F72" i="5"/>
  <c r="F79" i="5"/>
  <c r="F67" i="5"/>
  <c r="F92" i="5"/>
  <c r="F101" i="5"/>
  <c r="F105" i="5"/>
  <c r="F102" i="5"/>
  <c r="F93" i="5"/>
  <c r="F97" i="5"/>
  <c r="F104" i="5"/>
  <c r="F94" i="5"/>
  <c r="F86" i="5"/>
  <c r="F111" i="5"/>
  <c r="F115" i="5"/>
  <c r="F119" i="5"/>
  <c r="F126" i="5"/>
  <c r="F130" i="5"/>
  <c r="F112" i="5"/>
  <c r="F116" i="5"/>
  <c r="F120" i="5"/>
  <c r="F127" i="5"/>
  <c r="F131" i="5"/>
  <c r="E131" i="5" s="1"/>
  <c r="F110" i="5"/>
  <c r="F114" i="5"/>
  <c r="F118" i="5"/>
  <c r="F122" i="5"/>
  <c r="F129" i="5"/>
  <c r="F136" i="5"/>
  <c r="F140" i="5"/>
  <c r="F144" i="5"/>
  <c r="F151" i="5"/>
  <c r="F155" i="5"/>
  <c r="F137" i="5"/>
  <c r="F141" i="5"/>
  <c r="F145" i="5"/>
  <c r="F152" i="5"/>
  <c r="F156" i="5"/>
  <c r="F135" i="5"/>
  <c r="F139" i="5"/>
  <c r="F143" i="5"/>
  <c r="F147" i="5"/>
  <c r="F154" i="5"/>
  <c r="BF42" i="5"/>
  <c r="BF47" i="5"/>
  <c r="F15" i="5"/>
  <c r="F9" i="5"/>
  <c r="J9" i="5"/>
  <c r="J15" i="5"/>
  <c r="J17" i="5"/>
  <c r="J20" i="5"/>
  <c r="J16" i="5"/>
  <c r="J12" i="5"/>
  <c r="J14" i="5"/>
  <c r="EW107" i="5"/>
  <c r="AK32" i="5"/>
  <c r="AL32" i="5" s="1"/>
  <c r="DU32" i="5"/>
  <c r="DV32" i="5" s="1"/>
  <c r="FE32" i="5"/>
  <c r="FF32" i="5" s="1"/>
  <c r="EG57" i="5"/>
  <c r="F85" i="5"/>
  <c r="AW32" i="5"/>
  <c r="AX32" i="5" s="1"/>
  <c r="BY32" i="5"/>
  <c r="BZ32" i="5" s="1"/>
  <c r="EC57" i="5"/>
  <c r="DA57" i="5"/>
  <c r="F63" i="5"/>
  <c r="DY82" i="5"/>
  <c r="BY82" i="5"/>
  <c r="BU107" i="5"/>
  <c r="CG107" i="5"/>
  <c r="BE107" i="5"/>
  <c r="DA107" i="5"/>
  <c r="DQ107" i="5"/>
  <c r="BQ107" i="5"/>
  <c r="BA107" i="5"/>
  <c r="CK107" i="5"/>
  <c r="F103" i="5"/>
  <c r="F96" i="5"/>
  <c r="FJ57" i="5" l="1"/>
  <c r="FJ82" i="5" s="1"/>
  <c r="FJ107" i="5" s="1"/>
  <c r="FF57" i="5"/>
  <c r="FF82" i="5" s="1"/>
  <c r="FF107" i="5" s="1"/>
  <c r="FB32" i="5"/>
  <c r="FB57" i="5" s="1"/>
  <c r="FB82" i="5" s="1"/>
  <c r="FB107" i="5" s="1"/>
  <c r="EP32" i="5"/>
  <c r="EP57" i="5" s="1"/>
  <c r="EP82" i="5" s="1"/>
  <c r="EP107" i="5" s="1"/>
  <c r="AQ68" i="6"/>
  <c r="AM68" i="8" s="1"/>
  <c r="AQ62" i="6"/>
  <c r="AM62" i="8" s="1"/>
  <c r="AQ33" i="6"/>
  <c r="AM33" i="8" s="1"/>
  <c r="AQ55" i="6"/>
  <c r="AM55" i="8" s="1"/>
  <c r="AQ32" i="6"/>
  <c r="AM32" i="8" s="1"/>
  <c r="AQ15" i="6"/>
  <c r="AM15" i="8" s="1"/>
  <c r="AQ45" i="6"/>
  <c r="AM45" i="8" s="1"/>
  <c r="AQ49" i="6"/>
  <c r="AM49" i="8" s="1"/>
  <c r="AQ58" i="6"/>
  <c r="AM58" i="8" s="1"/>
  <c r="AQ37" i="6"/>
  <c r="AM37" i="8" s="1"/>
  <c r="EL57" i="5"/>
  <c r="EL82" i="5" s="1"/>
  <c r="EL107" i="5" s="1"/>
  <c r="EL32" i="5"/>
  <c r="EH32" i="5"/>
  <c r="EH57" i="5" s="1"/>
  <c r="EH82" i="5" s="1"/>
  <c r="EH107" i="5" s="1"/>
  <c r="DV57" i="5"/>
  <c r="DV82" i="5" s="1"/>
  <c r="DV107" i="5" s="1"/>
  <c r="DR32" i="5"/>
  <c r="DR57" i="5" s="1"/>
  <c r="DR82" i="5" s="1"/>
  <c r="DR107" i="5" s="1"/>
  <c r="DF32" i="5"/>
  <c r="DF57" i="5" s="1"/>
  <c r="DF82" i="5" s="1"/>
  <c r="DF107" i="5" s="1"/>
  <c r="CL32" i="5"/>
  <c r="CL57" i="5" s="1"/>
  <c r="CL82" i="5" s="1"/>
  <c r="CL107" i="5" s="1"/>
  <c r="CH32" i="5"/>
  <c r="CH57" i="5" s="1"/>
  <c r="CH82" i="5" s="1"/>
  <c r="CH107" i="5" s="1"/>
  <c r="CD32" i="5"/>
  <c r="CD57" i="5" s="1"/>
  <c r="CD82" i="5" s="1"/>
  <c r="CD107" i="5" s="1"/>
  <c r="BZ57" i="5"/>
  <c r="BZ82" i="5" s="1"/>
  <c r="BZ107" i="5" s="1"/>
  <c r="BV32" i="5"/>
  <c r="BV57" i="5" s="1"/>
  <c r="BV82" i="5" s="1"/>
  <c r="BV107" i="5" s="1"/>
  <c r="BN32" i="5"/>
  <c r="BN57" i="5"/>
  <c r="BN82" i="5" s="1"/>
  <c r="BN107" i="5" s="1"/>
  <c r="BJ32" i="5"/>
  <c r="BJ57" i="5"/>
  <c r="BJ82" i="5" s="1"/>
  <c r="BJ107" i="5" s="1"/>
  <c r="BF32" i="5"/>
  <c r="BF57" i="5" s="1"/>
  <c r="BF82" i="5" s="1"/>
  <c r="BF107" i="5" s="1"/>
  <c r="AX57" i="5"/>
  <c r="AX82" i="5" s="1"/>
  <c r="AX107" i="5" s="1"/>
  <c r="AP32" i="5"/>
  <c r="AP57" i="5" s="1"/>
  <c r="AP82" i="5" s="1"/>
  <c r="AP107" i="5" s="1"/>
  <c r="AL57" i="5"/>
  <c r="AL82" i="5"/>
  <c r="AL107" i="5" s="1"/>
  <c r="AD32" i="5"/>
  <c r="AD57" i="5" s="1"/>
  <c r="AD82" i="5" s="1"/>
  <c r="AD107" i="5" s="1"/>
  <c r="Z32" i="5"/>
  <c r="Z57" i="5" s="1"/>
  <c r="Z82" i="5" s="1"/>
  <c r="Z107" i="5" s="1"/>
  <c r="R32" i="5"/>
  <c r="R57" i="5" s="1"/>
  <c r="R82" i="5" s="1"/>
  <c r="R107" i="5" s="1"/>
  <c r="N57" i="5"/>
  <c r="N82" i="5" s="1"/>
  <c r="N107" i="5" s="1"/>
  <c r="J32" i="5"/>
  <c r="J57" i="5" s="1"/>
  <c r="J82" i="5" s="1"/>
  <c r="J107" i="5" s="1"/>
  <c r="AT62" i="8"/>
  <c r="CK86" i="8"/>
  <c r="BX78" i="8"/>
  <c r="AT22" i="8"/>
  <c r="AQ51" i="6"/>
  <c r="AM51" i="8" s="1"/>
  <c r="F107" i="5"/>
  <c r="AT10" i="8"/>
  <c r="H2" i="5"/>
  <c r="J2" i="5"/>
  <c r="AX10" i="8"/>
  <c r="AJ57" i="5"/>
  <c r="CD44" i="5"/>
  <c r="BV44" i="5"/>
  <c r="AQ90" i="6"/>
  <c r="AM90" i="8" s="1"/>
  <c r="AT88" i="8"/>
  <c r="AN32" i="5"/>
  <c r="AN57" i="5" s="1"/>
  <c r="AN82" i="5" s="1"/>
  <c r="AN107" i="5" s="1"/>
  <c r="AO31" i="5"/>
  <c r="EX7" i="5"/>
  <c r="EX39" i="5" s="1"/>
  <c r="AQ59" i="6"/>
  <c r="AM59" i="8" s="1"/>
  <c r="EL7" i="5"/>
  <c r="EL43" i="5" s="1"/>
  <c r="ED7" i="5"/>
  <c r="ED36" i="5" s="1"/>
  <c r="DZ7" i="5"/>
  <c r="DZ32" i="5" s="1"/>
  <c r="DZ57" i="5" s="1"/>
  <c r="DZ82" i="5" s="1"/>
  <c r="DZ107" i="5" s="1"/>
  <c r="DJ7" i="5"/>
  <c r="DJ32" i="5" s="1"/>
  <c r="DJ57" i="5" s="1"/>
  <c r="DJ82" i="5" s="1"/>
  <c r="DJ107" i="5" s="1"/>
  <c r="CX7" i="5"/>
  <c r="CX47" i="5" s="1"/>
  <c r="CT7" i="5"/>
  <c r="CT32" i="5" s="1"/>
  <c r="CT57" i="5" s="1"/>
  <c r="CT82" i="5" s="1"/>
  <c r="CT107" i="5" s="1"/>
  <c r="BR7" i="5"/>
  <c r="BR47" i="5" s="1"/>
  <c r="BB7" i="5"/>
  <c r="BB47" i="5" s="1"/>
  <c r="AT7" i="5"/>
  <c r="AH38" i="5"/>
  <c r="V7" i="5"/>
  <c r="V54" i="5" s="1"/>
  <c r="CX41" i="5"/>
  <c r="CK53" i="8"/>
  <c r="BX53" i="8"/>
  <c r="BX13" i="8"/>
  <c r="CF13" i="8"/>
  <c r="EY132" i="5"/>
  <c r="AU6" i="6"/>
  <c r="CF44" i="8"/>
  <c r="CF36" i="8"/>
  <c r="CF20" i="8"/>
  <c r="CF12" i="8"/>
  <c r="AQ46" i="6"/>
  <c r="AM46" i="8" s="1"/>
  <c r="AQ47" i="6"/>
  <c r="AM47" i="8" s="1"/>
  <c r="AQ42" i="6"/>
  <c r="AM42" i="8" s="1"/>
  <c r="AQ35" i="6"/>
  <c r="AM35" i="8" s="1"/>
  <c r="AQ38" i="6"/>
  <c r="AM38" i="8" s="1"/>
  <c r="AQ39" i="6"/>
  <c r="AM39" i="8" s="1"/>
  <c r="AQ43" i="6"/>
  <c r="AM43" i="8" s="1"/>
  <c r="AQ16" i="6"/>
  <c r="AM16" i="8" s="1"/>
  <c r="AQ28" i="6"/>
  <c r="AM28" i="8" s="1"/>
  <c r="AQ12" i="6"/>
  <c r="AM12" i="8" s="1"/>
  <c r="AQ22" i="6"/>
  <c r="AM22" i="8" s="1"/>
  <c r="AQ17" i="6"/>
  <c r="AM17" i="8" s="1"/>
  <c r="AQ29" i="6"/>
  <c r="AM29" i="8" s="1"/>
  <c r="CF50" i="8"/>
  <c r="CF42" i="8"/>
  <c r="CF18" i="8"/>
  <c r="BX48" i="8"/>
  <c r="BX32" i="8"/>
  <c r="BX46" i="8"/>
  <c r="BX50" i="8"/>
  <c r="AI42" i="6"/>
  <c r="AE42" i="8" s="1"/>
  <c r="AI40" i="6"/>
  <c r="AE40" i="8" s="1"/>
  <c r="AI14" i="6"/>
  <c r="AE14" i="8" s="1"/>
  <c r="AI21" i="6"/>
  <c r="AE21" i="8" s="1"/>
  <c r="AI50" i="6"/>
  <c r="AE50" i="8" s="1"/>
  <c r="AI19" i="6"/>
  <c r="AE19" i="8" s="1"/>
  <c r="AI22" i="6"/>
  <c r="AE22" i="8" s="1"/>
  <c r="AI35" i="6"/>
  <c r="AE35" i="8" s="1"/>
  <c r="AI36" i="6"/>
  <c r="AE36" i="8" s="1"/>
  <c r="AI10" i="6"/>
  <c r="AI9" i="6" s="1"/>
  <c r="BX26" i="8"/>
  <c r="BX40" i="8"/>
  <c r="BX28" i="8"/>
  <c r="BX36" i="8"/>
  <c r="BN55" i="5"/>
  <c r="CP52" i="5"/>
  <c r="DA32" i="5"/>
  <c r="DB32" i="5" s="1"/>
  <c r="DB57" i="5" s="1"/>
  <c r="DB82" i="5" s="1"/>
  <c r="DB107" i="5" s="1"/>
  <c r="DB54" i="5"/>
  <c r="ES32" i="5"/>
  <c r="ET32" i="5" s="1"/>
  <c r="ET57" i="5" s="1"/>
  <c r="ET82" i="5" s="1"/>
  <c r="ET107" i="5" s="1"/>
  <c r="ET47" i="5"/>
  <c r="BB35" i="5"/>
  <c r="V47" i="5"/>
  <c r="V44" i="5"/>
  <c r="V37" i="5"/>
  <c r="V45" i="5"/>
  <c r="V35" i="5"/>
  <c r="V38" i="5"/>
  <c r="BB46" i="5"/>
  <c r="BR42" i="5"/>
  <c r="BN37" i="5"/>
  <c r="BN54" i="5"/>
  <c r="AX45" i="5"/>
  <c r="AX44" i="5"/>
  <c r="CF33" i="8"/>
  <c r="BX20" i="8"/>
  <c r="CF22" i="8"/>
  <c r="CK57" i="8"/>
  <c r="CF38" i="8"/>
  <c r="CF32" i="8"/>
  <c r="AT92" i="8"/>
  <c r="AT84" i="8"/>
  <c r="AT78" i="8"/>
  <c r="AT56" i="8"/>
  <c r="AI56" i="6"/>
  <c r="AE56" i="8" s="1"/>
  <c r="AI90" i="6"/>
  <c r="AE90" i="8" s="1"/>
  <c r="AI62" i="6"/>
  <c r="AE62" i="8" s="1"/>
  <c r="AI77" i="6"/>
  <c r="AE77" i="8" s="1"/>
  <c r="AI92" i="6"/>
  <c r="AE92" i="8" s="1"/>
  <c r="AI80" i="6"/>
  <c r="AE80" i="8" s="1"/>
  <c r="AI68" i="6"/>
  <c r="AE68" i="8" s="1"/>
  <c r="AI72" i="6"/>
  <c r="AE72" i="8" s="1"/>
  <c r="AI58" i="6"/>
  <c r="AE58" i="8" s="1"/>
  <c r="AI75" i="6"/>
  <c r="AE75" i="8" s="1"/>
  <c r="AI79" i="6"/>
  <c r="AE79" i="8" s="1"/>
  <c r="AI67" i="6"/>
  <c r="AE67" i="8" s="1"/>
  <c r="AI71" i="6"/>
  <c r="AE71" i="8" s="1"/>
  <c r="AI57" i="6"/>
  <c r="AE57" i="8" s="1"/>
  <c r="AI91" i="6"/>
  <c r="AE91" i="8" s="1"/>
  <c r="AI66" i="6"/>
  <c r="AE66" i="8" s="1"/>
  <c r="AI83" i="6"/>
  <c r="AE83" i="8" s="1"/>
  <c r="AI87" i="6"/>
  <c r="AE87" i="8" s="1"/>
  <c r="AI53" i="6"/>
  <c r="AE53" i="8" s="1"/>
  <c r="AI54" i="6"/>
  <c r="AE54" i="8" s="1"/>
  <c r="AI60" i="6"/>
  <c r="AE60" i="8" s="1"/>
  <c r="AI59" i="6"/>
  <c r="AE59" i="8" s="1"/>
  <c r="AI84" i="6"/>
  <c r="AE84" i="8" s="1"/>
  <c r="AI82" i="6"/>
  <c r="AE82" i="8" s="1"/>
  <c r="AI74" i="6"/>
  <c r="AE74" i="8" s="1"/>
  <c r="AI81" i="6"/>
  <c r="AE81" i="8" s="1"/>
  <c r="AI73" i="6"/>
  <c r="AE73" i="8" s="1"/>
  <c r="AI76" i="6"/>
  <c r="AE76" i="8" s="1"/>
  <c r="AI85" i="6"/>
  <c r="AE85" i="8" s="1"/>
  <c r="AI61" i="6"/>
  <c r="AE61" i="8" s="1"/>
  <c r="AI88" i="6"/>
  <c r="AE88" i="8" s="1"/>
  <c r="AI65" i="6"/>
  <c r="AE65" i="8" s="1"/>
  <c r="AI78" i="6"/>
  <c r="AE78" i="8" s="1"/>
  <c r="AI70" i="6"/>
  <c r="AE70" i="8" s="1"/>
  <c r="AI55" i="6"/>
  <c r="AE55" i="8" s="1"/>
  <c r="AI93" i="6"/>
  <c r="AE93" i="8" s="1"/>
  <c r="AI69" i="6"/>
  <c r="AE69" i="8" s="1"/>
  <c r="AI52" i="6"/>
  <c r="AE52" i="8" s="1"/>
  <c r="AI64" i="6"/>
  <c r="AE64" i="8" s="1"/>
  <c r="AI89" i="6"/>
  <c r="AE89" i="8" s="1"/>
  <c r="AQ60" i="6"/>
  <c r="AM60" i="8" s="1"/>
  <c r="AQ73" i="6"/>
  <c r="AM73" i="8" s="1"/>
  <c r="AQ57" i="6"/>
  <c r="AM57" i="8" s="1"/>
  <c r="AQ82" i="6"/>
  <c r="AM82" i="8" s="1"/>
  <c r="AQ66" i="6"/>
  <c r="AM66" i="8" s="1"/>
  <c r="AQ61" i="6"/>
  <c r="AM61" i="8" s="1"/>
  <c r="AQ79" i="6"/>
  <c r="AM79" i="8" s="1"/>
  <c r="AQ63" i="6"/>
  <c r="AM63" i="8" s="1"/>
  <c r="AQ52" i="6"/>
  <c r="AM52" i="8" s="1"/>
  <c r="AQ88" i="6"/>
  <c r="AM88" i="8" s="1"/>
  <c r="AQ72" i="6"/>
  <c r="AM72" i="8" s="1"/>
  <c r="AQ56" i="6"/>
  <c r="AM56" i="8" s="1"/>
  <c r="AQ85" i="6"/>
  <c r="AM85" i="8" s="1"/>
  <c r="AQ69" i="6"/>
  <c r="AM69" i="8" s="1"/>
  <c r="AQ53" i="6"/>
  <c r="AM53" i="8" s="1"/>
  <c r="AQ86" i="6"/>
  <c r="AM86" i="8" s="1"/>
  <c r="AQ70" i="6"/>
  <c r="AM70" i="8" s="1"/>
  <c r="AQ91" i="6"/>
  <c r="AM91" i="8" s="1"/>
  <c r="AQ54" i="6"/>
  <c r="AM54" i="8" s="1"/>
  <c r="AQ67" i="6"/>
  <c r="AM67" i="8" s="1"/>
  <c r="AD56" i="5"/>
  <c r="AD37" i="5"/>
  <c r="CK87" i="8"/>
  <c r="AT87" i="8"/>
  <c r="CK79" i="8"/>
  <c r="AT79" i="8"/>
  <c r="AT71" i="8"/>
  <c r="CK71" i="8"/>
  <c r="CK67" i="8"/>
  <c r="CF67" i="8"/>
  <c r="AT63" i="8"/>
  <c r="CK63" i="8"/>
  <c r="CF63" i="8"/>
  <c r="CK59" i="8"/>
  <c r="BX59" i="8"/>
  <c r="CF59" i="8"/>
  <c r="AT55" i="8"/>
  <c r="CK55" i="8"/>
  <c r="CF55" i="8"/>
  <c r="CK49" i="8"/>
  <c r="BX49" i="8"/>
  <c r="CF49" i="8"/>
  <c r="BX45" i="8"/>
  <c r="CF45" i="8"/>
  <c r="CK45" i="8"/>
  <c r="CK43" i="8"/>
  <c r="CF43" i="8"/>
  <c r="AT41" i="8"/>
  <c r="CK41" i="8"/>
  <c r="AT39" i="8"/>
  <c r="CK39" i="8"/>
  <c r="BX39" i="8"/>
  <c r="AT37" i="8"/>
  <c r="BX37" i="8"/>
  <c r="CF35" i="8"/>
  <c r="CK35" i="8"/>
  <c r="BX35" i="8"/>
  <c r="CK27" i="8"/>
  <c r="BX27" i="8"/>
  <c r="CF23" i="8"/>
  <c r="AT23" i="8"/>
  <c r="BX23" i="8"/>
  <c r="CK19" i="8"/>
  <c r="BX19" i="8"/>
  <c r="AT15" i="8"/>
  <c r="CK15" i="8"/>
  <c r="BX15" i="8"/>
  <c r="E82" i="5"/>
  <c r="F82" i="5" s="1"/>
  <c r="F106" i="5"/>
  <c r="E106" i="5" s="1"/>
  <c r="AT45" i="5"/>
  <c r="AT41" i="5"/>
  <c r="AT37" i="5"/>
  <c r="AT42" i="5"/>
  <c r="AT43" i="5"/>
  <c r="AT53" i="5"/>
  <c r="AT39" i="5"/>
  <c r="AT52" i="5"/>
  <c r="BR55" i="5"/>
  <c r="BR40" i="5"/>
  <c r="BR37" i="5"/>
  <c r="BR54" i="5"/>
  <c r="BR44" i="5"/>
  <c r="CX35" i="5"/>
  <c r="CX37" i="5"/>
  <c r="CX42" i="5"/>
  <c r="CX40" i="5"/>
  <c r="CX44" i="5"/>
  <c r="CX55" i="5"/>
  <c r="CX52" i="5"/>
  <c r="DM32" i="5"/>
  <c r="DN32" i="5" s="1"/>
  <c r="DN57" i="5" s="1"/>
  <c r="DN82" i="5" s="1"/>
  <c r="DN107" i="5" s="1"/>
  <c r="DN34" i="5"/>
  <c r="EC32" i="5"/>
  <c r="ED32" i="5" s="1"/>
  <c r="ED57" i="5" s="1"/>
  <c r="ED82" i="5" s="1"/>
  <c r="ED107" i="5" s="1"/>
  <c r="ED47" i="5"/>
  <c r="ED52" i="5"/>
  <c r="ED34" i="5"/>
  <c r="EL53" i="5"/>
  <c r="EL44" i="5"/>
  <c r="EL47" i="5"/>
  <c r="EL45" i="5"/>
  <c r="EL35" i="5"/>
  <c r="EX44" i="5"/>
  <c r="EX53" i="5"/>
  <c r="EX36" i="5"/>
  <c r="EX47" i="5"/>
  <c r="EX52" i="5"/>
  <c r="EX54" i="5"/>
  <c r="EP44" i="5"/>
  <c r="EP37" i="5"/>
  <c r="EP40" i="5"/>
  <c r="EP42" i="5"/>
  <c r="EP47" i="5"/>
  <c r="DZ36" i="5"/>
  <c r="DZ40" i="5"/>
  <c r="DZ41" i="5"/>
  <c r="DZ33" i="5"/>
  <c r="DZ45" i="5"/>
  <c r="DZ54" i="5"/>
  <c r="DZ37" i="5"/>
  <c r="DZ35" i="5"/>
  <c r="DZ55" i="5"/>
  <c r="DJ45" i="5"/>
  <c r="DJ40" i="5"/>
  <c r="DJ47" i="5"/>
  <c r="DJ54" i="5"/>
  <c r="DJ42" i="5"/>
  <c r="DJ46" i="5"/>
  <c r="DJ43" i="5"/>
  <c r="DJ35" i="5"/>
  <c r="DJ38" i="5"/>
  <c r="DB42" i="5"/>
  <c r="DB44" i="5"/>
  <c r="DB41" i="5"/>
  <c r="DB38" i="5"/>
  <c r="DB37" i="5"/>
  <c r="DB47" i="5"/>
  <c r="DB36" i="5"/>
  <c r="DB53" i="5"/>
  <c r="DB43" i="5"/>
  <c r="CT44" i="5"/>
  <c r="CT40" i="5"/>
  <c r="CT55" i="5"/>
  <c r="CT37" i="5"/>
  <c r="CT41" i="5"/>
  <c r="CT38" i="5"/>
  <c r="CT45" i="5"/>
  <c r="CT34" i="5"/>
  <c r="CD43" i="5"/>
  <c r="CD42" i="5"/>
  <c r="CD53" i="5"/>
  <c r="CD36" i="5"/>
  <c r="CD33" i="5"/>
  <c r="CD40" i="5"/>
  <c r="BV55" i="5"/>
  <c r="BV42" i="5"/>
  <c r="BV38" i="5"/>
  <c r="BN45" i="5"/>
  <c r="BN43" i="5"/>
  <c r="BN41" i="5"/>
  <c r="BN40" i="5"/>
  <c r="BN33" i="5"/>
  <c r="BN44" i="5"/>
  <c r="BN46" i="5"/>
  <c r="BN35" i="5"/>
  <c r="BN38" i="5"/>
  <c r="BF45" i="5"/>
  <c r="BF52" i="5"/>
  <c r="BF55" i="5"/>
  <c r="AX35" i="5"/>
  <c r="AX34" i="5"/>
  <c r="AX55" i="5"/>
  <c r="AX37" i="5"/>
  <c r="AX47" i="5"/>
  <c r="AX42" i="5"/>
  <c r="AX38" i="5"/>
  <c r="AX43" i="5"/>
  <c r="AX46" i="5"/>
  <c r="ET44" i="5"/>
  <c r="ET42" i="5"/>
  <c r="ET54" i="5"/>
  <c r="ET39" i="5"/>
  <c r="ET33" i="5"/>
  <c r="CO32" i="5"/>
  <c r="CP32" i="5" s="1"/>
  <c r="CP57" i="5" s="1"/>
  <c r="CP82" i="5" s="1"/>
  <c r="CP107" i="5" s="1"/>
  <c r="EP77" i="5"/>
  <c r="EP59" i="5"/>
  <c r="EP70" i="5"/>
  <c r="EP61" i="5"/>
  <c r="CT53" i="5"/>
  <c r="DJ53" i="5"/>
  <c r="DZ52" i="5"/>
  <c r="EX55" i="5"/>
  <c r="AT54" i="5"/>
  <c r="AT36" i="5"/>
  <c r="EL52" i="5"/>
  <c r="CX36" i="5"/>
  <c r="CX46" i="5"/>
  <c r="EP45" i="5"/>
  <c r="AT44" i="5"/>
  <c r="AT38" i="5"/>
  <c r="BN34" i="5"/>
  <c r="BN42" i="5"/>
  <c r="BN47" i="5"/>
  <c r="BN36" i="5"/>
  <c r="CT42" i="5"/>
  <c r="CT43" i="5"/>
  <c r="CT36" i="5"/>
  <c r="CT46" i="5"/>
  <c r="CT47" i="5"/>
  <c r="DB46" i="5"/>
  <c r="DB40" i="5"/>
  <c r="DB52" i="5"/>
  <c r="DB45" i="5"/>
  <c r="DB35" i="5"/>
  <c r="DJ55" i="5"/>
  <c r="DJ36" i="5"/>
  <c r="DJ41" i="5"/>
  <c r="DJ52" i="5"/>
  <c r="DZ43" i="5"/>
  <c r="DZ34" i="5"/>
  <c r="DZ38" i="5"/>
  <c r="DZ44" i="5"/>
  <c r="DZ53" i="5"/>
  <c r="EP38" i="5"/>
  <c r="EX35" i="5"/>
  <c r="EX45" i="5"/>
  <c r="AQ92" i="6"/>
  <c r="AM92" i="8" s="1"/>
  <c r="AQ75" i="6"/>
  <c r="AM75" i="8" s="1"/>
  <c r="AQ76" i="6"/>
  <c r="AM76" i="8" s="1"/>
  <c r="AQ83" i="6"/>
  <c r="AM83" i="8" s="1"/>
  <c r="AQ84" i="6"/>
  <c r="AM84" i="8" s="1"/>
  <c r="AQ78" i="6"/>
  <c r="AM78" i="8" s="1"/>
  <c r="AQ93" i="6"/>
  <c r="AM93" i="8" s="1"/>
  <c r="AQ80" i="6"/>
  <c r="AM80" i="8" s="1"/>
  <c r="AQ87" i="6"/>
  <c r="AM87" i="8" s="1"/>
  <c r="AQ74" i="6"/>
  <c r="AM74" i="8" s="1"/>
  <c r="AQ65" i="6"/>
  <c r="AM65" i="8" s="1"/>
  <c r="ET36" i="5"/>
  <c r="ET40" i="5"/>
  <c r="CD47" i="5"/>
  <c r="CD54" i="5"/>
  <c r="BR33" i="5"/>
  <c r="BR43" i="5"/>
  <c r="CX43" i="5"/>
  <c r="CX34" i="5"/>
  <c r="ED33" i="5"/>
  <c r="ED45" i="5"/>
  <c r="AD54" i="5"/>
  <c r="AS32" i="5"/>
  <c r="AT32" i="5" s="1"/>
  <c r="AT57" i="5" s="1"/>
  <c r="AT82" i="5" s="1"/>
  <c r="AT107" i="5" s="1"/>
  <c r="BQ32" i="5"/>
  <c r="BR32" i="5" s="1"/>
  <c r="BR57" i="5" s="1"/>
  <c r="BR82" i="5" s="1"/>
  <c r="BR107" i="5" s="1"/>
  <c r="AG32" i="5"/>
  <c r="AH32" i="5" s="1"/>
  <c r="AH57" i="5" s="1"/>
  <c r="AH82" i="5" s="1"/>
  <c r="AH107" i="5" s="1"/>
  <c r="EW32" i="5"/>
  <c r="EX32" i="5" s="1"/>
  <c r="EX57" i="5" s="1"/>
  <c r="EX82" i="5" s="1"/>
  <c r="EX107" i="5" s="1"/>
  <c r="CW32" i="5"/>
  <c r="CX32" i="5" s="1"/>
  <c r="CX57" i="5" s="1"/>
  <c r="CX82" i="5" s="1"/>
  <c r="CX107" i="5" s="1"/>
  <c r="CF39" i="8"/>
  <c r="BX67" i="8"/>
  <c r="CF41" i="8"/>
  <c r="BX63" i="8"/>
  <c r="CF73" i="8"/>
  <c r="CK25" i="8"/>
  <c r="BX69" i="8"/>
  <c r="CF17" i="8"/>
  <c r="CF21" i="8"/>
  <c r="BX61" i="8"/>
  <c r="BX47" i="8"/>
  <c r="BX41" i="8"/>
  <c r="BX21" i="8"/>
  <c r="BX11" i="8"/>
  <c r="BX51" i="8"/>
  <c r="BX55" i="8"/>
  <c r="BX31" i="8"/>
  <c r="CK13" i="8"/>
  <c r="CK37" i="8"/>
  <c r="CK11" i="8"/>
  <c r="AT91" i="8"/>
  <c r="AT59" i="8"/>
  <c r="AT43" i="8"/>
  <c r="AT27" i="8"/>
  <c r="BX77" i="8"/>
  <c r="N70" i="5"/>
  <c r="AH46" i="5"/>
  <c r="R56" i="5"/>
  <c r="Q56" i="5" s="1"/>
  <c r="EX38" i="5"/>
  <c r="EL33" i="5"/>
  <c r="ED35" i="5"/>
  <c r="DV39" i="5"/>
  <c r="DN53" i="5"/>
  <c r="DF39" i="5"/>
  <c r="CP39" i="5"/>
  <c r="BR38" i="5"/>
  <c r="AT40" i="5"/>
  <c r="F7" i="5"/>
  <c r="I10" i="6"/>
  <c r="CL41" i="5"/>
  <c r="CL34" i="5"/>
  <c r="CL54" i="5"/>
  <c r="CL47" i="5"/>
  <c r="CL33" i="5"/>
  <c r="CL52" i="5"/>
  <c r="CL38" i="5"/>
  <c r="EX34" i="5"/>
  <c r="AQ89" i="6"/>
  <c r="AM89" i="8" s="1"/>
  <c r="AQ41" i="6"/>
  <c r="AM41" i="8" s="1"/>
  <c r="EL54" i="5"/>
  <c r="DV45" i="5"/>
  <c r="DN37" i="5"/>
  <c r="DN41" i="5"/>
  <c r="CP53" i="5"/>
  <c r="CP36" i="5"/>
  <c r="CP46" i="5"/>
  <c r="CL44" i="5"/>
  <c r="CL36" i="5"/>
  <c r="CD37" i="5"/>
  <c r="CD41" i="5"/>
  <c r="CD38" i="5"/>
  <c r="CD45" i="5"/>
  <c r="CD39" i="5"/>
  <c r="CD46" i="5"/>
  <c r="CD55" i="5"/>
  <c r="CD34" i="5"/>
  <c r="BV36" i="5"/>
  <c r="BV41" i="5"/>
  <c r="BF53" i="5"/>
  <c r="BF46" i="5"/>
  <c r="AT35" i="5"/>
  <c r="V52" i="5"/>
  <c r="V53" i="5"/>
  <c r="AD38" i="5"/>
  <c r="AD55" i="5"/>
  <c r="R35" i="5"/>
  <c r="BX92" i="8"/>
  <c r="BX91" i="8"/>
  <c r="CF88" i="8"/>
  <c r="BX84" i="8"/>
  <c r="CF92" i="8"/>
  <c r="CK91" i="8"/>
  <c r="CF80" i="8"/>
  <c r="AT6" i="6"/>
  <c r="EU132" i="5"/>
  <c r="ET43" i="5"/>
  <c r="ET38" i="5"/>
  <c r="ET41" i="5"/>
  <c r="ET35" i="5"/>
  <c r="ET34" i="5"/>
  <c r="ET52" i="5"/>
  <c r="AS6" i="6"/>
  <c r="EQ132" i="5"/>
  <c r="CH30" i="8" s="1"/>
  <c r="EP33" i="5"/>
  <c r="EP35" i="5"/>
  <c r="EP34" i="5"/>
  <c r="AP6" i="6"/>
  <c r="EE132" i="5"/>
  <c r="ED38" i="5"/>
  <c r="ED53" i="5"/>
  <c r="ED43" i="5"/>
  <c r="AO6" i="6"/>
  <c r="EA132" i="5"/>
  <c r="AN6" i="6"/>
  <c r="DW132" i="5"/>
  <c r="DV44" i="5"/>
  <c r="AM6" i="6"/>
  <c r="DS132" i="5"/>
  <c r="DV43" i="5"/>
  <c r="AL6" i="6"/>
  <c r="DO132" i="5"/>
  <c r="DN42" i="5"/>
  <c r="DN54" i="5"/>
  <c r="DN44" i="5"/>
  <c r="DN40" i="5"/>
  <c r="DN52" i="5"/>
  <c r="DN36" i="5"/>
  <c r="DN33" i="5"/>
  <c r="DN55" i="5"/>
  <c r="DN45" i="5"/>
  <c r="DN35" i="5"/>
  <c r="DN43" i="5"/>
  <c r="AK6" i="6"/>
  <c r="DK132" i="5"/>
  <c r="AJ6" i="6"/>
  <c r="DG132" i="5"/>
  <c r="DF42" i="5"/>
  <c r="DF33" i="5"/>
  <c r="AH6" i="6"/>
  <c r="CY132" i="5"/>
  <c r="AF6" i="6"/>
  <c r="CQ132" i="5"/>
  <c r="BU68" i="8" s="1"/>
  <c r="CP45" i="5"/>
  <c r="CP54" i="5"/>
  <c r="CP40" i="5"/>
  <c r="CP33" i="5"/>
  <c r="AE6" i="6"/>
  <c r="CM132" i="5"/>
  <c r="CL40" i="5"/>
  <c r="AC6" i="6"/>
  <c r="CE132" i="5"/>
  <c r="AB6" i="6"/>
  <c r="CA132" i="5"/>
  <c r="AB16" i="6" s="1"/>
  <c r="X16" i="8" s="1"/>
  <c r="AA6" i="6"/>
  <c r="BW132" i="5"/>
  <c r="BV43" i="5"/>
  <c r="BV47" i="5"/>
  <c r="BV45" i="5"/>
  <c r="Z6" i="6"/>
  <c r="BS132" i="5"/>
  <c r="Z46" i="6" s="1"/>
  <c r="V46" i="8" s="1"/>
  <c r="BV40" i="5"/>
  <c r="BV52" i="5"/>
  <c r="BR35" i="5"/>
  <c r="BR39" i="5"/>
  <c r="BR36" i="5"/>
  <c r="BR34" i="5"/>
  <c r="BR41" i="5"/>
  <c r="BR52" i="5"/>
  <c r="BR45" i="5"/>
  <c r="BR46" i="5"/>
  <c r="BR53" i="5"/>
  <c r="Y6" i="6"/>
  <c r="BO132" i="5"/>
  <c r="X6" i="6"/>
  <c r="BK132" i="5"/>
  <c r="W6" i="6"/>
  <c r="BG132" i="5"/>
  <c r="V6" i="6"/>
  <c r="BC132" i="5"/>
  <c r="BB40" i="5"/>
  <c r="BB34" i="5"/>
  <c r="U6" i="6"/>
  <c r="AY132" i="5"/>
  <c r="T6" i="6"/>
  <c r="AU132" i="5"/>
  <c r="T15" i="6" s="1"/>
  <c r="P15" i="8" s="1"/>
  <c r="S6" i="6"/>
  <c r="AQ132" i="5"/>
  <c r="R6" i="6"/>
  <c r="AM132" i="5"/>
  <c r="P6" i="6"/>
  <c r="AE132" i="5"/>
  <c r="AD39" i="5"/>
  <c r="AD46" i="5"/>
  <c r="O6" i="6"/>
  <c r="AA132" i="5"/>
  <c r="V41" i="5"/>
  <c r="L6" i="6"/>
  <c r="O132" i="5"/>
  <c r="BA64" i="8" s="1"/>
  <c r="K6" i="6"/>
  <c r="K132" i="5"/>
  <c r="J6" i="6"/>
  <c r="G132" i="5"/>
  <c r="M6" i="6"/>
  <c r="S132" i="5"/>
  <c r="CV32" i="5"/>
  <c r="CW31" i="5"/>
  <c r="AG6" i="6"/>
  <c r="CU132" i="5"/>
  <c r="BV35" i="8" s="1"/>
  <c r="EZ32" i="5"/>
  <c r="AU31" i="6"/>
  <c r="AU13" i="6"/>
  <c r="AU12" i="6"/>
  <c r="AU14" i="6"/>
  <c r="AU19" i="6"/>
  <c r="FA31" i="5"/>
  <c r="FH32" i="5"/>
  <c r="AW15" i="6"/>
  <c r="AW20" i="6"/>
  <c r="AW24" i="6"/>
  <c r="AW17" i="6"/>
  <c r="AW22" i="6"/>
  <c r="AW19" i="6"/>
  <c r="AW21" i="6"/>
  <c r="AW11" i="6"/>
  <c r="AW16" i="6"/>
  <c r="AW18" i="6"/>
  <c r="AW31" i="6"/>
  <c r="FI31" i="5"/>
  <c r="AW33" i="6" s="1"/>
  <c r="AW6" i="6"/>
  <c r="N6" i="6"/>
  <c r="W132" i="5"/>
  <c r="X32" i="5"/>
  <c r="V55" i="5"/>
  <c r="R52" i="5"/>
  <c r="R53" i="5"/>
  <c r="R40" i="5"/>
  <c r="R41" i="5"/>
  <c r="R36" i="5"/>
  <c r="R47" i="5"/>
  <c r="R33" i="5"/>
  <c r="R39" i="5"/>
  <c r="R43" i="5"/>
  <c r="R44" i="5"/>
  <c r="BA82" i="8"/>
  <c r="I62" i="6"/>
  <c r="BQ79" i="8"/>
  <c r="BQ61" i="8"/>
  <c r="BQ49" i="8"/>
  <c r="BQ22" i="8"/>
  <c r="BQ15" i="8"/>
  <c r="BQ37" i="8"/>
  <c r="BQ27" i="8"/>
  <c r="BQ48" i="8"/>
  <c r="BQ54" i="8"/>
  <c r="BQ47" i="8"/>
  <c r="BQ87" i="8"/>
  <c r="BQ89" i="8"/>
  <c r="BQ91" i="8"/>
  <c r="BQ53" i="8"/>
  <c r="BQ45" i="8"/>
  <c r="BQ41" i="8"/>
  <c r="BQ40" i="8"/>
  <c r="BQ19" i="8"/>
  <c r="BQ28" i="8"/>
  <c r="BQ23" i="8"/>
  <c r="BQ20" i="8"/>
  <c r="BQ12" i="8"/>
  <c r="BQ32" i="8"/>
  <c r="BQ26" i="8"/>
  <c r="BQ58" i="8"/>
  <c r="BQ78" i="8"/>
  <c r="BQ44" i="8"/>
  <c r="BQ29" i="8"/>
  <c r="BQ42" i="8"/>
  <c r="BQ52" i="8"/>
  <c r="BQ56" i="8"/>
  <c r="BQ36" i="8"/>
  <c r="BQ30" i="8"/>
  <c r="BQ18" i="8"/>
  <c r="BQ33" i="8"/>
  <c r="BQ16" i="8"/>
  <c r="BQ11" i="8"/>
  <c r="BQ39" i="8"/>
  <c r="BQ55" i="8"/>
  <c r="BQ25" i="8"/>
  <c r="BQ50" i="8"/>
  <c r="BQ86" i="8"/>
  <c r="BQ90" i="8"/>
  <c r="BQ92" i="8"/>
  <c r="BQ60" i="8"/>
  <c r="BQ59" i="8"/>
  <c r="BQ38" i="8"/>
  <c r="BQ31" i="8"/>
  <c r="BQ21" i="8"/>
  <c r="BQ17" i="8"/>
  <c r="BQ14" i="8"/>
  <c r="BQ13" i="8"/>
  <c r="BQ46" i="8"/>
  <c r="BQ57" i="8"/>
  <c r="BQ34" i="8"/>
  <c r="BQ62" i="8"/>
  <c r="BQ43" i="8"/>
  <c r="AB32" i="6"/>
  <c r="X32" i="8" s="1"/>
  <c r="AB36" i="6"/>
  <c r="X36" i="8" s="1"/>
  <c r="AB89" i="6"/>
  <c r="X89" i="8" s="1"/>
  <c r="AB74" i="6"/>
  <c r="X74" i="8" s="1"/>
  <c r="AB52" i="6"/>
  <c r="X52" i="8" s="1"/>
  <c r="AB91" i="6"/>
  <c r="X91" i="8" s="1"/>
  <c r="AB71" i="6"/>
  <c r="X71" i="8" s="1"/>
  <c r="AB45" i="6"/>
  <c r="X45" i="8" s="1"/>
  <c r="AB80" i="6"/>
  <c r="X80" i="8" s="1"/>
  <c r="AB33" i="6"/>
  <c r="X33" i="8" s="1"/>
  <c r="AB48" i="6"/>
  <c r="X48" i="8" s="1"/>
  <c r="AB73" i="6"/>
  <c r="X73" i="8" s="1"/>
  <c r="AB50" i="6"/>
  <c r="X50" i="8" s="1"/>
  <c r="AB92" i="6"/>
  <c r="X92" i="8" s="1"/>
  <c r="AB72" i="6"/>
  <c r="X72" i="8" s="1"/>
  <c r="AB47" i="6"/>
  <c r="X47" i="8" s="1"/>
  <c r="BQ67" i="8"/>
  <c r="BQ63" i="8"/>
  <c r="BQ74" i="8"/>
  <c r="BQ72" i="8"/>
  <c r="BQ70" i="8"/>
  <c r="AB41" i="6"/>
  <c r="X41" i="8" s="1"/>
  <c r="AB43" i="6"/>
  <c r="X43" i="8" s="1"/>
  <c r="AB85" i="6"/>
  <c r="X85" i="8" s="1"/>
  <c r="AB70" i="6"/>
  <c r="X70" i="8" s="1"/>
  <c r="AB35" i="6"/>
  <c r="X35" i="8" s="1"/>
  <c r="AB86" i="6"/>
  <c r="X86" i="8" s="1"/>
  <c r="AB65" i="6"/>
  <c r="X65" i="8" s="1"/>
  <c r="AB58" i="6"/>
  <c r="X58" i="8" s="1"/>
  <c r="AB75" i="6"/>
  <c r="X75" i="8" s="1"/>
  <c r="AB46" i="6"/>
  <c r="X46" i="8" s="1"/>
  <c r="AB60" i="6"/>
  <c r="X60" i="8" s="1"/>
  <c r="AB68" i="6"/>
  <c r="X68" i="8" s="1"/>
  <c r="AB31" i="6"/>
  <c r="X31" i="8" s="1"/>
  <c r="AB87" i="6"/>
  <c r="X87" i="8" s="1"/>
  <c r="AB67" i="6"/>
  <c r="X67" i="8" s="1"/>
  <c r="AB62" i="6"/>
  <c r="X62" i="8" s="1"/>
  <c r="BQ71" i="8"/>
  <c r="BQ65" i="8"/>
  <c r="BQ76" i="8"/>
  <c r="BQ68" i="8"/>
  <c r="AB51" i="6"/>
  <c r="X51" i="8" s="1"/>
  <c r="AB53" i="6"/>
  <c r="X53" i="8" s="1"/>
  <c r="AB82" i="6"/>
  <c r="X82" i="8" s="1"/>
  <c r="AB66" i="6"/>
  <c r="X66" i="8" s="1"/>
  <c r="AB42" i="6"/>
  <c r="X42" i="8" s="1"/>
  <c r="AB81" i="6"/>
  <c r="X81" i="8" s="1"/>
  <c r="AB44" i="6"/>
  <c r="X44" i="8" s="1"/>
  <c r="AB90" i="6"/>
  <c r="X90" i="8" s="1"/>
  <c r="AB69" i="6"/>
  <c r="X69" i="8" s="1"/>
  <c r="AB59" i="6"/>
  <c r="X59" i="8" s="1"/>
  <c r="AB88" i="6"/>
  <c r="X88" i="8" s="1"/>
  <c r="AB63" i="6"/>
  <c r="X63" i="8" s="1"/>
  <c r="AB40" i="6"/>
  <c r="X40" i="8" s="1"/>
  <c r="AB83" i="6"/>
  <c r="X83" i="8" s="1"/>
  <c r="AB55" i="6"/>
  <c r="X55" i="8" s="1"/>
  <c r="AB34" i="6"/>
  <c r="X34" i="8" s="1"/>
  <c r="AB13" i="6"/>
  <c r="X13" i="8" s="1"/>
  <c r="AB17" i="6"/>
  <c r="X17" i="8" s="1"/>
  <c r="AB18" i="6"/>
  <c r="X18" i="8" s="1"/>
  <c r="AB26" i="6"/>
  <c r="X26" i="8" s="1"/>
  <c r="BQ66" i="8"/>
  <c r="BQ69" i="8"/>
  <c r="AB61" i="6"/>
  <c r="X61" i="8" s="1"/>
  <c r="AB93" i="6"/>
  <c r="X93" i="8" s="1"/>
  <c r="AB78" i="6"/>
  <c r="X78" i="8" s="1"/>
  <c r="AB38" i="6"/>
  <c r="X38" i="8" s="1"/>
  <c r="AB57" i="6"/>
  <c r="X57" i="8" s="1"/>
  <c r="AB76" i="6"/>
  <c r="X76" i="8" s="1"/>
  <c r="AB56" i="6"/>
  <c r="X56" i="8" s="1"/>
  <c r="AB84" i="6"/>
  <c r="X84" i="8" s="1"/>
  <c r="AB64" i="6"/>
  <c r="X64" i="8" s="1"/>
  <c r="AB39" i="6"/>
  <c r="X39" i="8" s="1"/>
  <c r="AB79" i="6"/>
  <c r="X79" i="8" s="1"/>
  <c r="AB37" i="6"/>
  <c r="X37" i="8" s="1"/>
  <c r="AB49" i="6"/>
  <c r="X49" i="8" s="1"/>
  <c r="AB77" i="6"/>
  <c r="X77" i="8" s="1"/>
  <c r="AB54" i="6"/>
  <c r="X54" i="8" s="1"/>
  <c r="AB27" i="6"/>
  <c r="X27" i="8" s="1"/>
  <c r="AB25" i="6"/>
  <c r="X25" i="8" s="1"/>
  <c r="AB23" i="6"/>
  <c r="X23" i="8" s="1"/>
  <c r="AB21" i="6"/>
  <c r="X21" i="8" s="1"/>
  <c r="AB10" i="6"/>
  <c r="AB9" i="6" s="1"/>
  <c r="AB28" i="6"/>
  <c r="X28" i="8" s="1"/>
  <c r="AB29" i="6"/>
  <c r="X29" i="8" s="1"/>
  <c r="AB14" i="6"/>
  <c r="X14" i="8" s="1"/>
  <c r="AB22" i="6"/>
  <c r="X22" i="8" s="1"/>
  <c r="AB11" i="6"/>
  <c r="X11" i="8" s="1"/>
  <c r="AB12" i="6"/>
  <c r="X12" i="8" s="1"/>
  <c r="AB24" i="6"/>
  <c r="X24" i="8" s="1"/>
  <c r="AB30" i="6"/>
  <c r="X30" i="8" s="1"/>
  <c r="AB15" i="6"/>
  <c r="X15" i="8" s="1"/>
  <c r="AB19" i="6"/>
  <c r="X19" i="8" s="1"/>
  <c r="AB20" i="6"/>
  <c r="X20" i="8" s="1"/>
  <c r="CP34" i="5"/>
  <c r="CP37" i="5"/>
  <c r="CP42" i="5"/>
  <c r="DV33" i="5"/>
  <c r="DV37" i="5"/>
  <c r="EL38" i="5"/>
  <c r="AH53" i="5"/>
  <c r="CL35" i="8"/>
  <c r="CH52" i="8"/>
  <c r="CH17" i="8"/>
  <c r="CP55" i="5"/>
  <c r="CP41" i="5"/>
  <c r="CP35" i="5"/>
  <c r="DF38" i="5"/>
  <c r="DV55" i="5"/>
  <c r="DV54" i="5"/>
  <c r="EL36" i="5"/>
  <c r="AH52" i="5"/>
  <c r="CL17" i="8"/>
  <c r="CL21" i="8"/>
  <c r="CL25" i="8"/>
  <c r="CL11" i="8"/>
  <c r="CL22" i="8"/>
  <c r="CL20" i="8"/>
  <c r="CL18" i="8"/>
  <c r="CL16" i="8"/>
  <c r="CL10" i="8"/>
  <c r="CL33" i="8"/>
  <c r="CL23" i="8"/>
  <c r="AH55" i="5"/>
  <c r="CL19" i="8"/>
  <c r="CH32" i="8"/>
  <c r="CH87" i="8"/>
  <c r="CH90" i="8"/>
  <c r="CH92" i="8"/>
  <c r="CH53" i="8"/>
  <c r="CH70" i="8"/>
  <c r="CH56" i="8"/>
  <c r="CH82" i="8"/>
  <c r="CH10" i="8"/>
  <c r="CH72" i="8"/>
  <c r="CH91" i="8"/>
  <c r="CH74" i="8"/>
  <c r="CH64" i="8"/>
  <c r="CH62" i="8"/>
  <c r="CH46" i="8"/>
  <c r="CH20" i="8"/>
  <c r="CH61" i="8"/>
  <c r="CH41" i="8"/>
  <c r="CH68" i="8"/>
  <c r="CH66" i="8"/>
  <c r="CE93" i="8"/>
  <c r="CE91" i="8"/>
  <c r="CE82" i="8"/>
  <c r="CE75" i="8"/>
  <c r="BA74" i="8"/>
  <c r="BA66" i="8"/>
  <c r="CE21" i="8"/>
  <c r="CE11" i="8"/>
  <c r="CE83" i="8"/>
  <c r="BY82" i="8"/>
  <c r="CE81" i="8"/>
  <c r="BY79" i="8"/>
  <c r="BE79" i="8"/>
  <c r="CE36" i="8"/>
  <c r="CE90" i="8"/>
  <c r="CE86" i="8"/>
  <c r="BA76" i="8"/>
  <c r="BE68" i="8"/>
  <c r="BE64" i="8"/>
  <c r="CH28" i="8"/>
  <c r="CL24" i="8"/>
  <c r="CH59" i="8"/>
  <c r="CL15" i="8"/>
  <c r="AD35" i="5"/>
  <c r="N58" i="5"/>
  <c r="J39" i="5"/>
  <c r="J53" i="5"/>
  <c r="J45" i="5"/>
  <c r="J35" i="5"/>
  <c r="J33" i="5"/>
  <c r="J43" i="5"/>
  <c r="J37" i="5"/>
  <c r="J44" i="5"/>
  <c r="J38" i="5"/>
  <c r="J46" i="5"/>
  <c r="J47" i="5"/>
  <c r="J40" i="5"/>
  <c r="J55" i="5"/>
  <c r="J34" i="5"/>
  <c r="J54" i="5"/>
  <c r="J41" i="5"/>
  <c r="J52" i="5"/>
  <c r="J36" i="5"/>
  <c r="J42" i="5"/>
  <c r="J74" i="5"/>
  <c r="CB88" i="8"/>
  <c r="BL88" i="8"/>
  <c r="CD87" i="8"/>
  <c r="BN87" i="8"/>
  <c r="BF87" i="8"/>
  <c r="CH86" i="8"/>
  <c r="CD86" i="8"/>
  <c r="BZ86" i="8"/>
  <c r="BR86" i="8"/>
  <c r="BN86" i="8"/>
  <c r="BJ86" i="8"/>
  <c r="BF86" i="8"/>
  <c r="CB84" i="8"/>
  <c r="BL84" i="8"/>
  <c r="CF82" i="8"/>
  <c r="CB82" i="8"/>
  <c r="BX82" i="8"/>
  <c r="BT82" i="8"/>
  <c r="BP82" i="8"/>
  <c r="BL82" i="8"/>
  <c r="BH82" i="8"/>
  <c r="BD82" i="8"/>
  <c r="BT80" i="8"/>
  <c r="BD80" i="8"/>
  <c r="CC79" i="8"/>
  <c r="BM79" i="8"/>
  <c r="CC78" i="8"/>
  <c r="BR78" i="8"/>
  <c r="BJ78" i="8"/>
  <c r="BA78" i="8"/>
  <c r="CA75" i="8"/>
  <c r="BK75" i="8"/>
  <c r="CE74" i="8"/>
  <c r="CB71" i="8"/>
  <c r="CE70" i="8"/>
  <c r="CK42" i="8"/>
  <c r="BA93" i="8"/>
  <c r="BE93" i="8"/>
  <c r="BI93" i="8"/>
  <c r="BM93" i="8"/>
  <c r="BQ93" i="8"/>
  <c r="BU93" i="8"/>
  <c r="BY93" i="8"/>
  <c r="CC93" i="8"/>
  <c r="CK93" i="8"/>
  <c r="BF93" i="8"/>
  <c r="BJ93" i="8"/>
  <c r="BN93" i="8"/>
  <c r="BR93" i="8"/>
  <c r="BZ93" i="8"/>
  <c r="CD93" i="8"/>
  <c r="CH93" i="8"/>
  <c r="BD93" i="8"/>
  <c r="BH93" i="8"/>
  <c r="BL93" i="8"/>
  <c r="BP93" i="8"/>
  <c r="BT93" i="8"/>
  <c r="BX93" i="8"/>
  <c r="CB93" i="8"/>
  <c r="CF93" i="8"/>
  <c r="AT93" i="8"/>
  <c r="BK89" i="8"/>
  <c r="BO89" i="8"/>
  <c r="BS89" i="8"/>
  <c r="CA89" i="8"/>
  <c r="CE89" i="8"/>
  <c r="BD89" i="8"/>
  <c r="BH89" i="8"/>
  <c r="BL89" i="8"/>
  <c r="BP89" i="8"/>
  <c r="BT89" i="8"/>
  <c r="BX89" i="8"/>
  <c r="CB89" i="8"/>
  <c r="CF89" i="8"/>
  <c r="BF89" i="8"/>
  <c r="BJ89" i="8"/>
  <c r="BN89" i="8"/>
  <c r="BR89" i="8"/>
  <c r="BZ89" i="8"/>
  <c r="CD89" i="8"/>
  <c r="CH89" i="8"/>
  <c r="AT89" i="8"/>
  <c r="BA85" i="8"/>
  <c r="BE85" i="8"/>
  <c r="BI85" i="8"/>
  <c r="BM85" i="8"/>
  <c r="BQ85" i="8"/>
  <c r="BU85" i="8"/>
  <c r="BY85" i="8"/>
  <c r="CC85" i="8"/>
  <c r="CK85" i="8"/>
  <c r="BJ85" i="8"/>
  <c r="BN85" i="8"/>
  <c r="BR85" i="8"/>
  <c r="BZ85" i="8"/>
  <c r="CD85" i="8"/>
  <c r="CH85" i="8"/>
  <c r="BD85" i="8"/>
  <c r="BH85" i="8"/>
  <c r="BL85" i="8"/>
  <c r="BP85" i="8"/>
  <c r="BT85" i="8"/>
  <c r="BX85" i="8"/>
  <c r="CB85" i="8"/>
  <c r="CF85" i="8"/>
  <c r="AT85" i="8"/>
  <c r="BA81" i="8"/>
  <c r="BE81" i="8"/>
  <c r="BI81" i="8"/>
  <c r="BM81" i="8"/>
  <c r="BQ81" i="8"/>
  <c r="BU81" i="8"/>
  <c r="BY81" i="8"/>
  <c r="CC81" i="8"/>
  <c r="CK81" i="8"/>
  <c r="BJ81" i="8"/>
  <c r="BN81" i="8"/>
  <c r="BR81" i="8"/>
  <c r="BZ81" i="8"/>
  <c r="CD81" i="8"/>
  <c r="CH81" i="8"/>
  <c r="BD81" i="8"/>
  <c r="BH81" i="8"/>
  <c r="BL81" i="8"/>
  <c r="BP81" i="8"/>
  <c r="BT81" i="8"/>
  <c r="BX81" i="8"/>
  <c r="CB81" i="8"/>
  <c r="CF81" i="8"/>
  <c r="AT81" i="8"/>
  <c r="BJ77" i="8"/>
  <c r="BN77" i="8"/>
  <c r="BR77" i="8"/>
  <c r="BZ77" i="8"/>
  <c r="CD77" i="8"/>
  <c r="CH77" i="8"/>
  <c r="BK77" i="8"/>
  <c r="CA77" i="8"/>
  <c r="CE77" i="8"/>
  <c r="BA77" i="8"/>
  <c r="BE77" i="8"/>
  <c r="BI77" i="8"/>
  <c r="BM77" i="8"/>
  <c r="BQ77" i="8"/>
  <c r="BU77" i="8"/>
  <c r="BY77" i="8"/>
  <c r="CC77" i="8"/>
  <c r="CK77" i="8"/>
  <c r="AT77" i="8"/>
  <c r="BA73" i="8"/>
  <c r="BH73" i="8"/>
  <c r="CC73" i="8"/>
  <c r="BI73" i="8"/>
  <c r="BQ73" i="8"/>
  <c r="BX73" i="8"/>
  <c r="CE73" i="8"/>
  <c r="BM73" i="8"/>
  <c r="BT73" i="8"/>
  <c r="CB73" i="8"/>
  <c r="AT73" i="8"/>
  <c r="BO69" i="8"/>
  <c r="CH69" i="8"/>
  <c r="BM69" i="8"/>
  <c r="CD69" i="8"/>
  <c r="AT69" i="8"/>
  <c r="BN65" i="8"/>
  <c r="BX65" i="8"/>
  <c r="CH65" i="8"/>
  <c r="BP65" i="8"/>
  <c r="BZ65" i="8"/>
  <c r="BJ65" i="8"/>
  <c r="CF65" i="8"/>
  <c r="AT65" i="8"/>
  <c r="AT61" i="8"/>
  <c r="CF57" i="8"/>
  <c r="AT57" i="8"/>
  <c r="CF53" i="8"/>
  <c r="AT53" i="8"/>
  <c r="AT49" i="8"/>
  <c r="BY49" i="8"/>
  <c r="AT45" i="8"/>
  <c r="CK33" i="8"/>
  <c r="AT33" i="8"/>
  <c r="CF29" i="8"/>
  <c r="CK29" i="8"/>
  <c r="AT29" i="8"/>
  <c r="CF25" i="8"/>
  <c r="AT25" i="8"/>
  <c r="AT21" i="8"/>
  <c r="AT17" i="8"/>
  <c r="CJ13" i="8"/>
  <c r="AT13" i="8"/>
  <c r="CB77" i="8"/>
  <c r="BL77" i="8"/>
  <c r="BD73" i="8"/>
  <c r="BE69" i="8"/>
  <c r="CD65" i="8"/>
  <c r="CF87" i="8"/>
  <c r="CB87" i="8"/>
  <c r="BX87" i="8"/>
  <c r="BT87" i="8"/>
  <c r="BP87" i="8"/>
  <c r="BL87" i="8"/>
  <c r="BH87" i="8"/>
  <c r="BD87" i="8"/>
  <c r="CH83" i="8"/>
  <c r="CD83" i="8"/>
  <c r="BZ83" i="8"/>
  <c r="BR83" i="8"/>
  <c r="BN83" i="8"/>
  <c r="BJ83" i="8"/>
  <c r="CF79" i="8"/>
  <c r="CB79" i="8"/>
  <c r="BX79" i="8"/>
  <c r="BT79" i="8"/>
  <c r="BP79" i="8"/>
  <c r="BL79" i="8"/>
  <c r="BH79" i="8"/>
  <c r="BD79" i="8"/>
  <c r="CH75" i="8"/>
  <c r="CD75" i="8"/>
  <c r="BZ75" i="8"/>
  <c r="BR75" i="8"/>
  <c r="BN75" i="8"/>
  <c r="BJ75" i="8"/>
  <c r="CH71" i="8"/>
  <c r="BZ71" i="8"/>
  <c r="BR71" i="8"/>
  <c r="BJ71" i="8"/>
  <c r="BK67" i="8"/>
  <c r="BP63" i="8"/>
  <c r="CF31" i="8"/>
  <c r="CF27" i="8"/>
  <c r="CF11" i="8"/>
  <c r="CE87" i="8"/>
  <c r="CA87" i="8"/>
  <c r="BS87" i="8"/>
  <c r="BO87" i="8"/>
  <c r="BK87" i="8"/>
  <c r="CK83" i="8"/>
  <c r="CC83" i="8"/>
  <c r="BY83" i="8"/>
  <c r="BU83" i="8"/>
  <c r="BQ83" i="8"/>
  <c r="BM83" i="8"/>
  <c r="BI83" i="8"/>
  <c r="BE83" i="8"/>
  <c r="BA83" i="8"/>
  <c r="CE79" i="8"/>
  <c r="CA79" i="8"/>
  <c r="BK79" i="8"/>
  <c r="CK75" i="8"/>
  <c r="CC75" i="8"/>
  <c r="BY75" i="8"/>
  <c r="BU75" i="8"/>
  <c r="BQ75" i="8"/>
  <c r="BM75" i="8"/>
  <c r="BI75" i="8"/>
  <c r="BE75" i="8"/>
  <c r="BA75" i="8"/>
  <c r="CF71" i="8"/>
  <c r="BX71" i="8"/>
  <c r="BP71" i="8"/>
  <c r="BH71" i="8"/>
  <c r="CB67" i="8"/>
  <c r="CH63" i="8"/>
  <c r="CL31" i="8"/>
  <c r="CJ19" i="8"/>
  <c r="CF15" i="8"/>
  <c r="CF83" i="8"/>
  <c r="CB83" i="8"/>
  <c r="BX83" i="8"/>
  <c r="BT83" i="8"/>
  <c r="BP83" i="8"/>
  <c r="BL83" i="8"/>
  <c r="BH83" i="8"/>
  <c r="BD83" i="8"/>
  <c r="CH79" i="8"/>
  <c r="CD79" i="8"/>
  <c r="BZ79" i="8"/>
  <c r="BR79" i="8"/>
  <c r="BN79" i="8"/>
  <c r="BJ79" i="8"/>
  <c r="CF75" i="8"/>
  <c r="CB75" i="8"/>
  <c r="BX75" i="8"/>
  <c r="BT75" i="8"/>
  <c r="BP75" i="8"/>
  <c r="BL75" i="8"/>
  <c r="BH75" i="8"/>
  <c r="BD75" i="8"/>
  <c r="CD71" i="8"/>
  <c r="BN71" i="8"/>
  <c r="BZ67" i="8"/>
  <c r="CA63" i="8"/>
  <c r="CF51" i="8"/>
  <c r="CJ31" i="8"/>
  <c r="CF19" i="8"/>
  <c r="I76" i="6"/>
  <c r="I63" i="6"/>
  <c r="I81" i="6"/>
  <c r="AX79" i="8"/>
  <c r="AX82" i="8"/>
  <c r="AX85" i="8"/>
  <c r="AX92" i="8"/>
  <c r="AX63" i="8"/>
  <c r="AX71" i="8"/>
  <c r="AX83" i="8"/>
  <c r="AX86" i="8"/>
  <c r="AX89" i="8"/>
  <c r="AX65" i="8"/>
  <c r="AX69" i="8"/>
  <c r="AX77" i="8"/>
  <c r="AX87" i="8"/>
  <c r="AX81" i="8"/>
  <c r="AX76" i="8"/>
  <c r="AX68" i="8"/>
  <c r="I60" i="6"/>
  <c r="I69" i="6"/>
  <c r="AX61" i="8"/>
  <c r="AX74" i="8"/>
  <c r="AX66" i="8"/>
  <c r="AX60" i="8"/>
  <c r="AX57" i="8"/>
  <c r="I85" i="6"/>
  <c r="AX72" i="8"/>
  <c r="AX64" i="8"/>
  <c r="AX58" i="8"/>
  <c r="AX59" i="8"/>
  <c r="AX62" i="8"/>
  <c r="I77" i="6"/>
  <c r="I82" i="6"/>
  <c r="AX55" i="8"/>
  <c r="AX70" i="8"/>
  <c r="AX56" i="8"/>
  <c r="AX67" i="8"/>
  <c r="AX78" i="8"/>
  <c r="I78" i="6"/>
  <c r="I66" i="6"/>
  <c r="I86" i="6"/>
  <c r="I68" i="6"/>
  <c r="I89" i="6"/>
  <c r="I84" i="6"/>
  <c r="I59" i="6"/>
  <c r="I58" i="6"/>
  <c r="I67" i="6"/>
  <c r="I64" i="6"/>
  <c r="I74" i="6"/>
  <c r="AX29" i="8"/>
  <c r="I56" i="6"/>
  <c r="I65" i="6"/>
  <c r="I79" i="6"/>
  <c r="I87" i="6"/>
  <c r="I57" i="6"/>
  <c r="I70" i="6"/>
  <c r="I72" i="6"/>
  <c r="I83" i="6"/>
  <c r="I61" i="6"/>
  <c r="I88" i="6"/>
  <c r="I92" i="6"/>
  <c r="I55" i="6"/>
  <c r="I73" i="6"/>
  <c r="I71" i="6"/>
  <c r="AX30" i="8"/>
  <c r="AX73" i="8"/>
  <c r="CH88" i="8"/>
  <c r="CD88" i="8"/>
  <c r="BZ88" i="8"/>
  <c r="BR88" i="8"/>
  <c r="BN88" i="8"/>
  <c r="BJ88" i="8"/>
  <c r="BF88" i="8"/>
  <c r="AX88" i="8"/>
  <c r="CH84" i="8"/>
  <c r="CD84" i="8"/>
  <c r="BZ84" i="8"/>
  <c r="BR84" i="8"/>
  <c r="BN84" i="8"/>
  <c r="BJ84" i="8"/>
  <c r="AX84" i="8"/>
  <c r="CH80" i="8"/>
  <c r="CD80" i="8"/>
  <c r="BZ80" i="8"/>
  <c r="BR80" i="8"/>
  <c r="BN80" i="8"/>
  <c r="BJ80" i="8"/>
  <c r="CK76" i="8"/>
  <c r="CC72" i="8"/>
  <c r="BO72" i="8"/>
  <c r="BA72" i="8"/>
  <c r="BA68" i="8"/>
  <c r="BK64" i="8"/>
  <c r="CK36" i="8"/>
  <c r="CK20" i="8"/>
  <c r="CK88" i="8"/>
  <c r="CC88" i="8"/>
  <c r="BY88" i="8"/>
  <c r="BU88" i="8"/>
  <c r="BQ88" i="8"/>
  <c r="BM88" i="8"/>
  <c r="BI88" i="8"/>
  <c r="BE88" i="8"/>
  <c r="BA88" i="8"/>
  <c r="CK84" i="8"/>
  <c r="CC84" i="8"/>
  <c r="BY84" i="8"/>
  <c r="BU84" i="8"/>
  <c r="BQ84" i="8"/>
  <c r="BM84" i="8"/>
  <c r="BI84" i="8"/>
  <c r="BE84" i="8"/>
  <c r="BA84" i="8"/>
  <c r="CK80" i="8"/>
  <c r="CC80" i="8"/>
  <c r="BY80" i="8"/>
  <c r="BU80" i="8"/>
  <c r="BQ80" i="8"/>
  <c r="BM80" i="8"/>
  <c r="BI80" i="8"/>
  <c r="BE80" i="8"/>
  <c r="BA80" i="8"/>
  <c r="CE76" i="8"/>
  <c r="CK72" i="8"/>
  <c r="BY72" i="8"/>
  <c r="BM72" i="8"/>
  <c r="CA64" i="8"/>
  <c r="CE92" i="8"/>
  <c r="CA92" i="8"/>
  <c r="BS92" i="8"/>
  <c r="BO92" i="8"/>
  <c r="BK92" i="8"/>
  <c r="CE88" i="8"/>
  <c r="CA88" i="8"/>
  <c r="BS88" i="8"/>
  <c r="BO88" i="8"/>
  <c r="BK88" i="8"/>
  <c r="CE84" i="8"/>
  <c r="CA84" i="8"/>
  <c r="BK84" i="8"/>
  <c r="CE80" i="8"/>
  <c r="CA80" i="8"/>
  <c r="BO80" i="8"/>
  <c r="BK80" i="8"/>
  <c r="CE72" i="8"/>
  <c r="BU72" i="8"/>
  <c r="BE72" i="8"/>
  <c r="BK68" i="8"/>
  <c r="BQ64" i="8"/>
  <c r="K2" i="5"/>
  <c r="L2" i="5"/>
  <c r="AV11" i="6"/>
  <c r="AR11" i="8" s="1"/>
  <c r="AV29" i="6"/>
  <c r="AR29" i="8" s="1"/>
  <c r="EX33" i="5"/>
  <c r="EL40" i="5"/>
  <c r="AP38" i="6"/>
  <c r="AL38" i="8" s="1"/>
  <c r="AP66" i="6"/>
  <c r="AL66" i="8" s="1"/>
  <c r="AP63" i="6"/>
  <c r="AL63" i="8" s="1"/>
  <c r="AP87" i="6"/>
  <c r="AL87" i="8" s="1"/>
  <c r="AP76" i="6"/>
  <c r="AL76" i="8" s="1"/>
  <c r="AP69" i="6"/>
  <c r="AL69" i="8" s="1"/>
  <c r="AP93" i="6"/>
  <c r="AL93" i="8" s="1"/>
  <c r="ED42" i="5"/>
  <c r="ED44" i="5"/>
  <c r="ED37" i="5"/>
  <c r="ED54" i="5"/>
  <c r="AO45" i="6"/>
  <c r="AK45" i="8" s="1"/>
  <c r="ED41" i="5"/>
  <c r="ED46" i="5"/>
  <c r="ED39" i="5"/>
  <c r="ED55" i="5"/>
  <c r="AM45" i="6"/>
  <c r="AI45" i="8" s="1"/>
  <c r="AM81" i="6"/>
  <c r="AI81" i="8" s="1"/>
  <c r="AM36" i="6"/>
  <c r="AI36" i="8" s="1"/>
  <c r="AM14" i="6"/>
  <c r="AI14" i="8" s="1"/>
  <c r="AM25" i="6"/>
  <c r="AI25" i="8" s="1"/>
  <c r="AM66" i="6"/>
  <c r="AI66" i="8" s="1"/>
  <c r="DV42" i="5"/>
  <c r="DV46" i="5"/>
  <c r="DV41" i="5"/>
  <c r="AM27" i="6"/>
  <c r="AI27" i="8" s="1"/>
  <c r="AM33" i="6"/>
  <c r="AI33" i="8" s="1"/>
  <c r="AM44" i="6"/>
  <c r="AI44" i="8" s="1"/>
  <c r="AM74" i="6"/>
  <c r="AI74" i="8" s="1"/>
  <c r="AM47" i="6"/>
  <c r="AI47" i="8" s="1"/>
  <c r="AM65" i="6"/>
  <c r="AI65" i="8" s="1"/>
  <c r="AM23" i="6"/>
  <c r="AI23" i="8" s="1"/>
  <c r="DV53" i="5"/>
  <c r="DV36" i="5"/>
  <c r="DV52" i="5"/>
  <c r="DN47" i="5"/>
  <c r="DN38" i="5"/>
  <c r="DN39" i="5"/>
  <c r="DF45" i="5"/>
  <c r="DF37" i="5"/>
  <c r="DF36" i="5"/>
  <c r="DF53" i="5"/>
  <c r="DF55" i="5"/>
  <c r="DF52" i="5"/>
  <c r="DF46" i="5"/>
  <c r="DF41" i="5"/>
  <c r="AG16" i="6"/>
  <c r="AG11" i="6"/>
  <c r="AG12" i="6"/>
  <c r="AG24" i="6"/>
  <c r="AG18" i="6"/>
  <c r="AG23" i="6"/>
  <c r="AG20" i="6"/>
  <c r="AG15" i="6"/>
  <c r="AG19" i="6"/>
  <c r="AF82" i="6"/>
  <c r="AB82" i="8" s="1"/>
  <c r="CP44" i="5"/>
  <c r="CP43" i="5"/>
  <c r="CP38" i="5"/>
  <c r="CP47" i="5"/>
  <c r="AE80" i="6"/>
  <c r="AA80" i="8" s="1"/>
  <c r="CL53" i="5"/>
  <c r="CL46" i="5"/>
  <c r="CL42" i="5"/>
  <c r="CL37" i="5"/>
  <c r="CL45" i="5"/>
  <c r="AC63" i="6"/>
  <c r="Y63" i="8" s="1"/>
  <c r="BV35" i="5"/>
  <c r="BV46" i="5"/>
  <c r="BV53" i="5"/>
  <c r="BV37" i="5"/>
  <c r="BV54" i="5"/>
  <c r="BV34" i="5"/>
  <c r="BV33" i="5"/>
  <c r="BV39" i="5"/>
  <c r="X73" i="6"/>
  <c r="T73" i="8" s="1"/>
  <c r="BB44" i="5"/>
  <c r="BB39" i="5"/>
  <c r="T30" i="6"/>
  <c r="P30" i="8" s="1"/>
  <c r="T10" i="6"/>
  <c r="T9" i="6" s="1"/>
  <c r="AT34" i="5"/>
  <c r="AT56" i="5"/>
  <c r="AD36" i="5"/>
  <c r="AD41" i="5"/>
  <c r="AD45" i="5"/>
  <c r="R37" i="5"/>
  <c r="R46" i="5"/>
  <c r="R34" i="5"/>
  <c r="CH78" i="8"/>
  <c r="CB78" i="8"/>
  <c r="BU78" i="8"/>
  <c r="BM78" i="8"/>
  <c r="BY70" i="8"/>
  <c r="BI70" i="8"/>
  <c r="BM66" i="8"/>
  <c r="CK50" i="8"/>
  <c r="AX19" i="8"/>
  <c r="BA70" i="8"/>
  <c r="CE66" i="8"/>
  <c r="BI66" i="8"/>
  <c r="CA74" i="8"/>
  <c r="BK74" i="8"/>
  <c r="CC66" i="8"/>
  <c r="CK46" i="8"/>
  <c r="CH38" i="8"/>
  <c r="CF34" i="8"/>
  <c r="F125" i="5"/>
  <c r="F124" i="5"/>
  <c r="F123" i="5"/>
  <c r="F99" i="5"/>
  <c r="F98" i="5"/>
  <c r="F100" i="5"/>
  <c r="FB56" i="5"/>
  <c r="N67" i="5"/>
  <c r="T62" i="6"/>
  <c r="P62" i="8" s="1"/>
  <c r="T81" i="6"/>
  <c r="P81" i="8" s="1"/>
  <c r="DB73" i="5"/>
  <c r="DB81" i="5"/>
  <c r="AL48" i="5"/>
  <c r="AL49" i="5"/>
  <c r="AL50" i="5"/>
  <c r="AL56" i="5"/>
  <c r="AL51" i="5"/>
  <c r="BJ48" i="5"/>
  <c r="BJ49" i="5"/>
  <c r="BJ51" i="5"/>
  <c r="BJ50" i="5"/>
  <c r="BJ56" i="5"/>
  <c r="BZ48" i="5"/>
  <c r="BZ51" i="5"/>
  <c r="BZ49" i="5"/>
  <c r="BZ50" i="5"/>
  <c r="BZ56" i="5"/>
  <c r="CP48" i="5"/>
  <c r="CP49" i="5"/>
  <c r="CP51" i="5"/>
  <c r="CP50" i="5"/>
  <c r="CP56" i="5"/>
  <c r="DF48" i="5"/>
  <c r="DF51" i="5"/>
  <c r="DF50" i="5"/>
  <c r="DF49" i="5"/>
  <c r="DF56" i="5"/>
  <c r="DV48" i="5"/>
  <c r="DV49" i="5"/>
  <c r="DV51" i="5"/>
  <c r="DV50" i="5"/>
  <c r="DV56" i="5"/>
  <c r="EL48" i="5"/>
  <c r="EL51" i="5"/>
  <c r="EL50" i="5"/>
  <c r="EL49" i="5"/>
  <c r="EL56" i="5"/>
  <c r="CP69" i="5"/>
  <c r="CP81" i="5"/>
  <c r="CP75" i="5"/>
  <c r="CP74" i="5"/>
  <c r="CP73" i="5"/>
  <c r="DV68" i="5"/>
  <c r="DV78" i="5"/>
  <c r="DV66" i="5"/>
  <c r="DV62" i="5"/>
  <c r="T64" i="6"/>
  <c r="P64" i="8" s="1"/>
  <c r="T84" i="6"/>
  <c r="P84" i="8" s="1"/>
  <c r="Z78" i="5"/>
  <c r="Z60" i="5"/>
  <c r="Z69" i="5"/>
  <c r="AE84" i="6"/>
  <c r="AA84" i="8" s="1"/>
  <c r="AM79" i="6"/>
  <c r="AI79" i="8" s="1"/>
  <c r="AM63" i="6"/>
  <c r="AI63" i="8" s="1"/>
  <c r="T67" i="6"/>
  <c r="P67" i="8" s="1"/>
  <c r="T63" i="6"/>
  <c r="P63" i="8" s="1"/>
  <c r="AM59" i="6"/>
  <c r="AI59" i="8" s="1"/>
  <c r="AM68" i="6"/>
  <c r="AI68" i="8" s="1"/>
  <c r="AH81" i="5"/>
  <c r="AH73" i="5"/>
  <c r="EP69" i="5"/>
  <c r="EP64" i="5"/>
  <c r="BR75" i="5"/>
  <c r="BR81" i="5"/>
  <c r="AP49" i="5"/>
  <c r="AP50" i="5"/>
  <c r="AP56" i="5"/>
  <c r="AO56" i="5" s="1"/>
  <c r="AP48" i="5"/>
  <c r="AP51" i="5"/>
  <c r="AX48" i="5"/>
  <c r="AX50" i="5"/>
  <c r="AX51" i="5"/>
  <c r="AX49" i="5"/>
  <c r="AX56" i="5"/>
  <c r="BN48" i="5"/>
  <c r="BN51" i="5"/>
  <c r="BN50" i="5"/>
  <c r="BN49" i="5"/>
  <c r="BN56" i="5"/>
  <c r="CD48" i="5"/>
  <c r="CD51" i="5"/>
  <c r="CD49" i="5"/>
  <c r="CD50" i="5"/>
  <c r="CD56" i="5"/>
  <c r="CT48" i="5"/>
  <c r="CT50" i="5"/>
  <c r="CT51" i="5"/>
  <c r="CT49" i="5"/>
  <c r="CT56" i="5"/>
  <c r="DJ48" i="5"/>
  <c r="DJ50" i="5"/>
  <c r="DJ51" i="5"/>
  <c r="DJ49" i="5"/>
  <c r="DJ56" i="5"/>
  <c r="DZ48" i="5"/>
  <c r="DZ50" i="5"/>
  <c r="DZ51" i="5"/>
  <c r="DZ49" i="5"/>
  <c r="DZ56" i="5"/>
  <c r="EP48" i="5"/>
  <c r="EP50" i="5"/>
  <c r="EP51" i="5"/>
  <c r="EP49" i="5"/>
  <c r="EP56" i="5"/>
  <c r="FF48" i="5"/>
  <c r="FF50" i="5"/>
  <c r="FF51" i="5"/>
  <c r="FF49" i="5"/>
  <c r="FF56" i="5"/>
  <c r="EP81" i="5"/>
  <c r="EP73" i="5"/>
  <c r="EP74" i="5"/>
  <c r="EP75" i="5"/>
  <c r="BN81" i="5"/>
  <c r="BN73" i="5"/>
  <c r="AT81" i="5"/>
  <c r="AT74" i="5"/>
  <c r="AT75" i="5"/>
  <c r="AT73" i="5"/>
  <c r="DV81" i="5"/>
  <c r="DV75" i="5"/>
  <c r="DV74" i="5"/>
  <c r="DV73" i="5"/>
  <c r="CL75" i="5"/>
  <c r="CL73" i="5"/>
  <c r="AH48" i="5"/>
  <c r="AH51" i="5"/>
  <c r="AH50" i="5"/>
  <c r="AH49" i="5"/>
  <c r="AH56" i="5"/>
  <c r="BF56" i="5"/>
  <c r="BF49" i="5"/>
  <c r="BF50" i="5"/>
  <c r="BF48" i="5"/>
  <c r="BF51" i="5"/>
  <c r="BV49" i="5"/>
  <c r="BV56" i="5"/>
  <c r="BV48" i="5"/>
  <c r="BV51" i="5"/>
  <c r="BV50" i="5"/>
  <c r="CL56" i="5"/>
  <c r="CL49" i="5"/>
  <c r="CL48" i="5"/>
  <c r="CL50" i="5"/>
  <c r="CL51" i="5"/>
  <c r="DB49" i="5"/>
  <c r="DB56" i="5"/>
  <c r="DB48" i="5"/>
  <c r="DB50" i="5"/>
  <c r="DB51" i="5"/>
  <c r="DR56" i="5"/>
  <c r="DR49" i="5"/>
  <c r="DR48" i="5"/>
  <c r="DR50" i="5"/>
  <c r="DR51" i="5"/>
  <c r="EH49" i="5"/>
  <c r="EH56" i="5"/>
  <c r="EH48" i="5"/>
  <c r="EH50" i="5"/>
  <c r="EH51" i="5"/>
  <c r="EX56" i="5"/>
  <c r="EX49" i="5"/>
  <c r="EX48" i="5"/>
  <c r="EX50" i="5"/>
  <c r="EX51" i="5"/>
  <c r="M26" i="6"/>
  <c r="AT48" i="5"/>
  <c r="AT50" i="5"/>
  <c r="AT51" i="5"/>
  <c r="AT49" i="5"/>
  <c r="BB48" i="5"/>
  <c r="BB56" i="5"/>
  <c r="BB49" i="5"/>
  <c r="BB50" i="5"/>
  <c r="BB51" i="5"/>
  <c r="BR48" i="5"/>
  <c r="BR49" i="5"/>
  <c r="BR50" i="5"/>
  <c r="BR56" i="5"/>
  <c r="BR51" i="5"/>
  <c r="CH48" i="5"/>
  <c r="CH56" i="5"/>
  <c r="CH49" i="5"/>
  <c r="CH50" i="5"/>
  <c r="CH51" i="5"/>
  <c r="CX48" i="5"/>
  <c r="CX49" i="5"/>
  <c r="CX56" i="5"/>
  <c r="CX50" i="5"/>
  <c r="CX51" i="5"/>
  <c r="DN48" i="5"/>
  <c r="DN56" i="5"/>
  <c r="DN49" i="5"/>
  <c r="DN50" i="5"/>
  <c r="DN51" i="5"/>
  <c r="ED48" i="5"/>
  <c r="ED49" i="5"/>
  <c r="ED56" i="5"/>
  <c r="ED50" i="5"/>
  <c r="ED51" i="5"/>
  <c r="ET48" i="5"/>
  <c r="ET56" i="5"/>
  <c r="ET49" i="5"/>
  <c r="ET50" i="5"/>
  <c r="ET51" i="5"/>
  <c r="M22" i="6"/>
  <c r="BB10" i="8"/>
  <c r="M25" i="6"/>
  <c r="BB12" i="8"/>
  <c r="FB48" i="5"/>
  <c r="FB49" i="5"/>
  <c r="FB50" i="5"/>
  <c r="FB51" i="5"/>
  <c r="FJ48" i="5"/>
  <c r="FJ49" i="5"/>
  <c r="FJ56" i="5"/>
  <c r="FJ50" i="5"/>
  <c r="FJ51" i="5"/>
  <c r="BB17" i="8"/>
  <c r="BB13" i="8"/>
  <c r="F3" i="5"/>
  <c r="H3" i="5"/>
  <c r="L3" i="5"/>
  <c r="D3" i="5"/>
  <c r="C3" i="5"/>
  <c r="J3" i="5"/>
  <c r="AX22" i="8" s="1"/>
  <c r="I3" i="5"/>
  <c r="K3" i="5"/>
  <c r="G3" i="5"/>
  <c r="E3" i="5"/>
  <c r="AM10" i="8"/>
  <c r="BD25" i="8"/>
  <c r="I53" i="6"/>
  <c r="I47" i="6"/>
  <c r="I46" i="6"/>
  <c r="F74" i="5"/>
  <c r="AX39" i="8"/>
  <c r="BD23" i="8"/>
  <c r="BD32" i="8"/>
  <c r="BD21" i="8"/>
  <c r="O15" i="6"/>
  <c r="O29" i="6"/>
  <c r="O10" i="6"/>
  <c r="AB57" i="5"/>
  <c r="O19" i="6"/>
  <c r="BD13" i="8"/>
  <c r="BD20" i="8"/>
  <c r="BD12" i="8"/>
  <c r="O16" i="6"/>
  <c r="BD22" i="8"/>
  <c r="BD17" i="8"/>
  <c r="O11" i="6"/>
  <c r="X57" i="5"/>
  <c r="BC12" i="8"/>
  <c r="N15" i="6"/>
  <c r="N19" i="6"/>
  <c r="BC24" i="8"/>
  <c r="BC16" i="8"/>
  <c r="BC21" i="8"/>
  <c r="BC22" i="8"/>
  <c r="N11" i="6"/>
  <c r="BC17" i="8"/>
  <c r="N14" i="6"/>
  <c r="N13" i="6"/>
  <c r="N20" i="6"/>
  <c r="AD33" i="5"/>
  <c r="AD34" i="5"/>
  <c r="AD42" i="5"/>
  <c r="AD43" i="5"/>
  <c r="AD31" i="5"/>
  <c r="AD24" i="5"/>
  <c r="AD25" i="5"/>
  <c r="AD23" i="5"/>
  <c r="AD27" i="5"/>
  <c r="AD26" i="5"/>
  <c r="AD50" i="5"/>
  <c r="AD48" i="5"/>
  <c r="AD51" i="5"/>
  <c r="AD49" i="5"/>
  <c r="BC19" i="8"/>
  <c r="Z26" i="5"/>
  <c r="Z49" i="5"/>
  <c r="Z51" i="5"/>
  <c r="Z48" i="5"/>
  <c r="Z56" i="5"/>
  <c r="Z50" i="5"/>
  <c r="Z25" i="5"/>
  <c r="Z73" i="5"/>
  <c r="Z24" i="5"/>
  <c r="Z27" i="5"/>
  <c r="Z74" i="5"/>
  <c r="Z81" i="5"/>
  <c r="Z31" i="5"/>
  <c r="Y31" i="5" s="1"/>
  <c r="M20" i="6"/>
  <c r="BB20" i="8"/>
  <c r="M10" i="6"/>
  <c r="BB25" i="8"/>
  <c r="M21" i="6"/>
  <c r="BB21" i="8"/>
  <c r="BB14" i="8"/>
  <c r="M14" i="6"/>
  <c r="M19" i="6"/>
  <c r="BB19" i="8"/>
  <c r="M15" i="6"/>
  <c r="BB15" i="8"/>
  <c r="M13" i="6"/>
  <c r="BB26" i="8"/>
  <c r="BB16" i="8"/>
  <c r="M16" i="6"/>
  <c r="M18" i="6"/>
  <c r="BB18" i="8"/>
  <c r="M28" i="6"/>
  <c r="BB28" i="8"/>
  <c r="V24" i="5"/>
  <c r="M34" i="6"/>
  <c r="V31" i="5"/>
  <c r="U31" i="5" s="1"/>
  <c r="V27" i="5"/>
  <c r="V26" i="5"/>
  <c r="V25" i="5"/>
  <c r="BB31" i="8"/>
  <c r="T57" i="5"/>
  <c r="T82" i="5" s="1"/>
  <c r="V56" i="5"/>
  <c r="U56" i="5" s="1"/>
  <c r="V51" i="5"/>
  <c r="V48" i="5"/>
  <c r="V50" i="5"/>
  <c r="V49" i="5"/>
  <c r="BA33" i="8"/>
  <c r="L33" i="6"/>
  <c r="BA17" i="8"/>
  <c r="BA25" i="8"/>
  <c r="L12" i="6"/>
  <c r="P57" i="5"/>
  <c r="L21" i="6"/>
  <c r="BA28" i="8"/>
  <c r="R31" i="5"/>
  <c r="Q31" i="5" s="1"/>
  <c r="R23" i="5"/>
  <c r="R24" i="5"/>
  <c r="R26" i="5"/>
  <c r="R25" i="5"/>
  <c r="R27" i="5"/>
  <c r="R73" i="5"/>
  <c r="R55" i="5"/>
  <c r="R38" i="5"/>
  <c r="R49" i="5"/>
  <c r="R50" i="5"/>
  <c r="R51" i="5"/>
  <c r="R48" i="5"/>
  <c r="K10" i="6"/>
  <c r="K9" i="6" s="1"/>
  <c r="AZ10" i="8"/>
  <c r="N31" i="5"/>
  <c r="M31" i="5" s="1"/>
  <c r="N26" i="5"/>
  <c r="N27" i="5"/>
  <c r="N25" i="5"/>
  <c r="N24" i="5"/>
  <c r="N23" i="5"/>
  <c r="N49" i="5"/>
  <c r="N50" i="5"/>
  <c r="N51" i="5"/>
  <c r="N48" i="5"/>
  <c r="L57" i="5"/>
  <c r="N56" i="5"/>
  <c r="M56" i="5" s="1"/>
  <c r="H57" i="5"/>
  <c r="J81" i="5"/>
  <c r="I81" i="5" s="1"/>
  <c r="J31" i="5"/>
  <c r="I31" i="5" s="1"/>
  <c r="J23" i="5"/>
  <c r="J24" i="5"/>
  <c r="J27" i="5"/>
  <c r="AY10" i="8" s="1"/>
  <c r="J48" i="5"/>
  <c r="J50" i="5"/>
  <c r="J49" i="5"/>
  <c r="J51" i="5"/>
  <c r="J56" i="5"/>
  <c r="I56" i="5" s="1"/>
  <c r="J25" i="5"/>
  <c r="J26" i="5"/>
  <c r="F73" i="5"/>
  <c r="I16" i="6"/>
  <c r="F75" i="5"/>
  <c r="AX24" i="8"/>
  <c r="I24" i="6"/>
  <c r="I21" i="6"/>
  <c r="F50" i="5"/>
  <c r="F49" i="5"/>
  <c r="F48" i="5"/>
  <c r="F56" i="5"/>
  <c r="E56" i="5" s="1"/>
  <c r="AX43" i="8" s="1"/>
  <c r="F51" i="5"/>
  <c r="AX25" i="8"/>
  <c r="I25" i="6"/>
  <c r="I35" i="6"/>
  <c r="F16" i="5"/>
  <c r="CD63" i="8"/>
  <c r="BL63" i="8"/>
  <c r="CH54" i="8"/>
  <c r="I44" i="6"/>
  <c r="F12" i="5"/>
  <c r="I30" i="6"/>
  <c r="I19" i="6"/>
  <c r="AX28" i="8"/>
  <c r="AX40" i="8"/>
  <c r="AX34" i="8"/>
  <c r="AX53" i="8"/>
  <c r="AX44" i="8"/>
  <c r="AX36" i="8"/>
  <c r="I34" i="6"/>
  <c r="AX46" i="8"/>
  <c r="AX47" i="8"/>
  <c r="I36" i="6"/>
  <c r="I40" i="6"/>
  <c r="I43" i="6"/>
  <c r="I29" i="6"/>
  <c r="I28" i="6"/>
  <c r="AX21" i="8"/>
  <c r="F31" i="5"/>
  <c r="E31" i="5" s="1"/>
  <c r="F25" i="5"/>
  <c r="I12" i="6" s="1"/>
  <c r="F23" i="5"/>
  <c r="F24" i="5"/>
  <c r="F150" i="5"/>
  <c r="F149" i="5"/>
  <c r="F148" i="5"/>
  <c r="T56" i="6"/>
  <c r="P56" i="8" s="1"/>
  <c r="T92" i="6"/>
  <c r="P92" i="8" s="1"/>
  <c r="T31" i="6"/>
  <c r="P31" i="8" s="1"/>
  <c r="T91" i="6"/>
  <c r="P91" i="8" s="1"/>
  <c r="T14" i="6"/>
  <c r="T21" i="6"/>
  <c r="P21" i="8" s="1"/>
  <c r="T50" i="6"/>
  <c r="P50" i="8" s="1"/>
  <c r="T66" i="6"/>
  <c r="P66" i="8" s="1"/>
  <c r="T11" i="6"/>
  <c r="P11" i="8" s="1"/>
  <c r="FB52" i="5"/>
  <c r="FB44" i="5"/>
  <c r="FB33" i="5"/>
  <c r="FB46" i="5"/>
  <c r="FB42" i="5"/>
  <c r="FB53" i="5"/>
  <c r="FB41" i="5"/>
  <c r="FB36" i="5"/>
  <c r="FB47" i="5"/>
  <c r="FB43" i="5"/>
  <c r="FB35" i="5"/>
  <c r="FB38" i="5"/>
  <c r="FB54" i="5"/>
  <c r="FB40" i="5"/>
  <c r="FB37" i="5"/>
  <c r="FB39" i="5"/>
  <c r="FB34" i="5"/>
  <c r="FB55" i="5"/>
  <c r="FB45" i="5"/>
  <c r="FF34" i="5"/>
  <c r="FF44" i="5"/>
  <c r="FF53" i="5"/>
  <c r="FF39" i="5"/>
  <c r="FF45" i="5"/>
  <c r="FF36" i="5"/>
  <c r="FF37" i="5"/>
  <c r="FF41" i="5"/>
  <c r="FF33" i="5"/>
  <c r="FF38" i="5"/>
  <c r="FF40" i="5"/>
  <c r="DR45" i="5"/>
  <c r="DR53" i="5"/>
  <c r="DR41" i="5"/>
  <c r="DR40" i="5"/>
  <c r="DR52" i="5"/>
  <c r="DR42" i="5"/>
  <c r="DR37" i="5"/>
  <c r="DR36" i="5"/>
  <c r="DR35" i="5"/>
  <c r="DR44" i="5"/>
  <c r="DR43" i="5"/>
  <c r="DR33" i="5"/>
  <c r="DR46" i="5"/>
  <c r="DR55" i="5"/>
  <c r="DR38" i="5"/>
  <c r="DR39" i="5"/>
  <c r="DR34" i="5"/>
  <c r="DR47" i="5"/>
  <c r="DR54" i="5"/>
  <c r="AL43" i="5"/>
  <c r="AL35" i="5"/>
  <c r="AL44" i="5"/>
  <c r="AL33" i="5"/>
  <c r="AL38" i="5"/>
  <c r="AL36" i="5"/>
  <c r="AL45" i="5"/>
  <c r="AL42" i="5"/>
  <c r="AL41" i="5"/>
  <c r="AL53" i="5"/>
  <c r="AL37" i="5"/>
  <c r="AL34" i="5"/>
  <c r="AL46" i="5"/>
  <c r="AL54" i="5"/>
  <c r="AL40" i="5"/>
  <c r="AL39" i="5"/>
  <c r="AL52" i="5"/>
  <c r="AL47" i="5"/>
  <c r="AL55" i="5"/>
  <c r="AH43" i="5"/>
  <c r="AH36" i="5"/>
  <c r="AH54" i="5"/>
  <c r="AH44" i="5"/>
  <c r="EX40" i="5"/>
  <c r="BW64" i="8"/>
  <c r="AH39" i="5"/>
  <c r="AH34" i="5"/>
  <c r="AH40" i="5"/>
  <c r="AH35" i="5"/>
  <c r="EX42" i="5"/>
  <c r="AH33" i="5"/>
  <c r="AH37" i="5"/>
  <c r="CL39" i="5"/>
  <c r="CL35" i="5"/>
  <c r="CP62" i="5"/>
  <c r="CP71" i="5"/>
  <c r="CP70" i="5"/>
  <c r="CP79" i="5"/>
  <c r="CP77" i="5"/>
  <c r="CP66" i="5"/>
  <c r="CP58" i="5"/>
  <c r="CP59" i="5"/>
  <c r="CP60" i="5"/>
  <c r="CP61" i="5"/>
  <c r="CP80" i="5"/>
  <c r="CP64" i="5"/>
  <c r="CP65" i="5"/>
  <c r="CP76" i="5"/>
  <c r="CP72" i="5"/>
  <c r="CP63" i="5"/>
  <c r="CP67" i="5"/>
  <c r="AH66" i="5"/>
  <c r="AH72" i="5"/>
  <c r="T90" i="6"/>
  <c r="P90" i="8" s="1"/>
  <c r="T25" i="6"/>
  <c r="P25" i="8" s="1"/>
  <c r="T20" i="6"/>
  <c r="P20" i="8" s="1"/>
  <c r="T41" i="6"/>
  <c r="P41" i="8" s="1"/>
  <c r="AM58" i="6"/>
  <c r="AI58" i="8" s="1"/>
  <c r="AM11" i="6"/>
  <c r="AI11" i="8" s="1"/>
  <c r="AM91" i="6"/>
  <c r="AI91" i="8" s="1"/>
  <c r="AM17" i="6"/>
  <c r="AI17" i="8" s="1"/>
  <c r="AM38" i="6"/>
  <c r="AI38" i="8" s="1"/>
  <c r="AM32" i="6"/>
  <c r="AI32" i="8" s="1"/>
  <c r="AM84" i="6"/>
  <c r="AI84" i="8" s="1"/>
  <c r="AM37" i="6"/>
  <c r="AI37" i="8" s="1"/>
  <c r="AM54" i="6"/>
  <c r="AI54" i="8" s="1"/>
  <c r="AM39" i="6"/>
  <c r="AI39" i="8" s="1"/>
  <c r="AM85" i="6"/>
  <c r="AI85" i="8" s="1"/>
  <c r="AM62" i="6"/>
  <c r="AI62" i="8" s="1"/>
  <c r="AM48" i="6"/>
  <c r="AI48" i="8" s="1"/>
  <c r="AM90" i="6"/>
  <c r="AI90" i="8" s="1"/>
  <c r="AM12" i="6"/>
  <c r="AI12" i="8" s="1"/>
  <c r="AM69" i="6"/>
  <c r="AI69" i="8" s="1"/>
  <c r="AM92" i="6"/>
  <c r="AI92" i="8" s="1"/>
  <c r="AM52" i="6"/>
  <c r="AI52" i="8" s="1"/>
  <c r="AM30" i="6"/>
  <c r="AI30" i="8" s="1"/>
  <c r="AM93" i="6"/>
  <c r="AI93" i="8" s="1"/>
  <c r="AM26" i="6"/>
  <c r="AI26" i="8" s="1"/>
  <c r="AM57" i="6"/>
  <c r="AI57" i="8" s="1"/>
  <c r="AM16" i="6"/>
  <c r="AI16" i="8" s="1"/>
  <c r="AM46" i="6"/>
  <c r="AI46" i="8" s="1"/>
  <c r="AM86" i="6"/>
  <c r="AI86" i="8" s="1"/>
  <c r="AM51" i="6"/>
  <c r="AI51" i="8" s="1"/>
  <c r="AM89" i="6"/>
  <c r="AI89" i="8" s="1"/>
  <c r="AM15" i="6"/>
  <c r="AI15" i="8" s="1"/>
  <c r="X64" i="6"/>
  <c r="T64" i="8" s="1"/>
  <c r="AV50" i="6"/>
  <c r="AR50" i="8" s="1"/>
  <c r="AI39" i="6"/>
  <c r="AE39" i="8" s="1"/>
  <c r="AI37" i="6"/>
  <c r="AE37" i="8" s="1"/>
  <c r="AI86" i="6"/>
  <c r="AE86" i="8" s="1"/>
  <c r="AI63" i="6"/>
  <c r="AE63" i="8" s="1"/>
  <c r="Z63" i="6"/>
  <c r="V63" i="8" s="1"/>
  <c r="Z60" i="6"/>
  <c r="V60" i="8" s="1"/>
  <c r="AP85" i="6"/>
  <c r="AL85" i="8" s="1"/>
  <c r="AP65" i="6"/>
  <c r="AL65" i="8" s="1"/>
  <c r="AP49" i="6"/>
  <c r="AL49" i="8" s="1"/>
  <c r="AP79" i="6"/>
  <c r="AL79" i="8" s="1"/>
  <c r="AP42" i="6"/>
  <c r="AL42" i="8" s="1"/>
  <c r="AP74" i="6"/>
  <c r="AL74" i="8" s="1"/>
  <c r="AP37" i="6"/>
  <c r="AL37" i="8" s="1"/>
  <c r="AP59" i="6"/>
  <c r="AL59" i="8" s="1"/>
  <c r="AP52" i="6"/>
  <c r="AL52" i="8" s="1"/>
  <c r="AP46" i="6"/>
  <c r="AL46" i="8" s="1"/>
  <c r="AP56" i="6"/>
  <c r="AL56" i="8" s="1"/>
  <c r="AH86" i="6"/>
  <c r="AD86" i="8" s="1"/>
  <c r="AH81" i="6"/>
  <c r="AD81" i="8" s="1"/>
  <c r="AH74" i="6"/>
  <c r="AD74" i="8" s="1"/>
  <c r="AH71" i="6"/>
  <c r="AD71" i="8" s="1"/>
  <c r="AH47" i="6"/>
  <c r="AD47" i="8" s="1"/>
  <c r="AH48" i="6"/>
  <c r="AD48" i="8" s="1"/>
  <c r="AH37" i="6"/>
  <c r="AD37" i="8" s="1"/>
  <c r="AH33" i="6"/>
  <c r="AD33" i="8" s="1"/>
  <c r="AO57" i="6"/>
  <c r="AK57" i="8" s="1"/>
  <c r="AO35" i="6"/>
  <c r="AK35" i="8" s="1"/>
  <c r="AO52" i="6"/>
  <c r="AK52" i="8" s="1"/>
  <c r="AO33" i="6"/>
  <c r="AK33" i="8" s="1"/>
  <c r="AO76" i="6"/>
  <c r="AK76" i="8" s="1"/>
  <c r="AO87" i="6"/>
  <c r="AK87" i="8" s="1"/>
  <c r="AO67" i="6"/>
  <c r="AK67" i="8" s="1"/>
  <c r="AO86" i="6"/>
  <c r="AK86" i="8" s="1"/>
  <c r="AO70" i="6"/>
  <c r="AK70" i="8" s="1"/>
  <c r="AO89" i="6"/>
  <c r="AK89" i="8" s="1"/>
  <c r="AO73" i="6"/>
  <c r="AK73" i="8" s="1"/>
  <c r="AO56" i="6"/>
  <c r="AK56" i="8" s="1"/>
  <c r="AG35" i="6"/>
  <c r="T79" i="6"/>
  <c r="P79" i="8" s="1"/>
  <c r="T32" i="6"/>
  <c r="P32" i="8" s="1"/>
  <c r="T37" i="6"/>
  <c r="P37" i="8" s="1"/>
  <c r="T61" i="6"/>
  <c r="P61" i="8" s="1"/>
  <c r="T65" i="6"/>
  <c r="P65" i="8" s="1"/>
  <c r="M31" i="6"/>
  <c r="AA59" i="6"/>
  <c r="W59" i="8" s="1"/>
  <c r="AA19" i="6"/>
  <c r="W19" i="8" s="1"/>
  <c r="AA13" i="6"/>
  <c r="W13" i="8" s="1"/>
  <c r="AA38" i="6"/>
  <c r="W38" i="8" s="1"/>
  <c r="AA86" i="6"/>
  <c r="W86" i="8" s="1"/>
  <c r="AA47" i="6"/>
  <c r="W47" i="8" s="1"/>
  <c r="AA88" i="6"/>
  <c r="W88" i="8" s="1"/>
  <c r="AA36" i="6"/>
  <c r="W36" i="8" s="1"/>
  <c r="AA91" i="6"/>
  <c r="W91" i="8" s="1"/>
  <c r="AA66" i="6"/>
  <c r="W66" i="8" s="1"/>
  <c r="AA93" i="6"/>
  <c r="W93" i="8" s="1"/>
  <c r="AA61" i="6"/>
  <c r="W61" i="8" s="1"/>
  <c r="AA68" i="6"/>
  <c r="W68" i="8" s="1"/>
  <c r="AA29" i="6"/>
  <c r="W29" i="8" s="1"/>
  <c r="AA11" i="6"/>
  <c r="W11" i="8" s="1"/>
  <c r="AA26" i="6"/>
  <c r="W26" i="8" s="1"/>
  <c r="AA33" i="6"/>
  <c r="W33" i="8" s="1"/>
  <c r="AA46" i="6"/>
  <c r="W46" i="8" s="1"/>
  <c r="AA90" i="6"/>
  <c r="W90" i="8" s="1"/>
  <c r="AA55" i="6"/>
  <c r="W55" i="8" s="1"/>
  <c r="J72" i="5"/>
  <c r="J58" i="5"/>
  <c r="AA14" i="6"/>
  <c r="W14" i="8" s="1"/>
  <c r="AA58" i="6"/>
  <c r="W58" i="8" s="1"/>
  <c r="AA41" i="6"/>
  <c r="W41" i="8" s="1"/>
  <c r="AA73" i="6"/>
  <c r="W73" i="8" s="1"/>
  <c r="AA48" i="6"/>
  <c r="W48" i="8" s="1"/>
  <c r="AA84" i="6"/>
  <c r="W84" i="8" s="1"/>
  <c r="AA77" i="6"/>
  <c r="W77" i="8" s="1"/>
  <c r="AA82" i="6"/>
  <c r="W82" i="8" s="1"/>
  <c r="AA16" i="6"/>
  <c r="W16" i="8" s="1"/>
  <c r="AA32" i="6"/>
  <c r="W32" i="8" s="1"/>
  <c r="AA44" i="6"/>
  <c r="W44" i="8" s="1"/>
  <c r="AA81" i="6"/>
  <c r="W81" i="8" s="1"/>
  <c r="AA70" i="6"/>
  <c r="W70" i="8" s="1"/>
  <c r="AA63" i="6"/>
  <c r="W63" i="8" s="1"/>
  <c r="AA57" i="6"/>
  <c r="W57" i="8" s="1"/>
  <c r="AA92" i="6"/>
  <c r="W92" i="8" s="1"/>
  <c r="AA64" i="6"/>
  <c r="W64" i="8" s="1"/>
  <c r="FB67" i="5"/>
  <c r="FB63" i="5"/>
  <c r="FB68" i="5"/>
  <c r="AA85" i="6"/>
  <c r="W85" i="8" s="1"/>
  <c r="AA15" i="6"/>
  <c r="W15" i="8" s="1"/>
  <c r="AA89" i="6"/>
  <c r="W89" i="8" s="1"/>
  <c r="AA78" i="6"/>
  <c r="W78" i="8" s="1"/>
  <c r="AA71" i="6"/>
  <c r="W71" i="8" s="1"/>
  <c r="AA45" i="6"/>
  <c r="W45" i="8" s="1"/>
  <c r="AA21" i="6"/>
  <c r="W21" i="8" s="1"/>
  <c r="AA52" i="6"/>
  <c r="W52" i="8" s="1"/>
  <c r="AA62" i="6"/>
  <c r="W62" i="8" s="1"/>
  <c r="AA75" i="6"/>
  <c r="W75" i="8" s="1"/>
  <c r="AA35" i="6"/>
  <c r="W35" i="8" s="1"/>
  <c r="AA50" i="6"/>
  <c r="W50" i="8" s="1"/>
  <c r="AA18" i="6"/>
  <c r="W18" i="8" s="1"/>
  <c r="AA40" i="6"/>
  <c r="W40" i="8" s="1"/>
  <c r="AA80" i="6"/>
  <c r="W80" i="8" s="1"/>
  <c r="AE55" i="6"/>
  <c r="AA55" i="8" s="1"/>
  <c r="AE39" i="6"/>
  <c r="AA39" i="8" s="1"/>
  <c r="AE78" i="6"/>
  <c r="AA78" i="8" s="1"/>
  <c r="AE52" i="6"/>
  <c r="AA52" i="8" s="1"/>
  <c r="AE35" i="6"/>
  <c r="AA35" i="8" s="1"/>
  <c r="AE74" i="6"/>
  <c r="AA74" i="8" s="1"/>
  <c r="AE34" i="6"/>
  <c r="AA34" i="8" s="1"/>
  <c r="AE23" i="6"/>
  <c r="AA23" i="8" s="1"/>
  <c r="AE38" i="6"/>
  <c r="AA38" i="8" s="1"/>
  <c r="AE59" i="6"/>
  <c r="AA59" i="8" s="1"/>
  <c r="AE14" i="6"/>
  <c r="AA14" i="8" s="1"/>
  <c r="AE15" i="6"/>
  <c r="AA15" i="8" s="1"/>
  <c r="AE63" i="6"/>
  <c r="AA63" i="8" s="1"/>
  <c r="AE27" i="6"/>
  <c r="AA27" i="8" s="1"/>
  <c r="AE24" i="6"/>
  <c r="AA24" i="8" s="1"/>
  <c r="AE32" i="6"/>
  <c r="AA32" i="8" s="1"/>
  <c r="AE89" i="6"/>
  <c r="AA89" i="8" s="1"/>
  <c r="AE46" i="6"/>
  <c r="AA46" i="8" s="1"/>
  <c r="AE56" i="6"/>
  <c r="AA56" i="8" s="1"/>
  <c r="AE68" i="6"/>
  <c r="AA68" i="8" s="1"/>
  <c r="AE82" i="6"/>
  <c r="AA82" i="8" s="1"/>
  <c r="AE81" i="6"/>
  <c r="AA81" i="8" s="1"/>
  <c r="AE13" i="6"/>
  <c r="AA13" i="8" s="1"/>
  <c r="AE93" i="6"/>
  <c r="AA93" i="8" s="1"/>
  <c r="AE31" i="6"/>
  <c r="AA31" i="8" s="1"/>
  <c r="AE47" i="6"/>
  <c r="AA47" i="8" s="1"/>
  <c r="AE73" i="6"/>
  <c r="AA73" i="8" s="1"/>
  <c r="AE26" i="6"/>
  <c r="AA26" i="8" s="1"/>
  <c r="AE44" i="6"/>
  <c r="AA44" i="8" s="1"/>
  <c r="AE85" i="6"/>
  <c r="AA85" i="8" s="1"/>
  <c r="AE50" i="6"/>
  <c r="AA50" i="8" s="1"/>
  <c r="AE66" i="6"/>
  <c r="AA66" i="8" s="1"/>
  <c r="AE61" i="6"/>
  <c r="AA61" i="8" s="1"/>
  <c r="AE18" i="6"/>
  <c r="AA18" i="8" s="1"/>
  <c r="AE12" i="6"/>
  <c r="AA12" i="8" s="1"/>
  <c r="AE76" i="6"/>
  <c r="AA76" i="8" s="1"/>
  <c r="AE43" i="6"/>
  <c r="AA43" i="8" s="1"/>
  <c r="AE88" i="6"/>
  <c r="AA88" i="8" s="1"/>
  <c r="AE53" i="6"/>
  <c r="AA53" i="8" s="1"/>
  <c r="AE36" i="6"/>
  <c r="AA36" i="8" s="1"/>
  <c r="AE28" i="6"/>
  <c r="AA28" i="8" s="1"/>
  <c r="AE83" i="6"/>
  <c r="AA83" i="8" s="1"/>
  <c r="AE45" i="6"/>
  <c r="AA45" i="8" s="1"/>
  <c r="AE33" i="6"/>
  <c r="AA33" i="8" s="1"/>
  <c r="AE79" i="6"/>
  <c r="AA79" i="8" s="1"/>
  <c r="AE37" i="6"/>
  <c r="AA37" i="8" s="1"/>
  <c r="AE92" i="6"/>
  <c r="AA92" i="8" s="1"/>
  <c r="AE75" i="6"/>
  <c r="AA75" i="8" s="1"/>
  <c r="AE20" i="6"/>
  <c r="AA20" i="8" s="1"/>
  <c r="AE70" i="6"/>
  <c r="AA70" i="8" s="1"/>
  <c r="AE51" i="6"/>
  <c r="AA51" i="8" s="1"/>
  <c r="AE42" i="6"/>
  <c r="AA42" i="8" s="1"/>
  <c r="AE67" i="6"/>
  <c r="AA67" i="8" s="1"/>
  <c r="AE54" i="6"/>
  <c r="AA54" i="8" s="1"/>
  <c r="AE64" i="6"/>
  <c r="AA64" i="8" s="1"/>
  <c r="AE11" i="6"/>
  <c r="AA11" i="8" s="1"/>
  <c r="AE77" i="6"/>
  <c r="AA77" i="8" s="1"/>
  <c r="AE17" i="6"/>
  <c r="AA17" i="8" s="1"/>
  <c r="AE90" i="6"/>
  <c r="AA90" i="8" s="1"/>
  <c r="AE49" i="6"/>
  <c r="AA49" i="8" s="1"/>
  <c r="AE86" i="6"/>
  <c r="AA86" i="8" s="1"/>
  <c r="AE40" i="6"/>
  <c r="AA40" i="8" s="1"/>
  <c r="AE69" i="6"/>
  <c r="AA69" i="8" s="1"/>
  <c r="AE48" i="6"/>
  <c r="AA48" i="8" s="1"/>
  <c r="Z61" i="5"/>
  <c r="Z64" i="5"/>
  <c r="Z72" i="5"/>
  <c r="Z65" i="5"/>
  <c r="Z77" i="5"/>
  <c r="Z58" i="5"/>
  <c r="Z66" i="5"/>
  <c r="T51" i="6"/>
  <c r="P51" i="8" s="1"/>
  <c r="T28" i="6"/>
  <c r="P28" i="8" s="1"/>
  <c r="T59" i="6"/>
  <c r="P59" i="8" s="1"/>
  <c r="T73" i="6"/>
  <c r="P73" i="8" s="1"/>
  <c r="T60" i="6"/>
  <c r="P60" i="8" s="1"/>
  <c r="T29" i="6"/>
  <c r="P29" i="8" s="1"/>
  <c r="T82" i="6"/>
  <c r="P82" i="8" s="1"/>
  <c r="T49" i="6"/>
  <c r="P49" i="8" s="1"/>
  <c r="T12" i="6"/>
  <c r="T77" i="6"/>
  <c r="P77" i="8" s="1"/>
  <c r="T48" i="6"/>
  <c r="P48" i="8" s="1"/>
  <c r="T85" i="6"/>
  <c r="P85" i="8" s="1"/>
  <c r="T53" i="6"/>
  <c r="P53" i="8" s="1"/>
  <c r="AM61" i="6"/>
  <c r="AI61" i="8" s="1"/>
  <c r="AM41" i="6"/>
  <c r="AI41" i="8" s="1"/>
  <c r="AM49" i="6"/>
  <c r="AI49" i="8" s="1"/>
  <c r="AM70" i="6"/>
  <c r="AI70" i="8" s="1"/>
  <c r="AM28" i="6"/>
  <c r="AI28" i="8" s="1"/>
  <c r="AM42" i="6"/>
  <c r="AI42" i="8" s="1"/>
  <c r="AM21" i="6"/>
  <c r="AI21" i="8" s="1"/>
  <c r="AM83" i="6"/>
  <c r="AI83" i="8" s="1"/>
  <c r="AM24" i="6"/>
  <c r="AI24" i="8" s="1"/>
  <c r="AM56" i="6"/>
  <c r="AI56" i="8" s="1"/>
  <c r="AM34" i="6"/>
  <c r="AI34" i="8" s="1"/>
  <c r="AM55" i="6"/>
  <c r="AI55" i="8" s="1"/>
  <c r="AM29" i="6"/>
  <c r="AI29" i="8" s="1"/>
  <c r="AM75" i="6"/>
  <c r="AI75" i="8" s="1"/>
  <c r="AM76" i="6"/>
  <c r="AI76" i="8" s="1"/>
  <c r="AM22" i="6"/>
  <c r="AI22" i="8" s="1"/>
  <c r="AM35" i="6"/>
  <c r="AI35" i="8" s="1"/>
  <c r="AM67" i="6"/>
  <c r="AI67" i="8" s="1"/>
  <c r="AM78" i="6"/>
  <c r="AI78" i="8" s="1"/>
  <c r="T69" i="6"/>
  <c r="P69" i="8" s="1"/>
  <c r="T13" i="6"/>
  <c r="T47" i="6"/>
  <c r="P47" i="8" s="1"/>
  <c r="T75" i="6"/>
  <c r="P75" i="8" s="1"/>
  <c r="T35" i="6"/>
  <c r="P35" i="8" s="1"/>
  <c r="T76" i="6"/>
  <c r="P76" i="8" s="1"/>
  <c r="T55" i="6"/>
  <c r="P55" i="8" s="1"/>
  <c r="T23" i="6"/>
  <c r="P23" i="8" s="1"/>
  <c r="T24" i="6"/>
  <c r="P24" i="8" s="1"/>
  <c r="T38" i="6"/>
  <c r="P38" i="8" s="1"/>
  <c r="EP68" i="5"/>
  <c r="EP67" i="5"/>
  <c r="EP62" i="5"/>
  <c r="EP71" i="5"/>
  <c r="AC65" i="6"/>
  <c r="Y65" i="8" s="1"/>
  <c r="AC89" i="6"/>
  <c r="Y89" i="8" s="1"/>
  <c r="AC43" i="6"/>
  <c r="Y43" i="8" s="1"/>
  <c r="AC68" i="6"/>
  <c r="Y68" i="8" s="1"/>
  <c r="AC92" i="6"/>
  <c r="Y92" i="8" s="1"/>
  <c r="AC91" i="6"/>
  <c r="Y91" i="8" s="1"/>
  <c r="AC51" i="6"/>
  <c r="Y51" i="8" s="1"/>
  <c r="AC69" i="6"/>
  <c r="Y69" i="8" s="1"/>
  <c r="AC72" i="6"/>
  <c r="Y72" i="8" s="1"/>
  <c r="O91" i="6"/>
  <c r="K91" i="8" s="1"/>
  <c r="O54" i="6"/>
  <c r="K54" i="8" s="1"/>
  <c r="O57" i="6"/>
  <c r="K57" i="8" s="1"/>
  <c r="O85" i="6"/>
  <c r="K85" i="8" s="1"/>
  <c r="O87" i="6"/>
  <c r="K87" i="8" s="1"/>
  <c r="O88" i="6"/>
  <c r="K88" i="8" s="1"/>
  <c r="Z88" i="6"/>
  <c r="V88" i="8" s="1"/>
  <c r="Z89" i="6"/>
  <c r="V89" i="8" s="1"/>
  <c r="Z87" i="6"/>
  <c r="V87" i="8" s="1"/>
  <c r="Z92" i="6"/>
  <c r="V92" i="8" s="1"/>
  <c r="Z93" i="6"/>
  <c r="V93" i="8" s="1"/>
  <c r="Z90" i="6"/>
  <c r="V90" i="8" s="1"/>
  <c r="Z91" i="6"/>
  <c r="V91" i="8" s="1"/>
  <c r="AP36" i="6"/>
  <c r="AL36" i="8" s="1"/>
  <c r="AP81" i="6"/>
  <c r="AL81" i="8" s="1"/>
  <c r="AP92" i="6"/>
  <c r="AL92" i="8" s="1"/>
  <c r="AP80" i="6"/>
  <c r="AL80" i="8" s="1"/>
  <c r="AP68" i="6"/>
  <c r="AL68" i="8" s="1"/>
  <c r="AP91" i="6"/>
  <c r="AL91" i="8" s="1"/>
  <c r="AP67" i="6"/>
  <c r="AL67" i="8" s="1"/>
  <c r="AP90" i="6"/>
  <c r="AL90" i="8" s="1"/>
  <c r="AP78" i="6"/>
  <c r="AL78" i="8" s="1"/>
  <c r="AP57" i="6"/>
  <c r="AL57" i="8" s="1"/>
  <c r="AP60" i="6"/>
  <c r="AL60" i="8" s="1"/>
  <c r="AP44" i="6"/>
  <c r="AL44" i="8" s="1"/>
  <c r="AP41" i="6"/>
  <c r="AL41" i="8" s="1"/>
  <c r="AP33" i="6"/>
  <c r="AL33" i="8" s="1"/>
  <c r="AP48" i="6"/>
  <c r="AL48" i="8" s="1"/>
  <c r="AP54" i="6"/>
  <c r="AL54" i="8" s="1"/>
  <c r="AH85" i="6"/>
  <c r="AD85" i="8" s="1"/>
  <c r="AH78" i="6"/>
  <c r="AD78" i="8" s="1"/>
  <c r="AH75" i="6"/>
  <c r="AD75" i="8" s="1"/>
  <c r="AH84" i="6"/>
  <c r="AD84" i="8" s="1"/>
  <c r="AH35" i="6"/>
  <c r="AD35" i="8" s="1"/>
  <c r="AH65" i="6"/>
  <c r="AD65" i="8" s="1"/>
  <c r="AH87" i="6"/>
  <c r="AD87" i="8" s="1"/>
  <c r="AH63" i="6"/>
  <c r="AD63" i="8" s="1"/>
  <c r="AH72" i="6"/>
  <c r="AD72" i="8" s="1"/>
  <c r="AH46" i="6"/>
  <c r="AD46" i="8" s="1"/>
  <c r="AH40" i="6"/>
  <c r="AD40" i="8" s="1"/>
  <c r="AH51" i="6"/>
  <c r="AD51" i="8" s="1"/>
  <c r="AH62" i="6"/>
  <c r="AD62" i="8" s="1"/>
  <c r="AH38" i="6"/>
  <c r="AD38" i="8" s="1"/>
  <c r="AH57" i="6"/>
  <c r="AD57" i="8" s="1"/>
  <c r="AO60" i="6"/>
  <c r="AK60" i="8" s="1"/>
  <c r="AO41" i="6"/>
  <c r="AK41" i="8" s="1"/>
  <c r="AO50" i="6"/>
  <c r="AK50" i="8" s="1"/>
  <c r="AO48" i="6"/>
  <c r="AK48" i="8" s="1"/>
  <c r="AO46" i="6"/>
  <c r="AK46" i="8" s="1"/>
  <c r="AO36" i="6"/>
  <c r="AK36" i="8" s="1"/>
  <c r="AO42" i="6"/>
  <c r="AK42" i="8" s="1"/>
  <c r="AO84" i="6"/>
  <c r="AK84" i="8" s="1"/>
  <c r="AO72" i="6"/>
  <c r="AK72" i="8" s="1"/>
  <c r="AO91" i="6"/>
  <c r="AK91" i="8" s="1"/>
  <c r="AO75" i="6"/>
  <c r="AK75" i="8" s="1"/>
  <c r="AO78" i="6"/>
  <c r="AK78" i="8" s="1"/>
  <c r="AO66" i="6"/>
  <c r="AK66" i="8" s="1"/>
  <c r="AO81" i="6"/>
  <c r="AK81" i="8" s="1"/>
  <c r="AO65" i="6"/>
  <c r="AK65" i="8" s="1"/>
  <c r="T39" i="6"/>
  <c r="P39" i="8" s="1"/>
  <c r="T40" i="6"/>
  <c r="P40" i="8" s="1"/>
  <c r="T58" i="6"/>
  <c r="P58" i="8" s="1"/>
  <c r="T71" i="6"/>
  <c r="P71" i="8" s="1"/>
  <c r="T26" i="6"/>
  <c r="P26" i="8" s="1"/>
  <c r="AV73" i="6"/>
  <c r="AR73" i="8" s="1"/>
  <c r="AV64" i="6"/>
  <c r="AR64" i="8" s="1"/>
  <c r="J76" i="5"/>
  <c r="J63" i="5"/>
  <c r="J69" i="5"/>
  <c r="J80" i="5"/>
  <c r="J59" i="5"/>
  <c r="EP72" i="5"/>
  <c r="EP66" i="5"/>
  <c r="EP58" i="5"/>
  <c r="EP79" i="5"/>
  <c r="EP76" i="5"/>
  <c r="AV90" i="6"/>
  <c r="AR90" i="8" s="1"/>
  <c r="J78" i="5"/>
  <c r="J11" i="6" s="1"/>
  <c r="J60" i="5"/>
  <c r="X91" i="6"/>
  <c r="T91" i="8" s="1"/>
  <c r="T78" i="6"/>
  <c r="P78" i="8" s="1"/>
  <c r="T52" i="6"/>
  <c r="P52" i="8" s="1"/>
  <c r="T33" i="6"/>
  <c r="P33" i="8" s="1"/>
  <c r="T27" i="6"/>
  <c r="P27" i="8" s="1"/>
  <c r="T68" i="6"/>
  <c r="P68" i="8" s="1"/>
  <c r="T83" i="6"/>
  <c r="P83" i="8" s="1"/>
  <c r="T34" i="6"/>
  <c r="P34" i="8" s="1"/>
  <c r="T22" i="6"/>
  <c r="P22" i="8" s="1"/>
  <c r="T70" i="6"/>
  <c r="P70" i="8" s="1"/>
  <c r="T44" i="6"/>
  <c r="P44" i="8" s="1"/>
  <c r="T19" i="6"/>
  <c r="P19" i="8" s="1"/>
  <c r="T87" i="6"/>
  <c r="P87" i="8" s="1"/>
  <c r="T74" i="6"/>
  <c r="P74" i="8" s="1"/>
  <c r="T46" i="6"/>
  <c r="P46" i="8" s="1"/>
  <c r="AV14" i="6"/>
  <c r="AR14" i="8" s="1"/>
  <c r="AV31" i="6"/>
  <c r="AR31" i="8" s="1"/>
  <c r="Z44" i="5"/>
  <c r="Z46" i="5"/>
  <c r="Z40" i="5"/>
  <c r="Z42" i="5"/>
  <c r="Z39" i="5"/>
  <c r="Z54" i="5"/>
  <c r="Z52" i="5"/>
  <c r="Z34" i="5"/>
  <c r="Z36" i="5"/>
  <c r="Z45" i="5"/>
  <c r="Z41" i="5"/>
  <c r="Z43" i="5"/>
  <c r="Z38" i="5"/>
  <c r="Z47" i="5"/>
  <c r="Z33" i="5"/>
  <c r="Z55" i="5"/>
  <c r="Z53" i="5"/>
  <c r="Z35" i="5"/>
  <c r="Z37" i="5"/>
  <c r="ET53" i="5"/>
  <c r="ET37" i="5"/>
  <c r="ET55" i="5"/>
  <c r="ET46" i="5"/>
  <c r="FJ43" i="5"/>
  <c r="FJ52" i="5"/>
  <c r="FJ44" i="5"/>
  <c r="FJ53" i="5"/>
  <c r="FJ37" i="5"/>
  <c r="FJ34" i="5"/>
  <c r="FJ41" i="5"/>
  <c r="FJ33" i="5"/>
  <c r="FJ42" i="5"/>
  <c r="FJ40" i="5"/>
  <c r="FJ46" i="5"/>
  <c r="FJ36" i="5"/>
  <c r="FJ47" i="5"/>
  <c r="FJ35" i="5"/>
  <c r="FJ54" i="5"/>
  <c r="FJ38" i="5"/>
  <c r="FJ55" i="5"/>
  <c r="FJ39" i="5"/>
  <c r="FJ45" i="5"/>
  <c r="EH55" i="5"/>
  <c r="EH35" i="5"/>
  <c r="EH39" i="5"/>
  <c r="EH34" i="5"/>
  <c r="EH47" i="5"/>
  <c r="EH42" i="5"/>
  <c r="EH54" i="5"/>
  <c r="EH45" i="5"/>
  <c r="EH36" i="5"/>
  <c r="EH38" i="5"/>
  <c r="EH46" i="5"/>
  <c r="EH53" i="5"/>
  <c r="EH40" i="5"/>
  <c r="EH52" i="5"/>
  <c r="EH33" i="5"/>
  <c r="EH44" i="5"/>
  <c r="EH37" i="5"/>
  <c r="EH41" i="5"/>
  <c r="EH43" i="5"/>
  <c r="BB41" i="5"/>
  <c r="BB45" i="5"/>
  <c r="BB54" i="5"/>
  <c r="BB52" i="5"/>
  <c r="BB38" i="5"/>
  <c r="AJ72" i="6"/>
  <c r="AF72" i="8" s="1"/>
  <c r="AJ87" i="6"/>
  <c r="AF87" i="8" s="1"/>
  <c r="FF55" i="5"/>
  <c r="FF52" i="5"/>
  <c r="FF43" i="5"/>
  <c r="CD35" i="5"/>
  <c r="EL37" i="5"/>
  <c r="EL55" i="5"/>
  <c r="EL41" i="5"/>
  <c r="EL34" i="5"/>
  <c r="CX38" i="5"/>
  <c r="CX54" i="5"/>
  <c r="O56" i="6"/>
  <c r="K56" i="8" s="1"/>
  <c r="DN46" i="5"/>
  <c r="R54" i="5"/>
  <c r="R42" i="5"/>
  <c r="R45" i="5"/>
  <c r="CL43" i="5"/>
  <c r="CL55" i="5"/>
  <c r="FF35" i="5"/>
  <c r="AD40" i="5"/>
  <c r="AD53" i="5"/>
  <c r="AD44" i="5"/>
  <c r="AD47" i="5"/>
  <c r="AD52" i="5"/>
  <c r="DF43" i="5"/>
  <c r="DF44" i="5"/>
  <c r="DF47" i="5"/>
  <c r="EL39" i="5"/>
  <c r="EL46" i="5"/>
  <c r="FF47" i="5"/>
  <c r="AH42" i="5"/>
  <c r="AH47" i="5"/>
  <c r="AH45" i="5"/>
  <c r="AH41" i="5"/>
  <c r="DV35" i="5"/>
  <c r="DV40" i="5"/>
  <c r="DV34" i="5"/>
  <c r="DV38" i="5"/>
  <c r="DV47" i="5"/>
  <c r="FF54" i="5"/>
  <c r="FF46" i="5"/>
  <c r="DF54" i="5"/>
  <c r="DF34" i="5"/>
  <c r="DF35" i="5"/>
  <c r="DF40" i="5"/>
  <c r="CG48" i="8"/>
  <c r="AV6" i="6"/>
  <c r="AV10" i="6"/>
  <c r="AV71" i="6"/>
  <c r="AR71" i="8" s="1"/>
  <c r="AV60" i="6"/>
  <c r="AR60" i="8" s="1"/>
  <c r="AV46" i="6"/>
  <c r="AR46" i="8" s="1"/>
  <c r="AV12" i="6"/>
  <c r="AR12" i="8" s="1"/>
  <c r="AV34" i="6"/>
  <c r="AR34" i="8" s="1"/>
  <c r="AV43" i="6"/>
  <c r="AR43" i="8" s="1"/>
  <c r="AV82" i="6"/>
  <c r="AR82" i="8" s="1"/>
  <c r="AV21" i="6"/>
  <c r="AR21" i="8" s="1"/>
  <c r="AV62" i="6"/>
  <c r="AR62" i="8" s="1"/>
  <c r="AV19" i="6"/>
  <c r="AR19" i="8" s="1"/>
  <c r="AV15" i="6"/>
  <c r="AR15" i="8" s="1"/>
  <c r="AV91" i="6"/>
  <c r="AR91" i="8" s="1"/>
  <c r="AV53" i="6"/>
  <c r="AR53" i="8" s="1"/>
  <c r="AV93" i="6"/>
  <c r="AR93" i="8" s="1"/>
  <c r="AV76" i="6"/>
  <c r="AR76" i="8" s="1"/>
  <c r="AV25" i="6"/>
  <c r="AR25" i="8" s="1"/>
  <c r="AV51" i="6"/>
  <c r="AR51" i="8" s="1"/>
  <c r="AV28" i="6"/>
  <c r="AR28" i="8" s="1"/>
  <c r="AV55" i="6"/>
  <c r="AR55" i="8" s="1"/>
  <c r="AV80" i="6"/>
  <c r="AR80" i="8" s="1"/>
  <c r="AV36" i="6"/>
  <c r="AR36" i="8" s="1"/>
  <c r="AV41" i="6"/>
  <c r="AR41" i="8" s="1"/>
  <c r="AV78" i="6"/>
  <c r="AR78" i="8" s="1"/>
  <c r="AV26" i="6"/>
  <c r="AR26" i="8" s="1"/>
  <c r="AV69" i="6"/>
  <c r="AR69" i="8" s="1"/>
  <c r="AV68" i="6"/>
  <c r="AR68" i="8" s="1"/>
  <c r="AV33" i="6"/>
  <c r="AR33" i="8" s="1"/>
  <c r="AV40" i="6"/>
  <c r="AR40" i="8" s="1"/>
  <c r="AV67" i="6"/>
  <c r="AR67" i="8" s="1"/>
  <c r="AV81" i="6"/>
  <c r="AR81" i="8" s="1"/>
  <c r="AV72" i="6"/>
  <c r="AR72" i="8" s="1"/>
  <c r="AV16" i="6"/>
  <c r="AR16" i="8" s="1"/>
  <c r="AV75" i="6"/>
  <c r="AR75" i="8" s="1"/>
  <c r="AV70" i="6"/>
  <c r="AR70" i="8" s="1"/>
  <c r="AV79" i="6"/>
  <c r="AR79" i="8" s="1"/>
  <c r="AV92" i="6"/>
  <c r="AR92" i="8" s="1"/>
  <c r="AV30" i="6"/>
  <c r="AR30" i="8" s="1"/>
  <c r="AV52" i="6"/>
  <c r="AR52" i="8" s="1"/>
  <c r="AV18" i="6"/>
  <c r="AR18" i="8" s="1"/>
  <c r="AV47" i="6"/>
  <c r="AR47" i="8" s="1"/>
  <c r="AV48" i="6"/>
  <c r="AR48" i="8" s="1"/>
  <c r="AV13" i="6"/>
  <c r="AR13" i="8" s="1"/>
  <c r="AV44" i="6"/>
  <c r="AR44" i="8" s="1"/>
  <c r="AV22" i="6"/>
  <c r="AR22" i="8" s="1"/>
  <c r="AV85" i="6"/>
  <c r="AR85" i="8" s="1"/>
  <c r="AV84" i="6"/>
  <c r="AR84" i="8" s="1"/>
  <c r="AV23" i="6"/>
  <c r="AR23" i="8" s="1"/>
  <c r="AV20" i="6"/>
  <c r="AR20" i="8" s="1"/>
  <c r="AV37" i="6"/>
  <c r="AR37" i="8" s="1"/>
  <c r="AV57" i="6"/>
  <c r="AR57" i="8" s="1"/>
  <c r="AV88" i="6"/>
  <c r="AR88" i="8" s="1"/>
  <c r="AV83" i="6"/>
  <c r="AR83" i="8" s="1"/>
  <c r="AV38" i="6"/>
  <c r="AR38" i="8" s="1"/>
  <c r="AV86" i="6"/>
  <c r="AR86" i="8" s="1"/>
  <c r="AV24" i="6"/>
  <c r="AR24" i="8" s="1"/>
  <c r="AV45" i="6"/>
  <c r="AR45" i="8" s="1"/>
  <c r="AV59" i="6"/>
  <c r="AR59" i="8" s="1"/>
  <c r="AV87" i="6"/>
  <c r="AR87" i="8" s="1"/>
  <c r="AV74" i="6"/>
  <c r="AR74" i="8" s="1"/>
  <c r="AV17" i="6"/>
  <c r="AR17" i="8" s="1"/>
  <c r="AV27" i="6"/>
  <c r="AR27" i="8" s="1"/>
  <c r="AV49" i="6"/>
  <c r="AR49" i="8" s="1"/>
  <c r="AV77" i="6"/>
  <c r="AR77" i="8" s="1"/>
  <c r="AV35" i="6"/>
  <c r="AR35" i="8" s="1"/>
  <c r="AV42" i="6"/>
  <c r="AR42" i="8" s="1"/>
  <c r="AV89" i="6"/>
  <c r="AR89" i="8" s="1"/>
  <c r="AV32" i="6"/>
  <c r="AR32" i="8" s="1"/>
  <c r="AV58" i="6"/>
  <c r="AR58" i="8" s="1"/>
  <c r="AV63" i="6"/>
  <c r="AR63" i="8" s="1"/>
  <c r="AV66" i="6"/>
  <c r="AR66" i="8" s="1"/>
  <c r="AV54" i="6"/>
  <c r="AR54" i="8" s="1"/>
  <c r="AV56" i="6"/>
  <c r="AR56" i="8" s="1"/>
  <c r="AV39" i="6"/>
  <c r="AR39" i="8" s="1"/>
  <c r="AV65" i="6"/>
  <c r="AR65" i="8" s="1"/>
  <c r="AV61" i="6"/>
  <c r="AR61" i="8" s="1"/>
  <c r="CH34" i="5"/>
  <c r="CH45" i="5"/>
  <c r="CH52" i="5"/>
  <c r="CH38" i="5"/>
  <c r="CH35" i="5"/>
  <c r="CH44" i="5"/>
  <c r="CH47" i="5"/>
  <c r="CH40" i="5"/>
  <c r="CH33" i="5"/>
  <c r="CH37" i="5"/>
  <c r="CH46" i="5"/>
  <c r="CH36" i="5"/>
  <c r="CH55" i="5"/>
  <c r="CH43" i="5"/>
  <c r="CH42" i="5"/>
  <c r="CH54" i="5"/>
  <c r="CH39" i="5"/>
  <c r="CH41" i="5"/>
  <c r="CH53" i="5"/>
  <c r="BF39" i="5"/>
  <c r="BF40" i="5"/>
  <c r="BF33" i="5"/>
  <c r="BF35" i="5"/>
  <c r="BF38" i="5"/>
  <c r="BF37" i="5"/>
  <c r="BF54" i="5"/>
  <c r="BF34" i="5"/>
  <c r="BF41" i="5"/>
  <c r="BF44" i="5"/>
  <c r="BF43" i="5"/>
  <c r="AP36" i="5"/>
  <c r="AP54" i="5"/>
  <c r="AP38" i="5"/>
  <c r="AP33" i="5"/>
  <c r="AP35" i="5"/>
  <c r="AP43" i="5"/>
  <c r="AP46" i="5"/>
  <c r="AP52" i="5"/>
  <c r="AP44" i="5"/>
  <c r="AP45" i="5"/>
  <c r="AP42" i="5"/>
  <c r="AP55" i="5"/>
  <c r="AP37" i="5"/>
  <c r="AP39" i="5"/>
  <c r="AP41" i="5"/>
  <c r="AP40" i="5"/>
  <c r="AP53" i="5"/>
  <c r="AP47" i="5"/>
  <c r="AP34" i="5"/>
  <c r="BZ35" i="5"/>
  <c r="BZ52" i="5"/>
  <c r="BZ43" i="5"/>
  <c r="BZ55" i="5"/>
  <c r="BZ41" i="5"/>
  <c r="BZ42" i="5"/>
  <c r="BZ47" i="5"/>
  <c r="BZ36" i="5"/>
  <c r="BZ38" i="5"/>
  <c r="BZ37" i="5"/>
  <c r="BZ45" i="5"/>
  <c r="BZ39" i="5"/>
  <c r="BZ40" i="5"/>
  <c r="BZ54" i="5"/>
  <c r="BZ46" i="5"/>
  <c r="BZ53" i="5"/>
  <c r="BZ44" i="5"/>
  <c r="BZ33" i="5"/>
  <c r="BZ34" i="5"/>
  <c r="N41" i="5"/>
  <c r="N37" i="5"/>
  <c r="N55" i="5"/>
  <c r="N39" i="5"/>
  <c r="N42" i="5"/>
  <c r="N33" i="5"/>
  <c r="N38" i="5"/>
  <c r="N53" i="5"/>
  <c r="N34" i="5"/>
  <c r="N36" i="5"/>
  <c r="N44" i="5"/>
  <c r="N40" i="5"/>
  <c r="N46" i="5"/>
  <c r="N47" i="5"/>
  <c r="N43" i="5"/>
  <c r="N45" i="5"/>
  <c r="N52" i="5"/>
  <c r="N35" i="5"/>
  <c r="N54" i="5"/>
  <c r="BJ53" i="5"/>
  <c r="BJ42" i="5"/>
  <c r="BJ54" i="5"/>
  <c r="BJ47" i="5"/>
  <c r="BJ36" i="5"/>
  <c r="BJ39" i="5"/>
  <c r="BJ40" i="5"/>
  <c r="BJ34" i="5"/>
  <c r="BJ43" i="5"/>
  <c r="BJ33" i="5"/>
  <c r="BJ35" i="5"/>
  <c r="BJ52" i="5"/>
  <c r="BJ38" i="5"/>
  <c r="BJ45" i="5"/>
  <c r="BJ44" i="5"/>
  <c r="BJ37" i="5"/>
  <c r="BJ46" i="5"/>
  <c r="BJ41" i="5"/>
  <c r="BJ55" i="5"/>
  <c r="EP46" i="5"/>
  <c r="EP52" i="5"/>
  <c r="EP39" i="5"/>
  <c r="AJ80" i="6"/>
  <c r="AF80" i="8" s="1"/>
  <c r="EX41" i="5"/>
  <c r="EP55" i="5"/>
  <c r="CX39" i="5"/>
  <c r="EP36" i="5"/>
  <c r="EP43" i="5"/>
  <c r="EP53" i="5"/>
  <c r="FF42" i="5"/>
  <c r="CG70" i="8"/>
  <c r="CC68" i="8"/>
  <c r="EX46" i="5" l="1"/>
  <c r="BB55" i="5"/>
  <c r="BB32" i="5"/>
  <c r="BB57" i="5" s="1"/>
  <c r="BB82" i="5" s="1"/>
  <c r="BB107" i="5" s="1"/>
  <c r="V32" i="5"/>
  <c r="V57" i="5" s="1"/>
  <c r="V82" i="5" s="1"/>
  <c r="V107" i="5" s="1"/>
  <c r="V36" i="5"/>
  <c r="V46" i="5"/>
  <c r="L19" i="6"/>
  <c r="L18" i="6"/>
  <c r="L20" i="6"/>
  <c r="L16" i="6"/>
  <c r="L10" i="6"/>
  <c r="BA11" i="8"/>
  <c r="L13" i="6"/>
  <c r="BA14" i="8"/>
  <c r="L22" i="6"/>
  <c r="I38" i="6"/>
  <c r="P19" i="6"/>
  <c r="I45" i="6"/>
  <c r="CX45" i="5"/>
  <c r="CX53" i="5"/>
  <c r="BQ35" i="8"/>
  <c r="BQ24" i="8"/>
  <c r="BQ10" i="8"/>
  <c r="BQ51" i="8"/>
  <c r="BQ82" i="8"/>
  <c r="AD6" i="6"/>
  <c r="CI132" i="5"/>
  <c r="BI72" i="8"/>
  <c r="I48" i="6"/>
  <c r="AJ82" i="5"/>
  <c r="CX33" i="5"/>
  <c r="Z35" i="6"/>
  <c r="V35" i="8" s="1"/>
  <c r="Z67" i="6"/>
  <c r="V67" i="8" s="1"/>
  <c r="Z78" i="6"/>
  <c r="V78" i="8" s="1"/>
  <c r="BO70" i="8"/>
  <c r="BO84" i="8"/>
  <c r="BO79" i="8"/>
  <c r="Z56" i="6"/>
  <c r="V56" i="8" s="1"/>
  <c r="Z69" i="6"/>
  <c r="V69" i="8" s="1"/>
  <c r="Z74" i="6"/>
  <c r="V74" i="8" s="1"/>
  <c r="Z81" i="6"/>
  <c r="V81" i="8" s="1"/>
  <c r="BO73" i="8"/>
  <c r="BO77" i="8"/>
  <c r="Z40" i="6"/>
  <c r="V40" i="8" s="1"/>
  <c r="Z76" i="6"/>
  <c r="V76" i="8" s="1"/>
  <c r="BB42" i="5"/>
  <c r="CT39" i="5"/>
  <c r="CT81" i="5"/>
  <c r="V43" i="5"/>
  <c r="AE10" i="8"/>
  <c r="EX43" i="5"/>
  <c r="EX37" i="5"/>
  <c r="EL42" i="5"/>
  <c r="ED40" i="5"/>
  <c r="DZ58" i="5"/>
  <c r="DZ65" i="5"/>
  <c r="DZ75" i="5"/>
  <c r="DZ79" i="5"/>
  <c r="DZ62" i="5"/>
  <c r="DZ81" i="5"/>
  <c r="DZ60" i="5"/>
  <c r="DZ76" i="5"/>
  <c r="DZ70" i="5"/>
  <c r="DZ74" i="5"/>
  <c r="DZ80" i="5"/>
  <c r="DZ68" i="5"/>
  <c r="DZ66" i="5"/>
  <c r="DZ77" i="5"/>
  <c r="DZ73" i="5"/>
  <c r="DZ72" i="5"/>
  <c r="DZ61" i="5"/>
  <c r="DZ39" i="5"/>
  <c r="DZ47" i="5"/>
  <c r="DZ42" i="5"/>
  <c r="DZ46" i="5"/>
  <c r="DJ79" i="5"/>
  <c r="DJ59" i="5"/>
  <c r="DJ66" i="5"/>
  <c r="DJ81" i="5"/>
  <c r="DJ63" i="5"/>
  <c r="DJ64" i="5"/>
  <c r="DJ70" i="5"/>
  <c r="DJ33" i="5"/>
  <c r="DJ34" i="5"/>
  <c r="DJ39" i="5"/>
  <c r="DJ44" i="5"/>
  <c r="DJ37" i="5"/>
  <c r="CT35" i="5"/>
  <c r="CT52" i="5"/>
  <c r="CT33" i="5"/>
  <c r="CT54" i="5"/>
  <c r="BB36" i="5"/>
  <c r="BB53" i="5"/>
  <c r="BB37" i="5"/>
  <c r="BB33" i="5"/>
  <c r="BB43" i="5"/>
  <c r="AT46" i="5"/>
  <c r="AT55" i="5"/>
  <c r="AT47" i="5"/>
  <c r="AT33" i="5"/>
  <c r="V33" i="5"/>
  <c r="V39" i="5"/>
  <c r="V40" i="5"/>
  <c r="V34" i="5"/>
  <c r="V42" i="5"/>
  <c r="DJ74" i="5"/>
  <c r="DJ71" i="5"/>
  <c r="DJ102" i="5"/>
  <c r="CT73" i="5"/>
  <c r="DJ72" i="5"/>
  <c r="CH24" i="8"/>
  <c r="CH26" i="8"/>
  <c r="CH16" i="8"/>
  <c r="CH42" i="8"/>
  <c r="CH50" i="8"/>
  <c r="CH25" i="8"/>
  <c r="CH29" i="8"/>
  <c r="CH31" i="8"/>
  <c r="CH33" i="8"/>
  <c r="CH27" i="8"/>
  <c r="DJ78" i="5"/>
  <c r="DJ77" i="5"/>
  <c r="DJ65" i="5"/>
  <c r="EP65" i="5"/>
  <c r="EP78" i="5"/>
  <c r="EP63" i="5"/>
  <c r="EP60" i="5"/>
  <c r="EP80" i="5"/>
  <c r="Z34" i="6"/>
  <c r="V34" i="8" s="1"/>
  <c r="Z32" i="6"/>
  <c r="V32" i="8" s="1"/>
  <c r="Z42" i="6"/>
  <c r="V42" i="8" s="1"/>
  <c r="Z50" i="6"/>
  <c r="V50" i="8" s="1"/>
  <c r="Z33" i="6"/>
  <c r="V33" i="8" s="1"/>
  <c r="DJ95" i="5"/>
  <c r="DJ105" i="5"/>
  <c r="CH47" i="8"/>
  <c r="Z45" i="6"/>
  <c r="V45" i="8" s="1"/>
  <c r="Z44" i="6"/>
  <c r="V44" i="8" s="1"/>
  <c r="DJ83" i="5"/>
  <c r="AX51" i="8"/>
  <c r="R74" i="5"/>
  <c r="DJ73" i="5"/>
  <c r="DJ98" i="5"/>
  <c r="DJ67" i="5"/>
  <c r="CT74" i="5"/>
  <c r="DJ76" i="5"/>
  <c r="DJ61" i="5"/>
  <c r="AG14" i="6"/>
  <c r="AG22" i="6"/>
  <c r="CH11" i="8"/>
  <c r="CH18" i="8"/>
  <c r="CH44" i="8"/>
  <c r="CH45" i="8"/>
  <c r="CH36" i="8"/>
  <c r="CH43" i="8"/>
  <c r="DJ69" i="5"/>
  <c r="DJ60" i="5"/>
  <c r="DZ64" i="5"/>
  <c r="DZ69" i="5"/>
  <c r="DZ78" i="5"/>
  <c r="DZ59" i="5"/>
  <c r="DZ71" i="5"/>
  <c r="DZ63" i="5"/>
  <c r="DZ67" i="5"/>
  <c r="Z37" i="6"/>
  <c r="V37" i="8" s="1"/>
  <c r="Z38" i="6"/>
  <c r="V38" i="8" s="1"/>
  <c r="DJ88" i="5"/>
  <c r="R75" i="5"/>
  <c r="R81" i="5"/>
  <c r="Q81" i="5" s="1"/>
  <c r="DJ75" i="5"/>
  <c r="DJ62" i="5"/>
  <c r="CT75" i="5"/>
  <c r="DJ101" i="5"/>
  <c r="DJ80" i="5"/>
  <c r="DJ58" i="5"/>
  <c r="CH15" i="8"/>
  <c r="CH39" i="8"/>
  <c r="CH22" i="8"/>
  <c r="CH48" i="8"/>
  <c r="CH23" i="8"/>
  <c r="DJ68" i="5"/>
  <c r="BR69" i="5"/>
  <c r="BR62" i="5"/>
  <c r="BR76" i="5"/>
  <c r="BR65" i="5"/>
  <c r="BR59" i="5"/>
  <c r="BR60" i="5"/>
  <c r="BR77" i="5"/>
  <c r="BR67" i="5"/>
  <c r="BR71" i="5"/>
  <c r="BR63" i="5"/>
  <c r="BR61" i="5"/>
  <c r="BR80" i="5"/>
  <c r="BR70" i="5"/>
  <c r="BR66" i="5"/>
  <c r="BR64" i="5"/>
  <c r="BR58" i="5"/>
  <c r="BR68" i="5"/>
  <c r="BR78" i="5"/>
  <c r="BR72" i="5"/>
  <c r="BR79" i="5"/>
  <c r="AH63" i="5"/>
  <c r="AH60" i="5"/>
  <c r="AH77" i="5"/>
  <c r="DJ84" i="5"/>
  <c r="DJ87" i="5"/>
  <c r="DJ93" i="5"/>
  <c r="DJ96" i="5"/>
  <c r="DJ92" i="5"/>
  <c r="N81" i="5"/>
  <c r="M81" i="5" s="1"/>
  <c r="I9" i="6"/>
  <c r="CL81" i="5"/>
  <c r="CL74" i="5"/>
  <c r="BN75" i="5"/>
  <c r="BN74" i="5"/>
  <c r="DJ99" i="5"/>
  <c r="DJ100" i="5"/>
  <c r="BR74" i="5"/>
  <c r="BR73" i="5"/>
  <c r="AH75" i="5"/>
  <c r="AH74" i="5"/>
  <c r="N72" i="5"/>
  <c r="DJ97" i="5"/>
  <c r="DB74" i="5"/>
  <c r="DB75" i="5"/>
  <c r="X10" i="8"/>
  <c r="AX42" i="8"/>
  <c r="I42" i="6"/>
  <c r="BT42" i="6" s="1"/>
  <c r="AX45" i="8"/>
  <c r="AX38" i="8"/>
  <c r="AX12" i="8"/>
  <c r="CL91" i="5"/>
  <c r="CL98" i="5"/>
  <c r="CL100" i="5"/>
  <c r="CL84" i="5"/>
  <c r="CL96" i="5"/>
  <c r="CL99" i="5"/>
  <c r="CL106" i="5"/>
  <c r="O39" i="6"/>
  <c r="AX50" i="8"/>
  <c r="AX14" i="8"/>
  <c r="CH49" i="8"/>
  <c r="CH13" i="8"/>
  <c r="CH73" i="8"/>
  <c r="CH67" i="8"/>
  <c r="CH55" i="8"/>
  <c r="CH40" i="8"/>
  <c r="CH60" i="8"/>
  <c r="AS38" i="6"/>
  <c r="AO38" i="8" s="1"/>
  <c r="AS32" i="6"/>
  <c r="AO32" i="8" s="1"/>
  <c r="AS91" i="6"/>
  <c r="AO91" i="8" s="1"/>
  <c r="AS76" i="6"/>
  <c r="AO76" i="8" s="1"/>
  <c r="AS34" i="6"/>
  <c r="AO34" i="8" s="1"/>
  <c r="AS60" i="6"/>
  <c r="AO60" i="8" s="1"/>
  <c r="AS62" i="6"/>
  <c r="AO62" i="8" s="1"/>
  <c r="AS75" i="6"/>
  <c r="AO75" i="8" s="1"/>
  <c r="AS35" i="6"/>
  <c r="AO35" i="8" s="1"/>
  <c r="AS37" i="6"/>
  <c r="AO37" i="8" s="1"/>
  <c r="AS90" i="6"/>
  <c r="AO90" i="8" s="1"/>
  <c r="AS74" i="6"/>
  <c r="AO74" i="8" s="1"/>
  <c r="AS59" i="6"/>
  <c r="AO59" i="8" s="1"/>
  <c r="AS31" i="6"/>
  <c r="AO31" i="8" s="1"/>
  <c r="AS41" i="6"/>
  <c r="AO41" i="8" s="1"/>
  <c r="AS52" i="6"/>
  <c r="AO52" i="8" s="1"/>
  <c r="AS27" i="6"/>
  <c r="AO27" i="8" s="1"/>
  <c r="AS11" i="6"/>
  <c r="AO11" i="8" s="1"/>
  <c r="AS16" i="6"/>
  <c r="AO16" i="8" s="1"/>
  <c r="AS19" i="6"/>
  <c r="AO19" i="8" s="1"/>
  <c r="AS29" i="6"/>
  <c r="AO29" i="8" s="1"/>
  <c r="AS14" i="6"/>
  <c r="AO14" i="8" s="1"/>
  <c r="CH14" i="8"/>
  <c r="CH35" i="8"/>
  <c r="CH37" i="8"/>
  <c r="CH34" i="8"/>
  <c r="AS43" i="6"/>
  <c r="AO43" i="8" s="1"/>
  <c r="AS45" i="6"/>
  <c r="AO45" i="8" s="1"/>
  <c r="AS88" i="6"/>
  <c r="AO88" i="8" s="1"/>
  <c r="AS72" i="6"/>
  <c r="AO72" i="8" s="1"/>
  <c r="AS39" i="6"/>
  <c r="AO39" i="8" s="1"/>
  <c r="AS33" i="6"/>
  <c r="AO33" i="8" s="1"/>
  <c r="AS87" i="6"/>
  <c r="AO87" i="8" s="1"/>
  <c r="AS71" i="6"/>
  <c r="AO71" i="8" s="1"/>
  <c r="AS40" i="6"/>
  <c r="AO40" i="8" s="1"/>
  <c r="AS51" i="6"/>
  <c r="AO51" i="8" s="1"/>
  <c r="AS86" i="6"/>
  <c r="AO86" i="8" s="1"/>
  <c r="AS70" i="6"/>
  <c r="AO70" i="8" s="1"/>
  <c r="AS81" i="6"/>
  <c r="AO81" i="8" s="1"/>
  <c r="AS92" i="6"/>
  <c r="AO92" i="8" s="1"/>
  <c r="AS89" i="6"/>
  <c r="AO89" i="8" s="1"/>
  <c r="AS85" i="6"/>
  <c r="AO85" i="8" s="1"/>
  <c r="AS22" i="6"/>
  <c r="AO22" i="8" s="1"/>
  <c r="AS24" i="6"/>
  <c r="AO24" i="8" s="1"/>
  <c r="AS15" i="6"/>
  <c r="AO15" i="8" s="1"/>
  <c r="AS23" i="6"/>
  <c r="AO23" i="8" s="1"/>
  <c r="AS12" i="6"/>
  <c r="AO12" i="8" s="1"/>
  <c r="CH76" i="8"/>
  <c r="CH12" i="8"/>
  <c r="CH21" i="8"/>
  <c r="AS48" i="6"/>
  <c r="AO48" i="8" s="1"/>
  <c r="AS54" i="6"/>
  <c r="AO54" i="8" s="1"/>
  <c r="AS84" i="6"/>
  <c r="AO84" i="8" s="1"/>
  <c r="AS68" i="6"/>
  <c r="AO68" i="8" s="1"/>
  <c r="AS44" i="6"/>
  <c r="AO44" i="8" s="1"/>
  <c r="AS49" i="6"/>
  <c r="AO49" i="8" s="1"/>
  <c r="AS83" i="6"/>
  <c r="AO83" i="8" s="1"/>
  <c r="AS67" i="6"/>
  <c r="AO67" i="8" s="1"/>
  <c r="AS46" i="6"/>
  <c r="AO46" i="8" s="1"/>
  <c r="AS58" i="6"/>
  <c r="AO58" i="8" s="1"/>
  <c r="AS82" i="6"/>
  <c r="AO82" i="8" s="1"/>
  <c r="AS63" i="6"/>
  <c r="AO63" i="8" s="1"/>
  <c r="AS66" i="6"/>
  <c r="AO66" i="8" s="1"/>
  <c r="AS77" i="6"/>
  <c r="AO77" i="8" s="1"/>
  <c r="AS73" i="6"/>
  <c r="AO73" i="8" s="1"/>
  <c r="AS69" i="6"/>
  <c r="AO69" i="8" s="1"/>
  <c r="AS17" i="6"/>
  <c r="AO17" i="8" s="1"/>
  <c r="AS26" i="6"/>
  <c r="AO26" i="8" s="1"/>
  <c r="AS13" i="6"/>
  <c r="AO13" i="8" s="1"/>
  <c r="AS20" i="6"/>
  <c r="AO20" i="8" s="1"/>
  <c r="AS18" i="6"/>
  <c r="AO18" i="8" s="1"/>
  <c r="CH51" i="8"/>
  <c r="CH19" i="8"/>
  <c r="CH58" i="8"/>
  <c r="CH57" i="8"/>
  <c r="AS57" i="6"/>
  <c r="AO57" i="8" s="1"/>
  <c r="AS61" i="6"/>
  <c r="AO61" i="8" s="1"/>
  <c r="AS80" i="6"/>
  <c r="AO80" i="8" s="1"/>
  <c r="AS65" i="6"/>
  <c r="AO65" i="8" s="1"/>
  <c r="AS50" i="6"/>
  <c r="AO50" i="8" s="1"/>
  <c r="AS55" i="6"/>
  <c r="AO55" i="8" s="1"/>
  <c r="AS79" i="6"/>
  <c r="AO79" i="8" s="1"/>
  <c r="AS64" i="6"/>
  <c r="AO64" i="8" s="1"/>
  <c r="AS53" i="6"/>
  <c r="AO53" i="8" s="1"/>
  <c r="AS93" i="6"/>
  <c r="AO93" i="8" s="1"/>
  <c r="AS78" i="6"/>
  <c r="AO78" i="8" s="1"/>
  <c r="AS56" i="6"/>
  <c r="AO56" i="8" s="1"/>
  <c r="AS36" i="6"/>
  <c r="AO36" i="8" s="1"/>
  <c r="AS42" i="6"/>
  <c r="AO42" i="8" s="1"/>
  <c r="AS47" i="6"/>
  <c r="AO47" i="8" s="1"/>
  <c r="AS28" i="6"/>
  <c r="AO28" i="8" s="1"/>
  <c r="AS21" i="6"/>
  <c r="AO21" i="8" s="1"/>
  <c r="AS25" i="6"/>
  <c r="AO25" i="8" s="1"/>
  <c r="AS10" i="6"/>
  <c r="AS30" i="6"/>
  <c r="AO30" i="8" s="1"/>
  <c r="CE32" i="8"/>
  <c r="CE85" i="8"/>
  <c r="CE29" i="8"/>
  <c r="CE48" i="8"/>
  <c r="CE10" i="8"/>
  <c r="CE22" i="8"/>
  <c r="CE20" i="8"/>
  <c r="CE44" i="8"/>
  <c r="CE52" i="8"/>
  <c r="CE12" i="8"/>
  <c r="CE45" i="8"/>
  <c r="CE60" i="8"/>
  <c r="CE58" i="8"/>
  <c r="CE59" i="8"/>
  <c r="CE63" i="8"/>
  <c r="CE71" i="8"/>
  <c r="CE64" i="8"/>
  <c r="AP73" i="6"/>
  <c r="AL73" i="8" s="1"/>
  <c r="AP72" i="6"/>
  <c r="AL72" i="8" s="1"/>
  <c r="AP75" i="6"/>
  <c r="AL75" i="8" s="1"/>
  <c r="AP70" i="6"/>
  <c r="AL70" i="8" s="1"/>
  <c r="AP35" i="6"/>
  <c r="AL35" i="8" s="1"/>
  <c r="AP58" i="6"/>
  <c r="AL58" i="8" s="1"/>
  <c r="AP61" i="6"/>
  <c r="AL61" i="8" s="1"/>
  <c r="AP12" i="6"/>
  <c r="AL12" i="8" s="1"/>
  <c r="AP20" i="6"/>
  <c r="AL20" i="8" s="1"/>
  <c r="AP10" i="6"/>
  <c r="AP22" i="6"/>
  <c r="AL22" i="8" s="1"/>
  <c r="AP21" i="6"/>
  <c r="AL21" i="8" s="1"/>
  <c r="AP16" i="6"/>
  <c r="AL16" i="8" s="1"/>
  <c r="CE27" i="8"/>
  <c r="CE14" i="8"/>
  <c r="CE26" i="8"/>
  <c r="CE23" i="8"/>
  <c r="CE13" i="8"/>
  <c r="CE25" i="8"/>
  <c r="CE57" i="8"/>
  <c r="CE35" i="8"/>
  <c r="CE30" i="8"/>
  <c r="CE31" i="8"/>
  <c r="CE56" i="8"/>
  <c r="CE50" i="8"/>
  <c r="CE78" i="8"/>
  <c r="CE69" i="8"/>
  <c r="AP32" i="6"/>
  <c r="AL32" i="8" s="1"/>
  <c r="AP40" i="6"/>
  <c r="AL40" i="8" s="1"/>
  <c r="AP64" i="6"/>
  <c r="AL64" i="8" s="1"/>
  <c r="AP71" i="6"/>
  <c r="AL71" i="8" s="1"/>
  <c r="AP43" i="6"/>
  <c r="AL43" i="8" s="1"/>
  <c r="AP39" i="6"/>
  <c r="AL39" i="8" s="1"/>
  <c r="AP31" i="6"/>
  <c r="AL31" i="8" s="1"/>
  <c r="AP50" i="6"/>
  <c r="AL50" i="8" s="1"/>
  <c r="AP30" i="6"/>
  <c r="AL30" i="8" s="1"/>
  <c r="AP18" i="6"/>
  <c r="AL18" i="8" s="1"/>
  <c r="AP11" i="6"/>
  <c r="AL11" i="8" s="1"/>
  <c r="AP13" i="6"/>
  <c r="AL13" i="8" s="1"/>
  <c r="AP17" i="6"/>
  <c r="AL17" i="8" s="1"/>
  <c r="CE18" i="8"/>
  <c r="CE49" i="8"/>
  <c r="CE19" i="8"/>
  <c r="CE47" i="8"/>
  <c r="CE42" i="8"/>
  <c r="CE41" i="8"/>
  <c r="CE37" i="8"/>
  <c r="CE34" i="8"/>
  <c r="CE53" i="8"/>
  <c r="CE38" i="8"/>
  <c r="CE55" i="8"/>
  <c r="CE24" i="8"/>
  <c r="CE67" i="8"/>
  <c r="AP89" i="6"/>
  <c r="AL89" i="8" s="1"/>
  <c r="AP88" i="6"/>
  <c r="AL88" i="8" s="1"/>
  <c r="AP47" i="6"/>
  <c r="AL47" i="8" s="1"/>
  <c r="AP86" i="6"/>
  <c r="AL86" i="8" s="1"/>
  <c r="AP34" i="6"/>
  <c r="AL34" i="8" s="1"/>
  <c r="AP53" i="6"/>
  <c r="AL53" i="8" s="1"/>
  <c r="AP51" i="6"/>
  <c r="AL51" i="8" s="1"/>
  <c r="AP23" i="6"/>
  <c r="AL23" i="8" s="1"/>
  <c r="AP29" i="6"/>
  <c r="AL29" i="8" s="1"/>
  <c r="AP26" i="6"/>
  <c r="AL26" i="8" s="1"/>
  <c r="AP25" i="6"/>
  <c r="AL25" i="8" s="1"/>
  <c r="CE16" i="8"/>
  <c r="CE40" i="8"/>
  <c r="CE15" i="8"/>
  <c r="CE33" i="8"/>
  <c r="CE43" i="8"/>
  <c r="CE28" i="8"/>
  <c r="CE39" i="8"/>
  <c r="CE46" i="8"/>
  <c r="CE17" i="8"/>
  <c r="CE61" i="8"/>
  <c r="CE54" i="8"/>
  <c r="CE51" i="8"/>
  <c r="CE62" i="8"/>
  <c r="CE68" i="8"/>
  <c r="CE65" i="8"/>
  <c r="AP77" i="6"/>
  <c r="AL77" i="8" s="1"/>
  <c r="AP84" i="6"/>
  <c r="AL84" i="8" s="1"/>
  <c r="AP83" i="6"/>
  <c r="AL83" i="8" s="1"/>
  <c r="AP82" i="6"/>
  <c r="AL82" i="8" s="1"/>
  <c r="AP45" i="6"/>
  <c r="AL45" i="8" s="1"/>
  <c r="AP55" i="6"/>
  <c r="AL55" i="8" s="1"/>
  <c r="AP62" i="6"/>
  <c r="AL62" i="8" s="1"/>
  <c r="AP24" i="6"/>
  <c r="AL24" i="8" s="1"/>
  <c r="AP15" i="6"/>
  <c r="AL15" i="8" s="1"/>
  <c r="AP19" i="6"/>
  <c r="AL19" i="8" s="1"/>
  <c r="AP27" i="6"/>
  <c r="AL27" i="8" s="1"/>
  <c r="AP14" i="6"/>
  <c r="AL14" i="8" s="1"/>
  <c r="AP28" i="6"/>
  <c r="AL28" i="8" s="1"/>
  <c r="CD82" i="8"/>
  <c r="CD90" i="8"/>
  <c r="CD91" i="8"/>
  <c r="CD92" i="8"/>
  <c r="CD57" i="8"/>
  <c r="CD70" i="8"/>
  <c r="CD34" i="8"/>
  <c r="CD46" i="8"/>
  <c r="CD30" i="8"/>
  <c r="CD50" i="8"/>
  <c r="CD17" i="8"/>
  <c r="CD10" i="8"/>
  <c r="CD18" i="8"/>
  <c r="CD24" i="8"/>
  <c r="CD58" i="8"/>
  <c r="CD12" i="8"/>
  <c r="CD28" i="8"/>
  <c r="CD60" i="8"/>
  <c r="CD67" i="8"/>
  <c r="AO58" i="6"/>
  <c r="AK58" i="8" s="1"/>
  <c r="AO49" i="6"/>
  <c r="AK49" i="8" s="1"/>
  <c r="AO34" i="6"/>
  <c r="AK34" i="8" s="1"/>
  <c r="AO31" i="6"/>
  <c r="AK31" i="8" s="1"/>
  <c r="AO80" i="6"/>
  <c r="AK80" i="8" s="1"/>
  <c r="AO79" i="6"/>
  <c r="AK79" i="8" s="1"/>
  <c r="AO90" i="6"/>
  <c r="AK90" i="8" s="1"/>
  <c r="AO54" i="6"/>
  <c r="AK54" i="8" s="1"/>
  <c r="AO69" i="6"/>
  <c r="AK69" i="8" s="1"/>
  <c r="AO11" i="6"/>
  <c r="AK11" i="8" s="1"/>
  <c r="AO30" i="6"/>
  <c r="AK30" i="8" s="1"/>
  <c r="AO29" i="6"/>
  <c r="AK29" i="8" s="1"/>
  <c r="AO10" i="6"/>
  <c r="AO23" i="6"/>
  <c r="AK23" i="8" s="1"/>
  <c r="AO16" i="6"/>
  <c r="AK16" i="8" s="1"/>
  <c r="AO20" i="6"/>
  <c r="AK20" i="8" s="1"/>
  <c r="AO14" i="6"/>
  <c r="AK14" i="8" s="1"/>
  <c r="CD76" i="8"/>
  <c r="CD72" i="8"/>
  <c r="CD64" i="8"/>
  <c r="CD49" i="8"/>
  <c r="CD33" i="8"/>
  <c r="CD41" i="8"/>
  <c r="CD25" i="8"/>
  <c r="CD56" i="8"/>
  <c r="CD32" i="8"/>
  <c r="CD16" i="8"/>
  <c r="CD36" i="8"/>
  <c r="CD15" i="8"/>
  <c r="CD59" i="8"/>
  <c r="CD35" i="8"/>
  <c r="CD42" i="8"/>
  <c r="CD55" i="8"/>
  <c r="CD73" i="8"/>
  <c r="AO37" i="6"/>
  <c r="AK37" i="8" s="1"/>
  <c r="AO55" i="6"/>
  <c r="AK55" i="8" s="1"/>
  <c r="AO32" i="6"/>
  <c r="AK32" i="8" s="1"/>
  <c r="AO38" i="6"/>
  <c r="AK38" i="8" s="1"/>
  <c r="AO68" i="6"/>
  <c r="AK68" i="8" s="1"/>
  <c r="AO71" i="6"/>
  <c r="AK71" i="8" s="1"/>
  <c r="AO82" i="6"/>
  <c r="AK82" i="8" s="1"/>
  <c r="AO93" i="6"/>
  <c r="AK93" i="8" s="1"/>
  <c r="AO59" i="6"/>
  <c r="AK59" i="8" s="1"/>
  <c r="AO25" i="6"/>
  <c r="AK25" i="8" s="1"/>
  <c r="AO18" i="6"/>
  <c r="AK18" i="8" s="1"/>
  <c r="AO27" i="6"/>
  <c r="AK27" i="8" s="1"/>
  <c r="CD40" i="8"/>
  <c r="CD74" i="8"/>
  <c r="CD66" i="8"/>
  <c r="CD52" i="8"/>
  <c r="CD26" i="8"/>
  <c r="CD39" i="8"/>
  <c r="CD23" i="8"/>
  <c r="CD61" i="8"/>
  <c r="CD29" i="8"/>
  <c r="CD14" i="8"/>
  <c r="CD27" i="8"/>
  <c r="CD20" i="8"/>
  <c r="CD51" i="8"/>
  <c r="CD37" i="8"/>
  <c r="CD44" i="8"/>
  <c r="CD47" i="8"/>
  <c r="CD45" i="8"/>
  <c r="CD78" i="8"/>
  <c r="AO44" i="6"/>
  <c r="AK44" i="8" s="1"/>
  <c r="AO43" i="6"/>
  <c r="AK43" i="8" s="1"/>
  <c r="AO61" i="6"/>
  <c r="AK61" i="8" s="1"/>
  <c r="AO92" i="6"/>
  <c r="AK92" i="8" s="1"/>
  <c r="AO64" i="6"/>
  <c r="AK64" i="8" s="1"/>
  <c r="AO63" i="6"/>
  <c r="AK63" i="8" s="1"/>
  <c r="AO74" i="6"/>
  <c r="AK74" i="8" s="1"/>
  <c r="AO85" i="6"/>
  <c r="AK85" i="8" s="1"/>
  <c r="AO15" i="6"/>
  <c r="AK15" i="8" s="1"/>
  <c r="AO26" i="6"/>
  <c r="AK26" i="8" s="1"/>
  <c r="AO24" i="6"/>
  <c r="AK24" i="8" s="1"/>
  <c r="AO12" i="6"/>
  <c r="AK12" i="8" s="1"/>
  <c r="AO19" i="6"/>
  <c r="AK19" i="8" s="1"/>
  <c r="CD43" i="8"/>
  <c r="CD68" i="8"/>
  <c r="CD62" i="8"/>
  <c r="CD13" i="8"/>
  <c r="CD31" i="8"/>
  <c r="CD22" i="8"/>
  <c r="CD54" i="8"/>
  <c r="CD19" i="8"/>
  <c r="CD11" i="8"/>
  <c r="CD21" i="8"/>
  <c r="CD53" i="8"/>
  <c r="CD48" i="8"/>
  <c r="CD38" i="8"/>
  <c r="AO51" i="6"/>
  <c r="AK51" i="8" s="1"/>
  <c r="AO40" i="6"/>
  <c r="AK40" i="8" s="1"/>
  <c r="AO39" i="6"/>
  <c r="AK39" i="8" s="1"/>
  <c r="AO47" i="6"/>
  <c r="AK47" i="8" s="1"/>
  <c r="AO88" i="6"/>
  <c r="AK88" i="8" s="1"/>
  <c r="AO83" i="6"/>
  <c r="AK83" i="8" s="1"/>
  <c r="AO62" i="6"/>
  <c r="AK62" i="8" s="1"/>
  <c r="AO53" i="6"/>
  <c r="AK53" i="8" s="1"/>
  <c r="AO77" i="6"/>
  <c r="AK77" i="8" s="1"/>
  <c r="AO21" i="6"/>
  <c r="AK21" i="8" s="1"/>
  <c r="AO28" i="6"/>
  <c r="AK28" i="8" s="1"/>
  <c r="AO17" i="6"/>
  <c r="AK17" i="8" s="1"/>
  <c r="AO22" i="6"/>
  <c r="AK22" i="8" s="1"/>
  <c r="AO13" i="6"/>
  <c r="AK13" i="8" s="1"/>
  <c r="CC82" i="8"/>
  <c r="CC90" i="8"/>
  <c r="CC46" i="8"/>
  <c r="CC50" i="8"/>
  <c r="CC51" i="8"/>
  <c r="CC43" i="8"/>
  <c r="CC20" i="8"/>
  <c r="CC25" i="8"/>
  <c r="CC24" i="8"/>
  <c r="CC32" i="8"/>
  <c r="CC15" i="8"/>
  <c r="CC11" i="8"/>
  <c r="CC60" i="8"/>
  <c r="CC54" i="8"/>
  <c r="CC53" i="8"/>
  <c r="CC76" i="8"/>
  <c r="AN50" i="6"/>
  <c r="AJ50" i="8" s="1"/>
  <c r="AN39" i="6"/>
  <c r="AJ39" i="8" s="1"/>
  <c r="AN76" i="6"/>
  <c r="AJ76" i="8" s="1"/>
  <c r="AN42" i="6"/>
  <c r="AJ42" i="8" s="1"/>
  <c r="AN35" i="6"/>
  <c r="AJ35" i="8" s="1"/>
  <c r="AN37" i="6"/>
  <c r="AJ37" i="8" s="1"/>
  <c r="AN23" i="6"/>
  <c r="AJ23" i="8" s="1"/>
  <c r="AN34" i="6"/>
  <c r="AJ34" i="8" s="1"/>
  <c r="AN56" i="6"/>
  <c r="AJ56" i="8" s="1"/>
  <c r="AN85" i="6"/>
  <c r="AJ85" i="8" s="1"/>
  <c r="AN63" i="6"/>
  <c r="AJ63" i="8" s="1"/>
  <c r="AN26" i="6"/>
  <c r="AJ26" i="8" s="1"/>
  <c r="AN54" i="6"/>
  <c r="AJ54" i="8" s="1"/>
  <c r="AN71" i="6"/>
  <c r="AJ71" i="8" s="1"/>
  <c r="AN86" i="6"/>
  <c r="AJ86" i="8" s="1"/>
  <c r="AN16" i="6"/>
  <c r="AJ16" i="8" s="1"/>
  <c r="AN24" i="6"/>
  <c r="AJ24" i="8" s="1"/>
  <c r="AN77" i="6"/>
  <c r="AJ77" i="8" s="1"/>
  <c r="AN27" i="6"/>
  <c r="AJ27" i="8" s="1"/>
  <c r="AN45" i="6"/>
  <c r="AJ45" i="8" s="1"/>
  <c r="AN80" i="6"/>
  <c r="AJ80" i="8" s="1"/>
  <c r="CC87" i="8"/>
  <c r="CC89" i="8"/>
  <c r="CC91" i="8"/>
  <c r="CC47" i="8"/>
  <c r="CC36" i="8"/>
  <c r="CC52" i="8"/>
  <c r="CC41" i="8"/>
  <c r="CC40" i="8"/>
  <c r="CC22" i="8"/>
  <c r="CC19" i="8"/>
  <c r="CC27" i="8"/>
  <c r="CC14" i="8"/>
  <c r="CC23" i="8"/>
  <c r="CC48" i="8"/>
  <c r="CC57" i="8"/>
  <c r="CC45" i="8"/>
  <c r="CC64" i="8"/>
  <c r="CC63" i="8"/>
  <c r="AN41" i="6"/>
  <c r="AJ41" i="8" s="1"/>
  <c r="AN51" i="6"/>
  <c r="AJ51" i="8" s="1"/>
  <c r="AN38" i="6"/>
  <c r="AJ38" i="8" s="1"/>
  <c r="AN33" i="6"/>
  <c r="AJ33" i="8" s="1"/>
  <c r="AN36" i="6"/>
  <c r="AJ36" i="8" s="1"/>
  <c r="AN32" i="6"/>
  <c r="AJ32" i="8" s="1"/>
  <c r="AN17" i="6"/>
  <c r="AJ17" i="8" s="1"/>
  <c r="AN19" i="6"/>
  <c r="AJ19" i="8" s="1"/>
  <c r="AN28" i="6"/>
  <c r="AJ28" i="8" s="1"/>
  <c r="AN90" i="6"/>
  <c r="AJ90" i="8" s="1"/>
  <c r="AN30" i="6"/>
  <c r="AJ30" i="8" s="1"/>
  <c r="AN15" i="6"/>
  <c r="AJ15" i="8" s="1"/>
  <c r="AN58" i="6"/>
  <c r="AJ58" i="8" s="1"/>
  <c r="AN91" i="6"/>
  <c r="AJ91" i="8" s="1"/>
  <c r="AN21" i="6"/>
  <c r="AJ21" i="8" s="1"/>
  <c r="AN62" i="6"/>
  <c r="AJ62" i="8" s="1"/>
  <c r="AN70" i="6"/>
  <c r="AJ70" i="8" s="1"/>
  <c r="AN73" i="6"/>
  <c r="AJ73" i="8" s="1"/>
  <c r="AN75" i="6"/>
  <c r="AJ75" i="8" s="1"/>
  <c r="CC86" i="8"/>
  <c r="CC92" i="8"/>
  <c r="CC39" i="8"/>
  <c r="CC55" i="8"/>
  <c r="CC42" i="8"/>
  <c r="CC33" i="8"/>
  <c r="CC31" i="8"/>
  <c r="CC49" i="8"/>
  <c r="CC18" i="8"/>
  <c r="CC26" i="8"/>
  <c r="CC13" i="8"/>
  <c r="CC62" i="8"/>
  <c r="CC61" i="8"/>
  <c r="CC58" i="8"/>
  <c r="CC67" i="8"/>
  <c r="CC74" i="8"/>
  <c r="CC71" i="8"/>
  <c r="CC65" i="8"/>
  <c r="CC70" i="8"/>
  <c r="AN40" i="6"/>
  <c r="AJ40" i="8" s="1"/>
  <c r="AN31" i="6"/>
  <c r="AJ31" i="8" s="1"/>
  <c r="AN46" i="6"/>
  <c r="AJ46" i="8" s="1"/>
  <c r="AN67" i="6"/>
  <c r="AJ67" i="8" s="1"/>
  <c r="AN44" i="6"/>
  <c r="AJ44" i="8" s="1"/>
  <c r="AN13" i="6"/>
  <c r="AJ13" i="8" s="1"/>
  <c r="AN59" i="6"/>
  <c r="AJ59" i="8" s="1"/>
  <c r="AN79" i="6"/>
  <c r="AJ79" i="8" s="1"/>
  <c r="AN87" i="6"/>
  <c r="AJ87" i="8" s="1"/>
  <c r="AN25" i="6"/>
  <c r="AJ25" i="8" s="1"/>
  <c r="AN10" i="6"/>
  <c r="AN66" i="6"/>
  <c r="AJ66" i="8" s="1"/>
  <c r="AN84" i="6"/>
  <c r="AJ84" i="8" s="1"/>
  <c r="AN22" i="6"/>
  <c r="AJ22" i="8" s="1"/>
  <c r="AN60" i="6"/>
  <c r="AJ60" i="8" s="1"/>
  <c r="AN88" i="6"/>
  <c r="AJ88" i="8" s="1"/>
  <c r="AN78" i="6"/>
  <c r="AJ78" i="8" s="1"/>
  <c r="AN43" i="6"/>
  <c r="AJ43" i="8" s="1"/>
  <c r="AN93" i="6"/>
  <c r="AJ93" i="8" s="1"/>
  <c r="AN64" i="6"/>
  <c r="AJ64" i="8" s="1"/>
  <c r="AN14" i="6"/>
  <c r="AJ14" i="8" s="1"/>
  <c r="AN69" i="6"/>
  <c r="AJ69" i="8" s="1"/>
  <c r="CC10" i="8"/>
  <c r="CC38" i="8"/>
  <c r="CC35" i="8"/>
  <c r="CC44" i="8"/>
  <c r="CC34" i="8"/>
  <c r="CC21" i="8"/>
  <c r="CC30" i="8"/>
  <c r="CC29" i="8"/>
  <c r="CC17" i="8"/>
  <c r="CC16" i="8"/>
  <c r="CC12" i="8"/>
  <c r="CC37" i="8"/>
  <c r="CC59" i="8"/>
  <c r="CC56" i="8"/>
  <c r="CC28" i="8"/>
  <c r="CC69" i="8"/>
  <c r="AN89" i="6"/>
  <c r="AJ89" i="8" s="1"/>
  <c r="AN82" i="6"/>
  <c r="AJ82" i="8" s="1"/>
  <c r="AN49" i="6"/>
  <c r="AJ49" i="8" s="1"/>
  <c r="AN55" i="6"/>
  <c r="AJ55" i="8" s="1"/>
  <c r="AN47" i="6"/>
  <c r="AJ47" i="8" s="1"/>
  <c r="AN52" i="6"/>
  <c r="AJ52" i="8" s="1"/>
  <c r="AN12" i="6"/>
  <c r="AJ12" i="8" s="1"/>
  <c r="AN11" i="6"/>
  <c r="AJ11" i="8" s="1"/>
  <c r="AN48" i="6"/>
  <c r="AJ48" i="8" s="1"/>
  <c r="AN68" i="6"/>
  <c r="AJ68" i="8" s="1"/>
  <c r="AN92" i="6"/>
  <c r="AJ92" i="8" s="1"/>
  <c r="AN18" i="6"/>
  <c r="AJ18" i="8" s="1"/>
  <c r="AN61" i="6"/>
  <c r="AJ61" i="8" s="1"/>
  <c r="AN83" i="6"/>
  <c r="AJ83" i="8" s="1"/>
  <c r="AN81" i="6"/>
  <c r="AJ81" i="8" s="1"/>
  <c r="AN29" i="6"/>
  <c r="AJ29" i="8" s="1"/>
  <c r="AN53" i="6"/>
  <c r="AJ53" i="8" s="1"/>
  <c r="AN74" i="6"/>
  <c r="AJ74" i="8" s="1"/>
  <c r="AN20" i="6"/>
  <c r="AJ20" i="8" s="1"/>
  <c r="AN57" i="6"/>
  <c r="AJ57" i="8" s="1"/>
  <c r="AN65" i="6"/>
  <c r="AJ65" i="8" s="1"/>
  <c r="AN72" i="6"/>
  <c r="AJ72" i="8" s="1"/>
  <c r="CB91" i="8"/>
  <c r="CB26" i="8"/>
  <c r="CB20" i="8"/>
  <c r="CB46" i="8"/>
  <c r="CB21" i="8"/>
  <c r="CB31" i="8"/>
  <c r="CB30" i="8"/>
  <c r="CB36" i="8"/>
  <c r="CB44" i="8"/>
  <c r="CB42" i="8"/>
  <c r="CB12" i="8"/>
  <c r="CB47" i="8"/>
  <c r="CB56" i="8"/>
  <c r="CB37" i="8"/>
  <c r="CB69" i="8"/>
  <c r="CB65" i="8"/>
  <c r="AM50" i="6"/>
  <c r="AI50" i="8" s="1"/>
  <c r="AM40" i="6"/>
  <c r="AI40" i="8" s="1"/>
  <c r="AM72" i="6"/>
  <c r="AI72" i="8" s="1"/>
  <c r="CB19" i="8"/>
  <c r="CB14" i="8"/>
  <c r="CB32" i="8"/>
  <c r="CB43" i="8"/>
  <c r="CB29" i="8"/>
  <c r="CB11" i="8"/>
  <c r="CB25" i="8"/>
  <c r="CB48" i="8"/>
  <c r="CB35" i="8"/>
  <c r="CB50" i="8"/>
  <c r="CB61" i="8"/>
  <c r="CB28" i="8"/>
  <c r="CB63" i="8"/>
  <c r="AM60" i="6"/>
  <c r="AI60" i="8" s="1"/>
  <c r="CB90" i="8"/>
  <c r="CB92" i="8"/>
  <c r="CB74" i="8"/>
  <c r="CB72" i="8"/>
  <c r="CB70" i="8"/>
  <c r="CB68" i="8"/>
  <c r="CB66" i="8"/>
  <c r="CB64" i="8"/>
  <c r="CB49" i="8"/>
  <c r="CB18" i="8"/>
  <c r="CB55" i="8"/>
  <c r="CB13" i="8"/>
  <c r="CB38" i="8"/>
  <c r="CB52" i="8"/>
  <c r="CB40" i="8"/>
  <c r="CB41" i="8"/>
  <c r="CB17" i="8"/>
  <c r="CB54" i="8"/>
  <c r="CB57" i="8"/>
  <c r="CB60" i="8"/>
  <c r="CB24" i="8"/>
  <c r="CB62" i="8"/>
  <c r="AM18" i="6"/>
  <c r="AI18" i="8" s="1"/>
  <c r="AM19" i="6"/>
  <c r="AI19" i="8" s="1"/>
  <c r="AM82" i="6"/>
  <c r="AI82" i="8" s="1"/>
  <c r="AM88" i="6"/>
  <c r="AI88" i="8" s="1"/>
  <c r="AM71" i="6"/>
  <c r="AI71" i="8" s="1"/>
  <c r="AM64" i="6"/>
  <c r="AI64" i="8" s="1"/>
  <c r="CB80" i="8"/>
  <c r="CB86" i="8"/>
  <c r="CB27" i="8"/>
  <c r="CB15" i="8"/>
  <c r="CB33" i="8"/>
  <c r="CB10" i="8"/>
  <c r="CB39" i="8"/>
  <c r="CB16" i="8"/>
  <c r="CB23" i="8"/>
  <c r="CB51" i="8"/>
  <c r="CB34" i="8"/>
  <c r="CB22" i="8"/>
  <c r="CB53" i="8"/>
  <c r="CB58" i="8"/>
  <c r="CB45" i="8"/>
  <c r="CB59" i="8"/>
  <c r="CB76" i="8"/>
  <c r="AM43" i="6"/>
  <c r="AI43" i="8" s="1"/>
  <c r="AM73" i="6"/>
  <c r="AI73" i="8" s="1"/>
  <c r="AM10" i="6"/>
  <c r="AM87" i="6"/>
  <c r="AI87" i="8" s="1"/>
  <c r="AM20" i="6"/>
  <c r="AI20" i="8" s="1"/>
  <c r="AM13" i="6"/>
  <c r="AI13" i="8" s="1"/>
  <c r="AM31" i="6"/>
  <c r="AI31" i="8" s="1"/>
  <c r="AM53" i="6"/>
  <c r="AI53" i="8" s="1"/>
  <c r="AM80" i="6"/>
  <c r="AI80" i="8" s="1"/>
  <c r="AM77" i="6"/>
  <c r="AI77" i="8" s="1"/>
  <c r="CA39" i="8"/>
  <c r="CA30" i="8"/>
  <c r="CA13" i="8"/>
  <c r="CA27" i="8"/>
  <c r="CA15" i="8"/>
  <c r="CA18" i="8"/>
  <c r="CA44" i="8"/>
  <c r="CA28" i="8"/>
  <c r="CA37" i="8"/>
  <c r="CA50" i="8"/>
  <c r="CA43" i="8"/>
  <c r="CA62" i="8"/>
  <c r="CA71" i="8"/>
  <c r="CA65" i="8"/>
  <c r="AL36" i="6"/>
  <c r="AH36" i="8" s="1"/>
  <c r="AL35" i="6"/>
  <c r="AH35" i="8" s="1"/>
  <c r="AL39" i="6"/>
  <c r="AH39" i="8" s="1"/>
  <c r="AL93" i="6"/>
  <c r="AH93" i="8" s="1"/>
  <c r="AL77" i="6"/>
  <c r="AH77" i="8" s="1"/>
  <c r="AL92" i="6"/>
  <c r="AH92" i="8" s="1"/>
  <c r="AL76" i="6"/>
  <c r="AH76" i="8" s="1"/>
  <c r="AL91" i="6"/>
  <c r="AH91" i="8" s="1"/>
  <c r="AL75" i="6"/>
  <c r="AH75" i="8" s="1"/>
  <c r="AL78" i="6"/>
  <c r="AH78" i="8" s="1"/>
  <c r="AL70" i="6"/>
  <c r="AH70" i="8" s="1"/>
  <c r="AL57" i="6"/>
  <c r="AH57" i="8" s="1"/>
  <c r="AL60" i="6"/>
  <c r="AH60" i="8" s="1"/>
  <c r="AL37" i="6"/>
  <c r="AH37" i="8" s="1"/>
  <c r="AL56" i="6"/>
  <c r="AH56" i="8" s="1"/>
  <c r="AL58" i="6"/>
  <c r="AH58" i="8" s="1"/>
  <c r="AL16" i="6"/>
  <c r="AH16" i="8" s="1"/>
  <c r="AL28" i="6"/>
  <c r="AH28" i="8" s="1"/>
  <c r="AL13" i="6"/>
  <c r="AH13" i="8" s="1"/>
  <c r="AL27" i="6"/>
  <c r="AH27" i="8" s="1"/>
  <c r="AL30" i="6"/>
  <c r="AH30" i="8" s="1"/>
  <c r="CA81" i="8"/>
  <c r="CA85" i="8"/>
  <c r="CA21" i="8"/>
  <c r="CA38" i="8"/>
  <c r="CA22" i="8"/>
  <c r="CA55" i="8"/>
  <c r="CA29" i="8"/>
  <c r="CA26" i="8"/>
  <c r="CA14" i="8"/>
  <c r="CA36" i="8"/>
  <c r="CA47" i="8"/>
  <c r="CA19" i="8"/>
  <c r="CA41" i="8"/>
  <c r="CA45" i="8"/>
  <c r="CA60" i="8"/>
  <c r="CA59" i="8"/>
  <c r="CA66" i="8"/>
  <c r="CA78" i="8"/>
  <c r="AL55" i="6"/>
  <c r="AH55" i="8" s="1"/>
  <c r="AL31" i="6"/>
  <c r="AH31" i="8" s="1"/>
  <c r="AL33" i="6"/>
  <c r="AH33" i="8" s="1"/>
  <c r="AL89" i="6"/>
  <c r="AH89" i="8" s="1"/>
  <c r="AL73" i="6"/>
  <c r="AH73" i="8" s="1"/>
  <c r="AL88" i="6"/>
  <c r="AH88" i="8" s="1"/>
  <c r="AL72" i="6"/>
  <c r="AH72" i="8" s="1"/>
  <c r="AL87" i="6"/>
  <c r="AH87" i="8" s="1"/>
  <c r="AL71" i="6"/>
  <c r="AH71" i="8" s="1"/>
  <c r="AL90" i="6"/>
  <c r="AH90" i="8" s="1"/>
  <c r="AL82" i="6"/>
  <c r="AH82" i="8" s="1"/>
  <c r="AL51" i="6"/>
  <c r="AH51" i="8" s="1"/>
  <c r="AL54" i="6"/>
  <c r="AH54" i="8" s="1"/>
  <c r="AL34" i="6"/>
  <c r="AH34" i="8" s="1"/>
  <c r="AL43" i="6"/>
  <c r="AH43" i="8" s="1"/>
  <c r="AL25" i="6"/>
  <c r="AH25" i="8" s="1"/>
  <c r="AL26" i="6"/>
  <c r="AH26" i="8" s="1"/>
  <c r="AL18" i="6"/>
  <c r="AH18" i="8" s="1"/>
  <c r="AL29" i="6"/>
  <c r="AH29" i="8" s="1"/>
  <c r="AL19" i="6"/>
  <c r="AH19" i="8" s="1"/>
  <c r="AL11" i="6"/>
  <c r="AH11" i="8" s="1"/>
  <c r="CA82" i="8"/>
  <c r="CA83" i="8"/>
  <c r="CA91" i="8"/>
  <c r="CA93" i="8"/>
  <c r="CA52" i="8"/>
  <c r="CA25" i="8"/>
  <c r="CA48" i="8"/>
  <c r="CA20" i="8"/>
  <c r="CA10" i="8"/>
  <c r="CA23" i="8"/>
  <c r="CA42" i="8"/>
  <c r="CA51" i="8"/>
  <c r="CA24" i="8"/>
  <c r="CA17" i="8"/>
  <c r="CA12" i="8"/>
  <c r="CA56" i="8"/>
  <c r="CA53" i="8"/>
  <c r="CA58" i="8"/>
  <c r="CA73" i="8"/>
  <c r="CA70" i="8"/>
  <c r="CA68" i="8"/>
  <c r="AL44" i="6"/>
  <c r="AH44" i="8" s="1"/>
  <c r="AL42" i="6"/>
  <c r="AH42" i="8" s="1"/>
  <c r="AL48" i="6"/>
  <c r="AH48" i="8" s="1"/>
  <c r="AL47" i="6"/>
  <c r="AH47" i="8" s="1"/>
  <c r="AL85" i="6"/>
  <c r="AH85" i="8" s="1"/>
  <c r="AL69" i="6"/>
  <c r="AH69" i="8" s="1"/>
  <c r="AL84" i="6"/>
  <c r="AH84" i="8" s="1"/>
  <c r="AL68" i="6"/>
  <c r="AH68" i="8" s="1"/>
  <c r="AL83" i="6"/>
  <c r="AH83" i="8" s="1"/>
  <c r="AL67" i="6"/>
  <c r="AH67" i="8" s="1"/>
  <c r="AL74" i="6"/>
  <c r="AH74" i="8" s="1"/>
  <c r="AL66" i="6"/>
  <c r="AH66" i="8" s="1"/>
  <c r="AL45" i="6"/>
  <c r="AH45" i="8" s="1"/>
  <c r="AL59" i="6"/>
  <c r="AH59" i="8" s="1"/>
  <c r="AL41" i="6"/>
  <c r="AH41" i="8" s="1"/>
  <c r="AL53" i="6"/>
  <c r="AH53" i="8" s="1"/>
  <c r="AL23" i="6"/>
  <c r="AH23" i="8" s="1"/>
  <c r="AL21" i="6"/>
  <c r="AH21" i="8" s="1"/>
  <c r="AL10" i="6"/>
  <c r="AL15" i="6"/>
  <c r="AH15" i="8" s="1"/>
  <c r="AL24" i="6"/>
  <c r="AH24" i="8" s="1"/>
  <c r="CA76" i="8"/>
  <c r="CA86" i="8"/>
  <c r="CA90" i="8"/>
  <c r="CA46" i="8"/>
  <c r="CA33" i="8"/>
  <c r="CA31" i="8"/>
  <c r="CA16" i="8"/>
  <c r="CA11" i="8"/>
  <c r="CA32" i="8"/>
  <c r="CA40" i="8"/>
  <c r="CA35" i="8"/>
  <c r="CA34" i="8"/>
  <c r="CA57" i="8"/>
  <c r="CA61" i="8"/>
  <c r="CA54" i="8"/>
  <c r="CA49" i="8"/>
  <c r="CA67" i="8"/>
  <c r="CA72" i="8"/>
  <c r="CA69" i="8"/>
  <c r="AL52" i="6"/>
  <c r="AH52" i="8" s="1"/>
  <c r="AL46" i="6"/>
  <c r="AH46" i="8" s="1"/>
  <c r="AL40" i="6"/>
  <c r="AH40" i="8" s="1"/>
  <c r="AL38" i="6"/>
  <c r="AH38" i="8" s="1"/>
  <c r="AL81" i="6"/>
  <c r="AH81" i="8" s="1"/>
  <c r="AL65" i="6"/>
  <c r="AH65" i="8" s="1"/>
  <c r="AL80" i="6"/>
  <c r="AH80" i="8" s="1"/>
  <c r="AL64" i="6"/>
  <c r="AH64" i="8" s="1"/>
  <c r="AL79" i="6"/>
  <c r="AH79" i="8" s="1"/>
  <c r="AL63" i="6"/>
  <c r="AH63" i="8" s="1"/>
  <c r="AL86" i="6"/>
  <c r="AH86" i="8" s="1"/>
  <c r="AL32" i="6"/>
  <c r="AH32" i="8" s="1"/>
  <c r="AL61" i="6"/>
  <c r="AH61" i="8" s="1"/>
  <c r="AL49" i="6"/>
  <c r="AH49" i="8" s="1"/>
  <c r="AL50" i="6"/>
  <c r="AH50" i="8" s="1"/>
  <c r="AL62" i="6"/>
  <c r="AH62" i="8" s="1"/>
  <c r="AL14" i="6"/>
  <c r="AH14" i="8" s="1"/>
  <c r="AL17" i="6"/>
  <c r="AH17" i="8" s="1"/>
  <c r="AL12" i="6"/>
  <c r="AH12" i="8" s="1"/>
  <c r="AL20" i="6"/>
  <c r="AH20" i="8" s="1"/>
  <c r="AL22" i="6"/>
  <c r="AH22" i="8" s="1"/>
  <c r="BZ69" i="8"/>
  <c r="BZ78" i="8"/>
  <c r="BZ82" i="8"/>
  <c r="BZ51" i="8"/>
  <c r="BZ35" i="8"/>
  <c r="BZ68" i="8"/>
  <c r="BZ38" i="8"/>
  <c r="BZ41" i="8"/>
  <c r="BZ23" i="8"/>
  <c r="BZ52" i="8"/>
  <c r="BZ30" i="8"/>
  <c r="BZ10" i="8"/>
  <c r="BZ15" i="8"/>
  <c r="BZ16" i="8"/>
  <c r="BZ36" i="8"/>
  <c r="BZ54" i="8"/>
  <c r="BZ57" i="8"/>
  <c r="BZ73" i="8"/>
  <c r="AK35" i="6"/>
  <c r="AG35" i="8" s="1"/>
  <c r="AK33" i="6"/>
  <c r="AG33" i="8" s="1"/>
  <c r="AK32" i="6"/>
  <c r="AG32" i="8" s="1"/>
  <c r="AK93" i="6"/>
  <c r="AG93" i="8" s="1"/>
  <c r="AK77" i="6"/>
  <c r="AG77" i="8" s="1"/>
  <c r="AK38" i="6"/>
  <c r="AG38" i="8" s="1"/>
  <c r="AK39" i="6"/>
  <c r="AG39" i="8" s="1"/>
  <c r="AK37" i="6"/>
  <c r="AG37" i="8" s="1"/>
  <c r="AK90" i="6"/>
  <c r="AG90" i="8" s="1"/>
  <c r="AK69" i="6"/>
  <c r="AG69" i="8" s="1"/>
  <c r="AK78" i="6"/>
  <c r="AG78" i="8" s="1"/>
  <c r="AK92" i="6"/>
  <c r="AG92" i="8" s="1"/>
  <c r="AK71" i="6"/>
  <c r="AG71" i="8" s="1"/>
  <c r="AK86" i="6"/>
  <c r="AG86" i="8" s="1"/>
  <c r="AK66" i="6"/>
  <c r="AG66" i="8" s="1"/>
  <c r="AK60" i="6"/>
  <c r="AG60" i="8" s="1"/>
  <c r="AK13" i="6"/>
  <c r="AG13" i="8" s="1"/>
  <c r="AK30" i="6"/>
  <c r="AG30" i="8" s="1"/>
  <c r="AK20" i="6"/>
  <c r="AG20" i="8" s="1"/>
  <c r="AK27" i="6"/>
  <c r="AG27" i="8" s="1"/>
  <c r="AK25" i="6"/>
  <c r="AG25" i="8" s="1"/>
  <c r="AK22" i="6"/>
  <c r="AG22" i="8" s="1"/>
  <c r="BZ48" i="8"/>
  <c r="BZ47" i="8"/>
  <c r="BZ74" i="8"/>
  <c r="BZ66" i="8"/>
  <c r="BZ31" i="8"/>
  <c r="BZ26" i="8"/>
  <c r="BZ13" i="8"/>
  <c r="BZ39" i="8"/>
  <c r="BZ60" i="8"/>
  <c r="BZ20" i="8"/>
  <c r="BZ27" i="8"/>
  <c r="BZ11" i="8"/>
  <c r="BZ40" i="8"/>
  <c r="BZ43" i="8"/>
  <c r="BZ53" i="8"/>
  <c r="BZ63" i="8"/>
  <c r="AK62" i="6"/>
  <c r="AG62" i="8" s="1"/>
  <c r="AK34" i="6"/>
  <c r="AG34" i="8" s="1"/>
  <c r="AK61" i="6"/>
  <c r="AG61" i="8" s="1"/>
  <c r="AK89" i="6"/>
  <c r="AG89" i="8" s="1"/>
  <c r="AK73" i="6"/>
  <c r="AG73" i="8" s="1"/>
  <c r="AK31" i="6"/>
  <c r="AG31" i="8" s="1"/>
  <c r="AK46" i="6"/>
  <c r="AG46" i="8" s="1"/>
  <c r="AK58" i="6"/>
  <c r="AG58" i="8" s="1"/>
  <c r="AK84" i="6"/>
  <c r="AG84" i="8" s="1"/>
  <c r="AK65" i="6"/>
  <c r="AG65" i="8" s="1"/>
  <c r="AK72" i="6"/>
  <c r="AG72" i="8" s="1"/>
  <c r="AK87" i="6"/>
  <c r="AG87" i="8" s="1"/>
  <c r="AK67" i="6"/>
  <c r="AG67" i="8" s="1"/>
  <c r="AK80" i="6"/>
  <c r="AG80" i="8" s="1"/>
  <c r="AK57" i="6"/>
  <c r="AG57" i="8" s="1"/>
  <c r="AK28" i="6"/>
  <c r="AG28" i="8" s="1"/>
  <c r="AK16" i="6"/>
  <c r="AG16" i="8" s="1"/>
  <c r="AK24" i="6"/>
  <c r="AG24" i="8" s="1"/>
  <c r="AK17" i="6"/>
  <c r="AG17" i="8" s="1"/>
  <c r="AK11" i="6"/>
  <c r="AG11" i="8" s="1"/>
  <c r="BZ55" i="8"/>
  <c r="BZ72" i="8"/>
  <c r="BZ64" i="8"/>
  <c r="BZ25" i="8"/>
  <c r="BZ12" i="8"/>
  <c r="BZ33" i="8"/>
  <c r="BZ22" i="8"/>
  <c r="BZ46" i="8"/>
  <c r="BZ19" i="8"/>
  <c r="BZ24" i="8"/>
  <c r="BZ21" i="8"/>
  <c r="BZ29" i="8"/>
  <c r="BZ42" i="8"/>
  <c r="BZ58" i="8"/>
  <c r="BZ59" i="8"/>
  <c r="AK50" i="6"/>
  <c r="AG50" i="8" s="1"/>
  <c r="AK54" i="6"/>
  <c r="AG54" i="8" s="1"/>
  <c r="AK48" i="6"/>
  <c r="AG48" i="8" s="1"/>
  <c r="AK51" i="6"/>
  <c r="AG51" i="8" s="1"/>
  <c r="AK85" i="6"/>
  <c r="AG85" i="8" s="1"/>
  <c r="AK55" i="6"/>
  <c r="AG55" i="8" s="1"/>
  <c r="AK59" i="6"/>
  <c r="AG59" i="8" s="1"/>
  <c r="AK53" i="6"/>
  <c r="AG53" i="8" s="1"/>
  <c r="AK47" i="6"/>
  <c r="AG47" i="8" s="1"/>
  <c r="AK79" i="6"/>
  <c r="AG79" i="8" s="1"/>
  <c r="AK88" i="6"/>
  <c r="AG88" i="8" s="1"/>
  <c r="AK68" i="6"/>
  <c r="AG68" i="8" s="1"/>
  <c r="AK82" i="6"/>
  <c r="AG82" i="8" s="1"/>
  <c r="AK63" i="6"/>
  <c r="AG63" i="8" s="1"/>
  <c r="AK75" i="6"/>
  <c r="AG75" i="8" s="1"/>
  <c r="AK56" i="6"/>
  <c r="AG56" i="8" s="1"/>
  <c r="AK26" i="6"/>
  <c r="AG26" i="8" s="1"/>
  <c r="AK29" i="6"/>
  <c r="AG29" i="8" s="1"/>
  <c r="AK14" i="6"/>
  <c r="AG14" i="8" s="1"/>
  <c r="AK12" i="6"/>
  <c r="AG12" i="8" s="1"/>
  <c r="AK18" i="6"/>
  <c r="AG18" i="8" s="1"/>
  <c r="BZ87" i="8"/>
  <c r="BZ90" i="8"/>
  <c r="BZ91" i="8"/>
  <c r="BZ92" i="8"/>
  <c r="BZ45" i="8"/>
  <c r="BZ49" i="8"/>
  <c r="BZ70" i="8"/>
  <c r="BZ28" i="8"/>
  <c r="BZ14" i="8"/>
  <c r="BZ37" i="8"/>
  <c r="BZ32" i="8"/>
  <c r="BZ34" i="8"/>
  <c r="BZ17" i="8"/>
  <c r="BZ18" i="8"/>
  <c r="BZ50" i="8"/>
  <c r="BZ56" i="8"/>
  <c r="BZ44" i="8"/>
  <c r="BZ61" i="8"/>
  <c r="BZ62" i="8"/>
  <c r="AK41" i="6"/>
  <c r="AG41" i="8" s="1"/>
  <c r="AK45" i="6"/>
  <c r="AG45" i="8" s="1"/>
  <c r="AK40" i="6"/>
  <c r="AG40" i="8" s="1"/>
  <c r="AK43" i="6"/>
  <c r="AG43" i="8" s="1"/>
  <c r="AK81" i="6"/>
  <c r="AG81" i="8" s="1"/>
  <c r="AK44" i="6"/>
  <c r="AG44" i="8" s="1"/>
  <c r="AK49" i="6"/>
  <c r="AG49" i="8" s="1"/>
  <c r="AK42" i="6"/>
  <c r="AG42" i="8" s="1"/>
  <c r="AK36" i="6"/>
  <c r="AG36" i="8" s="1"/>
  <c r="AK74" i="6"/>
  <c r="AG74" i="8" s="1"/>
  <c r="AK83" i="6"/>
  <c r="AG83" i="8" s="1"/>
  <c r="AK64" i="6"/>
  <c r="AG64" i="8" s="1"/>
  <c r="AK76" i="6"/>
  <c r="AG76" i="8" s="1"/>
  <c r="AK91" i="6"/>
  <c r="AG91" i="8" s="1"/>
  <c r="AK70" i="6"/>
  <c r="AG70" i="8" s="1"/>
  <c r="AK52" i="6"/>
  <c r="AG52" i="8" s="1"/>
  <c r="AK19" i="6"/>
  <c r="AG19" i="8" s="1"/>
  <c r="AK15" i="6"/>
  <c r="AG15" i="8" s="1"/>
  <c r="AK21" i="6"/>
  <c r="AG21" i="8" s="1"/>
  <c r="AK23" i="6"/>
  <c r="AG23" i="8" s="1"/>
  <c r="AK10" i="6"/>
  <c r="BZ76" i="8"/>
  <c r="BY91" i="8"/>
  <c r="BY14" i="8"/>
  <c r="BY35" i="8"/>
  <c r="BY13" i="8"/>
  <c r="BY45" i="8"/>
  <c r="BY17" i="8"/>
  <c r="BY15" i="8"/>
  <c r="BY54" i="8"/>
  <c r="BY52" i="8"/>
  <c r="BY50" i="8"/>
  <c r="BY37" i="8"/>
  <c r="BY19" i="8"/>
  <c r="BY59" i="8"/>
  <c r="BY44" i="8"/>
  <c r="BY74" i="8"/>
  <c r="BY69" i="8"/>
  <c r="AJ71" i="6"/>
  <c r="AF71" i="8" s="1"/>
  <c r="AJ55" i="6"/>
  <c r="AF55" i="8" s="1"/>
  <c r="AJ83" i="6"/>
  <c r="AF83" i="8" s="1"/>
  <c r="AJ54" i="6"/>
  <c r="AF54" i="8" s="1"/>
  <c r="AJ75" i="6"/>
  <c r="AF75" i="8" s="1"/>
  <c r="AJ67" i="6"/>
  <c r="AF67" i="8" s="1"/>
  <c r="AJ47" i="6"/>
  <c r="AF47" i="8" s="1"/>
  <c r="AJ46" i="6"/>
  <c r="AF46" i="8" s="1"/>
  <c r="AJ61" i="6"/>
  <c r="AF61" i="8" s="1"/>
  <c r="AJ50" i="6"/>
  <c r="AF50" i="8" s="1"/>
  <c r="AJ62" i="6"/>
  <c r="AF62" i="8" s="1"/>
  <c r="AJ37" i="6"/>
  <c r="AF37" i="8" s="1"/>
  <c r="AJ60" i="6"/>
  <c r="AF60" i="8" s="1"/>
  <c r="AJ23" i="6"/>
  <c r="AF23" i="8" s="1"/>
  <c r="AJ19" i="6"/>
  <c r="AF19" i="8" s="1"/>
  <c r="AJ93" i="6"/>
  <c r="AF93" i="8" s="1"/>
  <c r="AJ22" i="6"/>
  <c r="AF22" i="8" s="1"/>
  <c r="AJ24" i="6"/>
  <c r="AF24" i="8" s="1"/>
  <c r="AJ21" i="6"/>
  <c r="AF21" i="8" s="1"/>
  <c r="AJ82" i="6"/>
  <c r="AF82" i="8" s="1"/>
  <c r="AJ77" i="6"/>
  <c r="AF77" i="8" s="1"/>
  <c r="AJ68" i="6"/>
  <c r="AF68" i="8" s="1"/>
  <c r="AJ89" i="6"/>
  <c r="AF89" i="8" s="1"/>
  <c r="BY73" i="8"/>
  <c r="BY87" i="8"/>
  <c r="BY92" i="8"/>
  <c r="BY22" i="8"/>
  <c r="BY27" i="8"/>
  <c r="BY48" i="8"/>
  <c r="BY21" i="8"/>
  <c r="BY12" i="8"/>
  <c r="BY46" i="8"/>
  <c r="BY11" i="8"/>
  <c r="BY30" i="8"/>
  <c r="BY38" i="8"/>
  <c r="BY33" i="8"/>
  <c r="BY51" i="8"/>
  <c r="BY58" i="8"/>
  <c r="BY67" i="8"/>
  <c r="BY65" i="8"/>
  <c r="AJ81" i="6"/>
  <c r="AF81" i="8" s="1"/>
  <c r="AJ85" i="6"/>
  <c r="AF85" i="8" s="1"/>
  <c r="AJ88" i="6"/>
  <c r="AF88" i="8" s="1"/>
  <c r="AJ39" i="6"/>
  <c r="AF39" i="8" s="1"/>
  <c r="AJ91" i="6"/>
  <c r="AF91" i="8" s="1"/>
  <c r="AJ79" i="6"/>
  <c r="AF79" i="8" s="1"/>
  <c r="AJ40" i="6"/>
  <c r="AF40" i="8" s="1"/>
  <c r="AJ49" i="6"/>
  <c r="AF49" i="8" s="1"/>
  <c r="AJ42" i="6"/>
  <c r="AF42" i="8" s="1"/>
  <c r="AJ56" i="6"/>
  <c r="AF56" i="8" s="1"/>
  <c r="AJ59" i="6"/>
  <c r="AF59" i="8" s="1"/>
  <c r="AJ51" i="6"/>
  <c r="AF51" i="8" s="1"/>
  <c r="AJ64" i="6"/>
  <c r="AF64" i="8" s="1"/>
  <c r="AJ12" i="6"/>
  <c r="AF12" i="8" s="1"/>
  <c r="AJ15" i="6"/>
  <c r="AF15" i="8" s="1"/>
  <c r="AJ20" i="6"/>
  <c r="AF20" i="8" s="1"/>
  <c r="AJ66" i="6"/>
  <c r="AF66" i="8" s="1"/>
  <c r="AJ29" i="6"/>
  <c r="AF29" i="8" s="1"/>
  <c r="AJ14" i="6"/>
  <c r="AF14" i="8" s="1"/>
  <c r="AJ69" i="6"/>
  <c r="AF69" i="8" s="1"/>
  <c r="AJ76" i="6"/>
  <c r="AF76" i="8" s="1"/>
  <c r="BY36" i="8"/>
  <c r="BY29" i="8"/>
  <c r="BY32" i="8"/>
  <c r="BY26" i="8"/>
  <c r="BY55" i="8"/>
  <c r="BY28" i="8"/>
  <c r="BY57" i="8"/>
  <c r="BY25" i="8"/>
  <c r="BY23" i="8"/>
  <c r="BY24" i="8"/>
  <c r="BY41" i="8"/>
  <c r="BY39" i="8"/>
  <c r="BY31" i="8"/>
  <c r="BY62" i="8"/>
  <c r="BY56" i="8"/>
  <c r="BY63" i="8"/>
  <c r="BY64" i="8"/>
  <c r="BY68" i="8"/>
  <c r="AJ86" i="6"/>
  <c r="AF86" i="8" s="1"/>
  <c r="AJ63" i="6"/>
  <c r="AF63" i="8" s="1"/>
  <c r="AJ31" i="6"/>
  <c r="AF31" i="8" s="1"/>
  <c r="AJ74" i="6"/>
  <c r="AF74" i="8" s="1"/>
  <c r="AJ90" i="6"/>
  <c r="AF90" i="8" s="1"/>
  <c r="AJ84" i="6"/>
  <c r="AF84" i="8" s="1"/>
  <c r="AJ43" i="6"/>
  <c r="AF43" i="8" s="1"/>
  <c r="AJ32" i="6"/>
  <c r="AF32" i="8" s="1"/>
  <c r="AJ57" i="6"/>
  <c r="AF57" i="8" s="1"/>
  <c r="AJ38" i="6"/>
  <c r="AF38" i="8" s="1"/>
  <c r="AJ44" i="6"/>
  <c r="AF44" i="8" s="1"/>
  <c r="AJ58" i="6"/>
  <c r="AF58" i="8" s="1"/>
  <c r="AJ70" i="6"/>
  <c r="AF70" i="8" s="1"/>
  <c r="AJ10" i="6"/>
  <c r="AJ28" i="6"/>
  <c r="AF28" i="8" s="1"/>
  <c r="AJ13" i="6"/>
  <c r="AF13" i="8" s="1"/>
  <c r="AJ78" i="6"/>
  <c r="AF78" i="8" s="1"/>
  <c r="AJ18" i="6"/>
  <c r="AF18" i="8" s="1"/>
  <c r="AJ27" i="6"/>
  <c r="AF27" i="8" s="1"/>
  <c r="BY76" i="8"/>
  <c r="BY86" i="8"/>
  <c r="BY89" i="8"/>
  <c r="BY90" i="8"/>
  <c r="BY20" i="8"/>
  <c r="BY10" i="8"/>
  <c r="BY42" i="8"/>
  <c r="BY34" i="8"/>
  <c r="BY40" i="8"/>
  <c r="BY61" i="8"/>
  <c r="BY16" i="8"/>
  <c r="BY18" i="8"/>
  <c r="BY47" i="8"/>
  <c r="BY43" i="8"/>
  <c r="BY53" i="8"/>
  <c r="BY60" i="8"/>
  <c r="BY66" i="8"/>
  <c r="BY71" i="8"/>
  <c r="BY78" i="8"/>
  <c r="AJ33" i="6"/>
  <c r="AF33" i="8" s="1"/>
  <c r="AJ73" i="6"/>
  <c r="AF73" i="8" s="1"/>
  <c r="AJ35" i="6"/>
  <c r="AF35" i="8" s="1"/>
  <c r="AJ65" i="6"/>
  <c r="AF65" i="8" s="1"/>
  <c r="AJ34" i="6"/>
  <c r="AF34" i="8" s="1"/>
  <c r="AJ92" i="6"/>
  <c r="AF92" i="8" s="1"/>
  <c r="AJ48" i="6"/>
  <c r="AF48" i="8" s="1"/>
  <c r="AJ45" i="6"/>
  <c r="AF45" i="8" s="1"/>
  <c r="AJ36" i="6"/>
  <c r="AF36" i="8" s="1"/>
  <c r="AJ52" i="6"/>
  <c r="AF52" i="8" s="1"/>
  <c r="AJ41" i="6"/>
  <c r="AF41" i="8" s="1"/>
  <c r="AJ53" i="6"/>
  <c r="AF53" i="8" s="1"/>
  <c r="AJ17" i="6"/>
  <c r="AF17" i="8" s="1"/>
  <c r="AJ16" i="6"/>
  <c r="AF16" i="8" s="1"/>
  <c r="AJ30" i="6"/>
  <c r="AF30" i="8" s="1"/>
  <c r="AJ26" i="6"/>
  <c r="AF26" i="8" s="1"/>
  <c r="AJ11" i="6"/>
  <c r="AF11" i="8" s="1"/>
  <c r="AJ25" i="6"/>
  <c r="AF25" i="8" s="1"/>
  <c r="BV24" i="8"/>
  <c r="BV22" i="8"/>
  <c r="BU79" i="8"/>
  <c r="BU86" i="8"/>
  <c r="BU87" i="8"/>
  <c r="BU11" i="8"/>
  <c r="BU62" i="8"/>
  <c r="BU37" i="8"/>
  <c r="BU47" i="8"/>
  <c r="BU53" i="8"/>
  <c r="BU33" i="8"/>
  <c r="BU42" i="8"/>
  <c r="BU24" i="8"/>
  <c r="BU29" i="8"/>
  <c r="BU49" i="8"/>
  <c r="BU23" i="8"/>
  <c r="BU12" i="8"/>
  <c r="BU54" i="8"/>
  <c r="AF86" i="6"/>
  <c r="AB86" i="8" s="1"/>
  <c r="AF45" i="6"/>
  <c r="AB45" i="8" s="1"/>
  <c r="AF51" i="6"/>
  <c r="AB51" i="8" s="1"/>
  <c r="AF76" i="6"/>
  <c r="AB76" i="8" s="1"/>
  <c r="AF41" i="6"/>
  <c r="AB41" i="8" s="1"/>
  <c r="AF71" i="6"/>
  <c r="AB71" i="8" s="1"/>
  <c r="AF36" i="6"/>
  <c r="AB36" i="8" s="1"/>
  <c r="AF39" i="6"/>
  <c r="AB39" i="8" s="1"/>
  <c r="AF59" i="6"/>
  <c r="AB59" i="8" s="1"/>
  <c r="AF38" i="6"/>
  <c r="AB38" i="8" s="1"/>
  <c r="AF79" i="6"/>
  <c r="AB79" i="8" s="1"/>
  <c r="AF90" i="6"/>
  <c r="AB90" i="8" s="1"/>
  <c r="AF30" i="6"/>
  <c r="AB30" i="8" s="1"/>
  <c r="AF85" i="6"/>
  <c r="AB85" i="8" s="1"/>
  <c r="AF24" i="6"/>
  <c r="AB24" i="8" s="1"/>
  <c r="AF15" i="6"/>
  <c r="AB15" i="8" s="1"/>
  <c r="AF11" i="6"/>
  <c r="AB11" i="8" s="1"/>
  <c r="AF22" i="6"/>
  <c r="AB22" i="8" s="1"/>
  <c r="AF25" i="6"/>
  <c r="AB25" i="8" s="1"/>
  <c r="BU76" i="8"/>
  <c r="AF80" i="6"/>
  <c r="AB80" i="8" s="1"/>
  <c r="AF93" i="6"/>
  <c r="AB93" i="8" s="1"/>
  <c r="AF14" i="6"/>
  <c r="AB14" i="8" s="1"/>
  <c r="AF21" i="6"/>
  <c r="AB21" i="8" s="1"/>
  <c r="AF13" i="6"/>
  <c r="AB13" i="8" s="1"/>
  <c r="AF20" i="6"/>
  <c r="AB20" i="8" s="1"/>
  <c r="AF92" i="6"/>
  <c r="AB92" i="8" s="1"/>
  <c r="AF83" i="6"/>
  <c r="AB83" i="8" s="1"/>
  <c r="BU91" i="8"/>
  <c r="BU61" i="8"/>
  <c r="BU48" i="8"/>
  <c r="BU34" i="8"/>
  <c r="BU45" i="8"/>
  <c r="BU28" i="8"/>
  <c r="BU36" i="8"/>
  <c r="BU22" i="8"/>
  <c r="BU17" i="8"/>
  <c r="BU40" i="8"/>
  <c r="BU13" i="8"/>
  <c r="BU31" i="8"/>
  <c r="BU52" i="8"/>
  <c r="BU66" i="8"/>
  <c r="BU67" i="8"/>
  <c r="BU69" i="8"/>
  <c r="AF65" i="6"/>
  <c r="AB65" i="8" s="1"/>
  <c r="AF42" i="6"/>
  <c r="AB42" i="8" s="1"/>
  <c r="AF60" i="6"/>
  <c r="AB60" i="8" s="1"/>
  <c r="AF62" i="6"/>
  <c r="AB62" i="8" s="1"/>
  <c r="AF53" i="6"/>
  <c r="AB53" i="8" s="1"/>
  <c r="AF61" i="6"/>
  <c r="AB61" i="8" s="1"/>
  <c r="AF32" i="6"/>
  <c r="AB32" i="8" s="1"/>
  <c r="AF31" i="6"/>
  <c r="AB31" i="8" s="1"/>
  <c r="AF50" i="6"/>
  <c r="AB50" i="8" s="1"/>
  <c r="AF52" i="6"/>
  <c r="AB52" i="8" s="1"/>
  <c r="AF67" i="6"/>
  <c r="AB67" i="8" s="1"/>
  <c r="AF87" i="6"/>
  <c r="AB87" i="8" s="1"/>
  <c r="AF68" i="6"/>
  <c r="AB68" i="8" s="1"/>
  <c r="BU82" i="8"/>
  <c r="BU51" i="8"/>
  <c r="BU60" i="8"/>
  <c r="BU41" i="8"/>
  <c r="BU44" i="8"/>
  <c r="BU21" i="8"/>
  <c r="BU35" i="8"/>
  <c r="BU19" i="8"/>
  <c r="BU15" i="8"/>
  <c r="BU30" i="8"/>
  <c r="BU10" i="8"/>
  <c r="BU16" i="8"/>
  <c r="BU39" i="8"/>
  <c r="BU55" i="8"/>
  <c r="BU56" i="8"/>
  <c r="BU64" i="8"/>
  <c r="AF58" i="6"/>
  <c r="AB58" i="8" s="1"/>
  <c r="AF49" i="6"/>
  <c r="AB49" i="8" s="1"/>
  <c r="AF35" i="6"/>
  <c r="AB35" i="8" s="1"/>
  <c r="AF37" i="6"/>
  <c r="AB37" i="8" s="1"/>
  <c r="AF44" i="6"/>
  <c r="AB44" i="8" s="1"/>
  <c r="AF57" i="6"/>
  <c r="AB57" i="8" s="1"/>
  <c r="AF43" i="6"/>
  <c r="AB43" i="8" s="1"/>
  <c r="AF54" i="6"/>
  <c r="AB54" i="8" s="1"/>
  <c r="AF46" i="6"/>
  <c r="AB46" i="8" s="1"/>
  <c r="AF73" i="6"/>
  <c r="AB73" i="8" s="1"/>
  <c r="AF84" i="6"/>
  <c r="AB84" i="8" s="1"/>
  <c r="AF16" i="6"/>
  <c r="AB16" i="8" s="1"/>
  <c r="AF17" i="6"/>
  <c r="AB17" i="8" s="1"/>
  <c r="AF10" i="6"/>
  <c r="AF19" i="6"/>
  <c r="AB19" i="8" s="1"/>
  <c r="AF63" i="6"/>
  <c r="AB63" i="8" s="1"/>
  <c r="AF26" i="6"/>
  <c r="AB26" i="8" s="1"/>
  <c r="AF28" i="6"/>
  <c r="AB28" i="8" s="1"/>
  <c r="AF66" i="6"/>
  <c r="AB66" i="8" s="1"/>
  <c r="AF89" i="6"/>
  <c r="AB89" i="8" s="1"/>
  <c r="AF74" i="6"/>
  <c r="AB74" i="8" s="1"/>
  <c r="BU89" i="8"/>
  <c r="BU90" i="8"/>
  <c r="BU92" i="8"/>
  <c r="BU58" i="8"/>
  <c r="BU57" i="8"/>
  <c r="BU25" i="8"/>
  <c r="BU27" i="8"/>
  <c r="BU20" i="8"/>
  <c r="BU32" i="8"/>
  <c r="BU18" i="8"/>
  <c r="BU14" i="8"/>
  <c r="BU26" i="8"/>
  <c r="BU59" i="8"/>
  <c r="BU46" i="8"/>
  <c r="BU43" i="8"/>
  <c r="BU50" i="8"/>
  <c r="BU38" i="8"/>
  <c r="BU63" i="8"/>
  <c r="BU74" i="8"/>
  <c r="BU73" i="8"/>
  <c r="BU71" i="8"/>
  <c r="BU65" i="8"/>
  <c r="BU70" i="8"/>
  <c r="AF48" i="6"/>
  <c r="AB48" i="8" s="1"/>
  <c r="AF81" i="6"/>
  <c r="AB81" i="8" s="1"/>
  <c r="AF40" i="6"/>
  <c r="AB40" i="8" s="1"/>
  <c r="AF47" i="6"/>
  <c r="AB47" i="8" s="1"/>
  <c r="AF91" i="6"/>
  <c r="AB91" i="8" s="1"/>
  <c r="AF34" i="6"/>
  <c r="AB34" i="8" s="1"/>
  <c r="AF55" i="6"/>
  <c r="AB55" i="8" s="1"/>
  <c r="AF56" i="6"/>
  <c r="AB56" i="8" s="1"/>
  <c r="AF33" i="6"/>
  <c r="AB33" i="8" s="1"/>
  <c r="AF64" i="6"/>
  <c r="AB64" i="8" s="1"/>
  <c r="AF70" i="6"/>
  <c r="AB70" i="8" s="1"/>
  <c r="AF23" i="6"/>
  <c r="AB23" i="8" s="1"/>
  <c r="AF78" i="6"/>
  <c r="AB78" i="8" s="1"/>
  <c r="AF18" i="6"/>
  <c r="AB18" i="8" s="1"/>
  <c r="AF12" i="6"/>
  <c r="AB12" i="8" s="1"/>
  <c r="AF72" i="6"/>
  <c r="AB72" i="8" s="1"/>
  <c r="AF29" i="6"/>
  <c r="AB29" i="8" s="1"/>
  <c r="AF27" i="6"/>
  <c r="AB27" i="8" s="1"/>
  <c r="AF69" i="6"/>
  <c r="AB69" i="8" s="1"/>
  <c r="AF77" i="6"/>
  <c r="AB77" i="8" s="1"/>
  <c r="AF75" i="6"/>
  <c r="AB75" i="8" s="1"/>
  <c r="AF88" i="6"/>
  <c r="AB88" i="8" s="1"/>
  <c r="BT90" i="8"/>
  <c r="BT76" i="8"/>
  <c r="BT42" i="8"/>
  <c r="BT26" i="8"/>
  <c r="BT36" i="8"/>
  <c r="BT19" i="8"/>
  <c r="BT57" i="8"/>
  <c r="BT27" i="8"/>
  <c r="BT12" i="8"/>
  <c r="BT31" i="8"/>
  <c r="BT17" i="8"/>
  <c r="BT49" i="8"/>
  <c r="BT61" i="8"/>
  <c r="BT58" i="8"/>
  <c r="BT62" i="8"/>
  <c r="BT63" i="8"/>
  <c r="BT65" i="8"/>
  <c r="AE91" i="6"/>
  <c r="AA91" i="8" s="1"/>
  <c r="BT88" i="8"/>
  <c r="BT74" i="8"/>
  <c r="BT70" i="8"/>
  <c r="BT66" i="8"/>
  <c r="BT32" i="8"/>
  <c r="BT10" i="8"/>
  <c r="BT33" i="8"/>
  <c r="BT15" i="8"/>
  <c r="BT41" i="8"/>
  <c r="BT45" i="8"/>
  <c r="BT39" i="8"/>
  <c r="BT16" i="8"/>
  <c r="BT52" i="8"/>
  <c r="BT48" i="8"/>
  <c r="BT50" i="8"/>
  <c r="BT24" i="8"/>
  <c r="BT34" i="8"/>
  <c r="AE57" i="6"/>
  <c r="AA57" i="8" s="1"/>
  <c r="AE71" i="6"/>
  <c r="AA71" i="8" s="1"/>
  <c r="AE22" i="6"/>
  <c r="AA22" i="8" s="1"/>
  <c r="AE10" i="6"/>
  <c r="AE60" i="6"/>
  <c r="AA60" i="8" s="1"/>
  <c r="AE62" i="6"/>
  <c r="AA62" i="8" s="1"/>
  <c r="AE87" i="6"/>
  <c r="AA87" i="8" s="1"/>
  <c r="AE72" i="6"/>
  <c r="AA72" i="8" s="1"/>
  <c r="BT71" i="8"/>
  <c r="BT92" i="8"/>
  <c r="BT35" i="8"/>
  <c r="BT14" i="8"/>
  <c r="BT13" i="8"/>
  <c r="BT20" i="8"/>
  <c r="BT22" i="8"/>
  <c r="BT25" i="8"/>
  <c r="BT40" i="8"/>
  <c r="BT37" i="8"/>
  <c r="BT54" i="8"/>
  <c r="BT55" i="8"/>
  <c r="BT53" i="8"/>
  <c r="BT29" i="8"/>
  <c r="AE25" i="6"/>
  <c r="AA25" i="8" s="1"/>
  <c r="AE58" i="6"/>
  <c r="AA58" i="8" s="1"/>
  <c r="AE65" i="6"/>
  <c r="AA65" i="8" s="1"/>
  <c r="BT77" i="8"/>
  <c r="BT84" i="8"/>
  <c r="BT86" i="8"/>
  <c r="BT91" i="8"/>
  <c r="BT72" i="8"/>
  <c r="BT68" i="8"/>
  <c r="BT64" i="8"/>
  <c r="BT18" i="8"/>
  <c r="BT44" i="8"/>
  <c r="BT11" i="8"/>
  <c r="BT21" i="8"/>
  <c r="BT30" i="8"/>
  <c r="BT28" i="8"/>
  <c r="BT47" i="8"/>
  <c r="BT43" i="8"/>
  <c r="BT51" i="8"/>
  <c r="BT59" i="8"/>
  <c r="BT46" i="8"/>
  <c r="BT23" i="8"/>
  <c r="BT56" i="8"/>
  <c r="BT38" i="8"/>
  <c r="BT60" i="8"/>
  <c r="BT69" i="8"/>
  <c r="BT67" i="8"/>
  <c r="BT78" i="8"/>
  <c r="AE30" i="6"/>
  <c r="AA30" i="8" s="1"/>
  <c r="AE16" i="6"/>
  <c r="AA16" i="8" s="1"/>
  <c r="AE41" i="6"/>
  <c r="AA41" i="8" s="1"/>
  <c r="AE21" i="6"/>
  <c r="AA21" i="8" s="1"/>
  <c r="AE19" i="6"/>
  <c r="AA19" i="8" s="1"/>
  <c r="AE29" i="6"/>
  <c r="AA29" i="8" s="1"/>
  <c r="BS73" i="8"/>
  <c r="BS82" i="8"/>
  <c r="BS42" i="8"/>
  <c r="BS33" i="8"/>
  <c r="BS13" i="8"/>
  <c r="BS57" i="8"/>
  <c r="BS44" i="8"/>
  <c r="BS59" i="8"/>
  <c r="BS37" i="8"/>
  <c r="BS30" i="8"/>
  <c r="BS50" i="8"/>
  <c r="BS56" i="8"/>
  <c r="BS53" i="8"/>
  <c r="BS78" i="8"/>
  <c r="BS65" i="8"/>
  <c r="AD33" i="6"/>
  <c r="Z33" i="8" s="1"/>
  <c r="AD85" i="6"/>
  <c r="Z85" i="8" s="1"/>
  <c r="AD69" i="6"/>
  <c r="Z69" i="8" s="1"/>
  <c r="AD83" i="6"/>
  <c r="Z83" i="8" s="1"/>
  <c r="AD91" i="6"/>
  <c r="Z91" i="8" s="1"/>
  <c r="AD71" i="6"/>
  <c r="Z71" i="8" s="1"/>
  <c r="AD75" i="6"/>
  <c r="Z75" i="8" s="1"/>
  <c r="AD89" i="6"/>
  <c r="Z89" i="8" s="1"/>
  <c r="AD68" i="6"/>
  <c r="Z68" i="8" s="1"/>
  <c r="AD51" i="6"/>
  <c r="Z51" i="8" s="1"/>
  <c r="AD41" i="6"/>
  <c r="Z41" i="8" s="1"/>
  <c r="AD32" i="6"/>
  <c r="Z32" i="8" s="1"/>
  <c r="AD37" i="6"/>
  <c r="Z37" i="8" s="1"/>
  <c r="AD50" i="6"/>
  <c r="Z50" i="8" s="1"/>
  <c r="AD53" i="6"/>
  <c r="Z53" i="8" s="1"/>
  <c r="AD47" i="6"/>
  <c r="Z47" i="8" s="1"/>
  <c r="AD28" i="6"/>
  <c r="Z28" i="8" s="1"/>
  <c r="AD24" i="6"/>
  <c r="Z24" i="8" s="1"/>
  <c r="AD22" i="6"/>
  <c r="Z22" i="8" s="1"/>
  <c r="AD29" i="6"/>
  <c r="Z29" i="8" s="1"/>
  <c r="AD13" i="6"/>
  <c r="Z13" i="8" s="1"/>
  <c r="BS63" i="8"/>
  <c r="BS75" i="8"/>
  <c r="BS86" i="8"/>
  <c r="BS93" i="8"/>
  <c r="BS35" i="8"/>
  <c r="BS32" i="8"/>
  <c r="BS14" i="8"/>
  <c r="BS20" i="8"/>
  <c r="BS18" i="8"/>
  <c r="BS43" i="8"/>
  <c r="BS26" i="8"/>
  <c r="BS31" i="8"/>
  <c r="BS39" i="8"/>
  <c r="BS23" i="8"/>
  <c r="BS25" i="8"/>
  <c r="BS61" i="8"/>
  <c r="BS46" i="8"/>
  <c r="BS60" i="8"/>
  <c r="BS68" i="8"/>
  <c r="BS72" i="8"/>
  <c r="BS67" i="8"/>
  <c r="AD35" i="6"/>
  <c r="Z35" i="8" s="1"/>
  <c r="AD81" i="6"/>
  <c r="Z81" i="8" s="1"/>
  <c r="AD65" i="6"/>
  <c r="Z65" i="8" s="1"/>
  <c r="AD78" i="6"/>
  <c r="Z78" i="8" s="1"/>
  <c r="AD86" i="6"/>
  <c r="Z86" i="8" s="1"/>
  <c r="AD66" i="6"/>
  <c r="Z66" i="8" s="1"/>
  <c r="AD70" i="6"/>
  <c r="Z70" i="8" s="1"/>
  <c r="AD84" i="6"/>
  <c r="Z84" i="8" s="1"/>
  <c r="AD63" i="6"/>
  <c r="Z63" i="8" s="1"/>
  <c r="AD38" i="6"/>
  <c r="Z38" i="8" s="1"/>
  <c r="AD46" i="6"/>
  <c r="Z46" i="8" s="1"/>
  <c r="AD57" i="6"/>
  <c r="Z57" i="8" s="1"/>
  <c r="AD36" i="6"/>
  <c r="Z36" i="8" s="1"/>
  <c r="AD48" i="6"/>
  <c r="Z48" i="8" s="1"/>
  <c r="AD49" i="6"/>
  <c r="Z49" i="8" s="1"/>
  <c r="AD45" i="6"/>
  <c r="Z45" i="8" s="1"/>
  <c r="AD21" i="6"/>
  <c r="Z21" i="8" s="1"/>
  <c r="AD19" i="6"/>
  <c r="Z19" i="8" s="1"/>
  <c r="AD12" i="6"/>
  <c r="Z12" i="8" s="1"/>
  <c r="AD30" i="6"/>
  <c r="Z30" i="8" s="1"/>
  <c r="AD16" i="6"/>
  <c r="Z16" i="8" s="1"/>
  <c r="AD18" i="6"/>
  <c r="Z18" i="8" s="1"/>
  <c r="BS81" i="8"/>
  <c r="BS36" i="8"/>
  <c r="BS47" i="8"/>
  <c r="BS11" i="8"/>
  <c r="BS10" i="8"/>
  <c r="BS19" i="8"/>
  <c r="BS28" i="8"/>
  <c r="BS38" i="8"/>
  <c r="BS52" i="8"/>
  <c r="BS34" i="8"/>
  <c r="BS12" i="8"/>
  <c r="BS17" i="8"/>
  <c r="BS51" i="8"/>
  <c r="BS48" i="8"/>
  <c r="BS54" i="8"/>
  <c r="BS49" i="8"/>
  <c r="BS24" i="8"/>
  <c r="BS71" i="8"/>
  <c r="BS64" i="8"/>
  <c r="AD92" i="6"/>
  <c r="Z92" i="8" s="1"/>
  <c r="AD77" i="6"/>
  <c r="Z77" i="8" s="1"/>
  <c r="AD93" i="6"/>
  <c r="Z93" i="8" s="1"/>
  <c r="AD72" i="6"/>
  <c r="Z72" i="8" s="1"/>
  <c r="AD82" i="6"/>
  <c r="Z82" i="8" s="1"/>
  <c r="AD90" i="6"/>
  <c r="Z90" i="8" s="1"/>
  <c r="AD64" i="6"/>
  <c r="Z64" i="8" s="1"/>
  <c r="AD79" i="6"/>
  <c r="Z79" i="8" s="1"/>
  <c r="AD52" i="6"/>
  <c r="Z52" i="8" s="1"/>
  <c r="AD55" i="6"/>
  <c r="Z55" i="8" s="1"/>
  <c r="AD58" i="6"/>
  <c r="Z58" i="8" s="1"/>
  <c r="AD31" i="6"/>
  <c r="Z31" i="8" s="1"/>
  <c r="AD44" i="6"/>
  <c r="Z44" i="8" s="1"/>
  <c r="AD56" i="6"/>
  <c r="Z56" i="8" s="1"/>
  <c r="AD62" i="6"/>
  <c r="Z62" i="8" s="1"/>
  <c r="AD40" i="6"/>
  <c r="Z40" i="8" s="1"/>
  <c r="AD17" i="6"/>
  <c r="Z17" i="8" s="1"/>
  <c r="AD20" i="6"/>
  <c r="Z20" i="8" s="1"/>
  <c r="AD25" i="6"/>
  <c r="Z25" i="8" s="1"/>
  <c r="AD14" i="6"/>
  <c r="Z14" i="8" s="1"/>
  <c r="AD27" i="6"/>
  <c r="Z27" i="8" s="1"/>
  <c r="BS85" i="8"/>
  <c r="BS90" i="8"/>
  <c r="BS91" i="8"/>
  <c r="BS27" i="8"/>
  <c r="BS22" i="8"/>
  <c r="BS21" i="8"/>
  <c r="BS16" i="8"/>
  <c r="BS29" i="8"/>
  <c r="BS45" i="8"/>
  <c r="BS40" i="8"/>
  <c r="BS15" i="8"/>
  <c r="BS55" i="8"/>
  <c r="BS41" i="8"/>
  <c r="BS58" i="8"/>
  <c r="BS62" i="8"/>
  <c r="BS66" i="8"/>
  <c r="AD88" i="6"/>
  <c r="Z88" i="8" s="1"/>
  <c r="AD73" i="6"/>
  <c r="Z73" i="8" s="1"/>
  <c r="AD87" i="6"/>
  <c r="Z87" i="8" s="1"/>
  <c r="AD67" i="6"/>
  <c r="Z67" i="8" s="1"/>
  <c r="AD76" i="6"/>
  <c r="Z76" i="8" s="1"/>
  <c r="AD80" i="6"/>
  <c r="Z80" i="8" s="1"/>
  <c r="AD43" i="6"/>
  <c r="Z43" i="8" s="1"/>
  <c r="AD74" i="6"/>
  <c r="Z74" i="8" s="1"/>
  <c r="AD39" i="6"/>
  <c r="Z39" i="8" s="1"/>
  <c r="AD61" i="6"/>
  <c r="Z61" i="8" s="1"/>
  <c r="AD60" i="6"/>
  <c r="Z60" i="8" s="1"/>
  <c r="AD34" i="6"/>
  <c r="Z34" i="8" s="1"/>
  <c r="AD59" i="6"/>
  <c r="Z59" i="8" s="1"/>
  <c r="AD54" i="6"/>
  <c r="Z54" i="8" s="1"/>
  <c r="AD42" i="6"/>
  <c r="Z42" i="8" s="1"/>
  <c r="AD15" i="6"/>
  <c r="Z15" i="8" s="1"/>
  <c r="AD11" i="6"/>
  <c r="Z11" i="8" s="1"/>
  <c r="AD26" i="6"/>
  <c r="Z26" i="8" s="1"/>
  <c r="AD10" i="6"/>
  <c r="AD23" i="6"/>
  <c r="Z23" i="8" s="1"/>
  <c r="BR92" i="8"/>
  <c r="BR74" i="8"/>
  <c r="BR66" i="8"/>
  <c r="BR33" i="8"/>
  <c r="BR27" i="8"/>
  <c r="BR20" i="8"/>
  <c r="BR15" i="8"/>
  <c r="BR16" i="8"/>
  <c r="BR31" i="8"/>
  <c r="BR46" i="8"/>
  <c r="BR23" i="8"/>
  <c r="BR37" i="8"/>
  <c r="BR58" i="8"/>
  <c r="BR55" i="8"/>
  <c r="BR54" i="8"/>
  <c r="AC88" i="6"/>
  <c r="Y88" i="8" s="1"/>
  <c r="AC47" i="6"/>
  <c r="Y47" i="8" s="1"/>
  <c r="AC86" i="6"/>
  <c r="Y86" i="8" s="1"/>
  <c r="AC44" i="6"/>
  <c r="Y44" i="8" s="1"/>
  <c r="AC84" i="6"/>
  <c r="Y84" i="8" s="1"/>
  <c r="AC40" i="6"/>
  <c r="Y40" i="8" s="1"/>
  <c r="AC81" i="6"/>
  <c r="Y81" i="8" s="1"/>
  <c r="AC74" i="6"/>
  <c r="Y74" i="8" s="1"/>
  <c r="AC37" i="6"/>
  <c r="Y37" i="8" s="1"/>
  <c r="AC58" i="6"/>
  <c r="Y58" i="8" s="1"/>
  <c r="AC45" i="6"/>
  <c r="Y45" i="8" s="1"/>
  <c r="AC62" i="6"/>
  <c r="Y62" i="8" s="1"/>
  <c r="AC48" i="6"/>
  <c r="Y48" i="8" s="1"/>
  <c r="AC23" i="6"/>
  <c r="Y23" i="8" s="1"/>
  <c r="AC15" i="6"/>
  <c r="Y15" i="8" s="1"/>
  <c r="AC18" i="6"/>
  <c r="Y18" i="8" s="1"/>
  <c r="AC19" i="6"/>
  <c r="Y19" i="8" s="1"/>
  <c r="AC13" i="6"/>
  <c r="Y13" i="8" s="1"/>
  <c r="AC20" i="6"/>
  <c r="Y20" i="8" s="1"/>
  <c r="BR82" i="8"/>
  <c r="BR87" i="8"/>
  <c r="BR68" i="8"/>
  <c r="BR44" i="8"/>
  <c r="BR35" i="8"/>
  <c r="BR22" i="8"/>
  <c r="BR40" i="8"/>
  <c r="BR28" i="8"/>
  <c r="BR11" i="8"/>
  <c r="BR43" i="8"/>
  <c r="BR52" i="8"/>
  <c r="BR59" i="8"/>
  <c r="BR51" i="8"/>
  <c r="BR12" i="8"/>
  <c r="BR17" i="8"/>
  <c r="BR53" i="8"/>
  <c r="BR48" i="8"/>
  <c r="BR57" i="8"/>
  <c r="BR62" i="8"/>
  <c r="BR67" i="8"/>
  <c r="BR69" i="8"/>
  <c r="AC87" i="6"/>
  <c r="Y87" i="8" s="1"/>
  <c r="AC80" i="6"/>
  <c r="Y80" i="8" s="1"/>
  <c r="AC93" i="6"/>
  <c r="Y93" i="8" s="1"/>
  <c r="AC78" i="6"/>
  <c r="Y78" i="8" s="1"/>
  <c r="AC83" i="6"/>
  <c r="Y83" i="8" s="1"/>
  <c r="AC76" i="6"/>
  <c r="Y76" i="8" s="1"/>
  <c r="AC52" i="6"/>
  <c r="Y52" i="8" s="1"/>
  <c r="AC73" i="6"/>
  <c r="Y73" i="8" s="1"/>
  <c r="AC66" i="6"/>
  <c r="Y66" i="8" s="1"/>
  <c r="AC57" i="6"/>
  <c r="Y57" i="8" s="1"/>
  <c r="AC50" i="6"/>
  <c r="Y50" i="8" s="1"/>
  <c r="AC31" i="6"/>
  <c r="Y31" i="8" s="1"/>
  <c r="AC61" i="6"/>
  <c r="Y61" i="8" s="1"/>
  <c r="AC41" i="6"/>
  <c r="Y41" i="8" s="1"/>
  <c r="AC26" i="6"/>
  <c r="Y26" i="8" s="1"/>
  <c r="AC14" i="6"/>
  <c r="Y14" i="8" s="1"/>
  <c r="AC10" i="6"/>
  <c r="AC21" i="6"/>
  <c r="Y21" i="8" s="1"/>
  <c r="AC24" i="6"/>
  <c r="Y24" i="8" s="1"/>
  <c r="BR65" i="8"/>
  <c r="BR90" i="8"/>
  <c r="BR76" i="8"/>
  <c r="BR70" i="8"/>
  <c r="BR14" i="8"/>
  <c r="BR42" i="8"/>
  <c r="BR47" i="8"/>
  <c r="BR13" i="8"/>
  <c r="BR18" i="8"/>
  <c r="BR38" i="8"/>
  <c r="BR30" i="8"/>
  <c r="BR45" i="8"/>
  <c r="BR36" i="8"/>
  <c r="BR25" i="8"/>
  <c r="BR50" i="8"/>
  <c r="BR56" i="8"/>
  <c r="BR49" i="8"/>
  <c r="BR24" i="8"/>
  <c r="BR73" i="8"/>
  <c r="BR63" i="8"/>
  <c r="AC79" i="6"/>
  <c r="Y79" i="8" s="1"/>
  <c r="AC64" i="6"/>
  <c r="Y64" i="8" s="1"/>
  <c r="AC85" i="6"/>
  <c r="Y85" i="8" s="1"/>
  <c r="AC70" i="6"/>
  <c r="Y70" i="8" s="1"/>
  <c r="AC75" i="6"/>
  <c r="Y75" i="8" s="1"/>
  <c r="AC33" i="6"/>
  <c r="Y33" i="8" s="1"/>
  <c r="AC39" i="6"/>
  <c r="Y39" i="8" s="1"/>
  <c r="AC90" i="6"/>
  <c r="Y90" i="8" s="1"/>
  <c r="AC38" i="6"/>
  <c r="Y38" i="8" s="1"/>
  <c r="AC36" i="6"/>
  <c r="Y36" i="8" s="1"/>
  <c r="AC55" i="6"/>
  <c r="Y55" i="8" s="1"/>
  <c r="AC54" i="6"/>
  <c r="Y54" i="8" s="1"/>
  <c r="AC53" i="6"/>
  <c r="Y53" i="8" s="1"/>
  <c r="AC11" i="6"/>
  <c r="Y11" i="8" s="1"/>
  <c r="AC12" i="6"/>
  <c r="Y12" i="8" s="1"/>
  <c r="AC16" i="6"/>
  <c r="Y16" i="8" s="1"/>
  <c r="AC27" i="6"/>
  <c r="Y27" i="8" s="1"/>
  <c r="AC17" i="6"/>
  <c r="Y17" i="8" s="1"/>
  <c r="BR91" i="8"/>
  <c r="BR72" i="8"/>
  <c r="BR64" i="8"/>
  <c r="BR32" i="8"/>
  <c r="BR21" i="8"/>
  <c r="BR10" i="8"/>
  <c r="BR19" i="8"/>
  <c r="BR29" i="8"/>
  <c r="BR26" i="8"/>
  <c r="BR39" i="8"/>
  <c r="BR34" i="8"/>
  <c r="BR61" i="8"/>
  <c r="BR60" i="8"/>
  <c r="BR41" i="8"/>
  <c r="AC71" i="6"/>
  <c r="Y71" i="8" s="1"/>
  <c r="AC32" i="6"/>
  <c r="Y32" i="8" s="1"/>
  <c r="AC77" i="6"/>
  <c r="Y77" i="8" s="1"/>
  <c r="AC42" i="6"/>
  <c r="Y42" i="8" s="1"/>
  <c r="AC67" i="6"/>
  <c r="Y67" i="8" s="1"/>
  <c r="AC35" i="6"/>
  <c r="Y35" i="8" s="1"/>
  <c r="AC59" i="6"/>
  <c r="Y59" i="8" s="1"/>
  <c r="AC82" i="6"/>
  <c r="Y82" i="8" s="1"/>
  <c r="AC46" i="6"/>
  <c r="Y46" i="8" s="1"/>
  <c r="AC34" i="6"/>
  <c r="Y34" i="8" s="1"/>
  <c r="AC56" i="6"/>
  <c r="Y56" i="8" s="1"/>
  <c r="AC49" i="6"/>
  <c r="Y49" i="8" s="1"/>
  <c r="AC60" i="6"/>
  <c r="Y60" i="8" s="1"/>
  <c r="AC29" i="6"/>
  <c r="Y29" i="8" s="1"/>
  <c r="AC28" i="6"/>
  <c r="Y28" i="8" s="1"/>
  <c r="AC30" i="6"/>
  <c r="Y30" i="8" s="1"/>
  <c r="AC22" i="6"/>
  <c r="Y22" i="8" s="1"/>
  <c r="AC25" i="6"/>
  <c r="Y25" i="8" s="1"/>
  <c r="BP88" i="8"/>
  <c r="BP90" i="8"/>
  <c r="BP92" i="8"/>
  <c r="BP44" i="8"/>
  <c r="BP13" i="8"/>
  <c r="BP35" i="8"/>
  <c r="BP29" i="8"/>
  <c r="BP43" i="8"/>
  <c r="BP41" i="8"/>
  <c r="BP30" i="8"/>
  <c r="BP47" i="8"/>
  <c r="BP49" i="8"/>
  <c r="BP50" i="8"/>
  <c r="BP69" i="8"/>
  <c r="AA24" i="6"/>
  <c r="W24" i="8" s="1"/>
  <c r="AA23" i="6"/>
  <c r="W23" i="8" s="1"/>
  <c r="BP84" i="8"/>
  <c r="BP18" i="8"/>
  <c r="BP16" i="8"/>
  <c r="BP10" i="8"/>
  <c r="BP28" i="8"/>
  <c r="BP59" i="8"/>
  <c r="BP19" i="8"/>
  <c r="BP45" i="8"/>
  <c r="BP57" i="8"/>
  <c r="BP48" i="8"/>
  <c r="BP17" i="8"/>
  <c r="BP34" i="8"/>
  <c r="BP53" i="8"/>
  <c r="BP51" i="8"/>
  <c r="BP56" i="8"/>
  <c r="AA31" i="6"/>
  <c r="W31" i="8" s="1"/>
  <c r="AA56" i="6"/>
  <c r="W56" i="8" s="1"/>
  <c r="AA72" i="6"/>
  <c r="W72" i="8" s="1"/>
  <c r="AA17" i="6"/>
  <c r="W17" i="8" s="1"/>
  <c r="BP80" i="8"/>
  <c r="BP91" i="8"/>
  <c r="BP74" i="8"/>
  <c r="BP72" i="8"/>
  <c r="BP70" i="8"/>
  <c r="BP68" i="8"/>
  <c r="BP66" i="8"/>
  <c r="BP64" i="8"/>
  <c r="BP31" i="8"/>
  <c r="BP14" i="8"/>
  <c r="BP42" i="8"/>
  <c r="BP33" i="8"/>
  <c r="BP23" i="8"/>
  <c r="BP38" i="8"/>
  <c r="BP20" i="8"/>
  <c r="BP26" i="8"/>
  <c r="BP25" i="8"/>
  <c r="BP37" i="8"/>
  <c r="BP54" i="8"/>
  <c r="BP15" i="8"/>
  <c r="BP61" i="8"/>
  <c r="BP58" i="8"/>
  <c r="BP24" i="8"/>
  <c r="BP62" i="8"/>
  <c r="BP73" i="8"/>
  <c r="BP67" i="8"/>
  <c r="AA22" i="6"/>
  <c r="W22" i="8" s="1"/>
  <c r="AA34" i="6"/>
  <c r="W34" i="8" s="1"/>
  <c r="AA20" i="6"/>
  <c r="W20" i="8" s="1"/>
  <c r="AA12" i="6"/>
  <c r="W12" i="8" s="1"/>
  <c r="AA27" i="6"/>
  <c r="W27" i="8" s="1"/>
  <c r="AA30" i="6"/>
  <c r="W30" i="8" s="1"/>
  <c r="AA49" i="6"/>
  <c r="W49" i="8" s="1"/>
  <c r="AA28" i="6"/>
  <c r="W28" i="8" s="1"/>
  <c r="AA39" i="6"/>
  <c r="W39" i="8" s="1"/>
  <c r="AA79" i="6"/>
  <c r="W79" i="8" s="1"/>
  <c r="AA54" i="6"/>
  <c r="W54" i="8" s="1"/>
  <c r="AA51" i="6"/>
  <c r="W51" i="8" s="1"/>
  <c r="AA74" i="6"/>
  <c r="W74" i="8" s="1"/>
  <c r="AA76" i="6"/>
  <c r="W76" i="8" s="1"/>
  <c r="AA65" i="6"/>
  <c r="W65" i="8" s="1"/>
  <c r="AA10" i="6"/>
  <c r="AA43" i="6"/>
  <c r="W43" i="8" s="1"/>
  <c r="AA67" i="6"/>
  <c r="W67" i="8" s="1"/>
  <c r="BP77" i="8"/>
  <c r="BP78" i="8"/>
  <c r="BP86" i="8"/>
  <c r="BP76" i="8"/>
  <c r="BP11" i="8"/>
  <c r="BP21" i="8"/>
  <c r="BP22" i="8"/>
  <c r="BP27" i="8"/>
  <c r="BP36" i="8"/>
  <c r="BP39" i="8"/>
  <c r="BP32" i="8"/>
  <c r="BP40" i="8"/>
  <c r="BP52" i="8"/>
  <c r="BP12" i="8"/>
  <c r="BP55" i="8"/>
  <c r="BP60" i="8"/>
  <c r="BP46" i="8"/>
  <c r="AA25" i="6"/>
  <c r="W25" i="8" s="1"/>
  <c r="AA42" i="6"/>
  <c r="W42" i="8" s="1"/>
  <c r="AA83" i="6"/>
  <c r="W83" i="8" s="1"/>
  <c r="AA53" i="6"/>
  <c r="W53" i="8" s="1"/>
  <c r="AA60" i="6"/>
  <c r="W60" i="8" s="1"/>
  <c r="AA37" i="6"/>
  <c r="W37" i="8" s="1"/>
  <c r="AA87" i="6"/>
  <c r="W87" i="8" s="1"/>
  <c r="AA69" i="6"/>
  <c r="W69" i="8" s="1"/>
  <c r="BO81" i="8"/>
  <c r="BO83" i="8"/>
  <c r="BO44" i="8"/>
  <c r="BO20" i="8"/>
  <c r="BO11" i="8"/>
  <c r="BO29" i="8"/>
  <c r="BO14" i="8"/>
  <c r="BO19" i="8"/>
  <c r="BO23" i="8"/>
  <c r="BO32" i="8"/>
  <c r="BO57" i="8"/>
  <c r="BO12" i="8"/>
  <c r="BO50" i="8"/>
  <c r="BO56" i="8"/>
  <c r="BO63" i="8"/>
  <c r="BO66" i="8"/>
  <c r="BO64" i="8"/>
  <c r="Z73" i="6"/>
  <c r="V73" i="8" s="1"/>
  <c r="Z79" i="6"/>
  <c r="V79" i="8" s="1"/>
  <c r="Z84" i="6"/>
  <c r="V84" i="8" s="1"/>
  <c r="Z36" i="6"/>
  <c r="V36" i="8" s="1"/>
  <c r="Z83" i="6"/>
  <c r="V83" i="8" s="1"/>
  <c r="Z39" i="6"/>
  <c r="V39" i="8" s="1"/>
  <c r="Z49" i="6"/>
  <c r="V49" i="8" s="1"/>
  <c r="Z54" i="6"/>
  <c r="V54" i="8" s="1"/>
  <c r="Z27" i="6"/>
  <c r="V27" i="8" s="1"/>
  <c r="Z25" i="6"/>
  <c r="V25" i="8" s="1"/>
  <c r="Z10" i="6"/>
  <c r="Z29" i="6"/>
  <c r="V29" i="8" s="1"/>
  <c r="Z23" i="6"/>
  <c r="V23" i="8" s="1"/>
  <c r="BO86" i="8"/>
  <c r="BO93" i="8"/>
  <c r="BO27" i="8"/>
  <c r="BO26" i="8"/>
  <c r="BO33" i="8"/>
  <c r="BO10" i="8"/>
  <c r="BO28" i="8"/>
  <c r="BO40" i="8"/>
  <c r="BO25" i="8"/>
  <c r="BO43" i="8"/>
  <c r="BO30" i="8"/>
  <c r="BO37" i="8"/>
  <c r="BO51" i="8"/>
  <c r="BO61" i="8"/>
  <c r="BO54" i="8"/>
  <c r="BO46" i="8"/>
  <c r="BO78" i="8"/>
  <c r="BO67" i="8"/>
  <c r="Z80" i="6"/>
  <c r="V80" i="8" s="1"/>
  <c r="Z65" i="6"/>
  <c r="V65" i="8" s="1"/>
  <c r="Z71" i="6"/>
  <c r="V71" i="8" s="1"/>
  <c r="Z68" i="6"/>
  <c r="V68" i="8" s="1"/>
  <c r="Z59" i="6"/>
  <c r="V59" i="8" s="1"/>
  <c r="Z75" i="6"/>
  <c r="V75" i="8" s="1"/>
  <c r="Z51" i="6"/>
  <c r="V51" i="8" s="1"/>
  <c r="Z58" i="6"/>
  <c r="V58" i="8" s="1"/>
  <c r="Z52" i="6"/>
  <c r="V52" i="8" s="1"/>
  <c r="Z16" i="6"/>
  <c r="V16" i="8" s="1"/>
  <c r="Z28" i="6"/>
  <c r="V28" i="8" s="1"/>
  <c r="Z21" i="6"/>
  <c r="V21" i="8" s="1"/>
  <c r="Z11" i="6"/>
  <c r="V11" i="8" s="1"/>
  <c r="Z22" i="6"/>
  <c r="V22" i="8" s="1"/>
  <c r="BO74" i="8"/>
  <c r="BO85" i="8"/>
  <c r="BO91" i="8"/>
  <c r="BO13" i="8"/>
  <c r="BO18" i="8"/>
  <c r="BO42" i="8"/>
  <c r="BO22" i="8"/>
  <c r="BO36" i="8"/>
  <c r="BO45" i="8"/>
  <c r="BO31" i="8"/>
  <c r="BO17" i="8"/>
  <c r="BO34" i="8"/>
  <c r="BO60" i="8"/>
  <c r="BO53" i="8"/>
  <c r="BO58" i="8"/>
  <c r="BO24" i="8"/>
  <c r="BO47" i="8"/>
  <c r="BO71" i="8"/>
  <c r="Z72" i="6"/>
  <c r="V72" i="8" s="1"/>
  <c r="Z86" i="6"/>
  <c r="V86" i="8" s="1"/>
  <c r="Z48" i="6"/>
  <c r="V48" i="8" s="1"/>
  <c r="Z85" i="6"/>
  <c r="V85" i="8" s="1"/>
  <c r="Z82" i="6"/>
  <c r="V82" i="8" s="1"/>
  <c r="Z31" i="6"/>
  <c r="V31" i="8" s="1"/>
  <c r="Z55" i="6"/>
  <c r="V55" i="8" s="1"/>
  <c r="Z47" i="6"/>
  <c r="V47" i="8" s="1"/>
  <c r="Z61" i="6"/>
  <c r="V61" i="8" s="1"/>
  <c r="Z15" i="6"/>
  <c r="V15" i="8" s="1"/>
  <c r="Z12" i="6"/>
  <c r="V12" i="8" s="1"/>
  <c r="Z20" i="6"/>
  <c r="V20" i="8" s="1"/>
  <c r="Z17" i="6"/>
  <c r="V17" i="8" s="1"/>
  <c r="Z24" i="6"/>
  <c r="V24" i="8" s="1"/>
  <c r="Z18" i="6"/>
  <c r="V18" i="8" s="1"/>
  <c r="BO76" i="8"/>
  <c r="BO75" i="8"/>
  <c r="BO82" i="8"/>
  <c r="BO90" i="8"/>
  <c r="BO21" i="8"/>
  <c r="BO35" i="8"/>
  <c r="BO39" i="8"/>
  <c r="BO48" i="8"/>
  <c r="BO41" i="8"/>
  <c r="BO38" i="8"/>
  <c r="BO15" i="8"/>
  <c r="BO59" i="8"/>
  <c r="BO49" i="8"/>
  <c r="BO52" i="8"/>
  <c r="BO16" i="8"/>
  <c r="BO62" i="8"/>
  <c r="BO55" i="8"/>
  <c r="BO68" i="8"/>
  <c r="BO65" i="8"/>
  <c r="Z64" i="6"/>
  <c r="V64" i="8" s="1"/>
  <c r="Z70" i="6"/>
  <c r="V70" i="8" s="1"/>
  <c r="Z43" i="6"/>
  <c r="V43" i="8" s="1"/>
  <c r="Z77" i="6"/>
  <c r="V77" i="8" s="1"/>
  <c r="Z66" i="6"/>
  <c r="V66" i="8" s="1"/>
  <c r="Z57" i="6"/>
  <c r="V57" i="8" s="1"/>
  <c r="Z41" i="6"/>
  <c r="V41" i="8" s="1"/>
  <c r="Z53" i="6"/>
  <c r="V53" i="8" s="1"/>
  <c r="Z62" i="6"/>
  <c r="V62" i="8" s="1"/>
  <c r="Z14" i="6"/>
  <c r="V14" i="8" s="1"/>
  <c r="Z30" i="6"/>
  <c r="V30" i="8" s="1"/>
  <c r="Z13" i="6"/>
  <c r="V13" i="8" s="1"/>
  <c r="Z26" i="6"/>
  <c r="V26" i="8" s="1"/>
  <c r="Z19" i="6"/>
  <c r="V19" i="8" s="1"/>
  <c r="BN90" i="8"/>
  <c r="BN91" i="8"/>
  <c r="BN92" i="8"/>
  <c r="BN68" i="8"/>
  <c r="BN28" i="8"/>
  <c r="BN20" i="8"/>
  <c r="BN22" i="8"/>
  <c r="BN40" i="8"/>
  <c r="BN23" i="8"/>
  <c r="BN31" i="8"/>
  <c r="BN39" i="8"/>
  <c r="BN51" i="8"/>
  <c r="BN15" i="8"/>
  <c r="BN16" i="8"/>
  <c r="BN61" i="8"/>
  <c r="BN59" i="8"/>
  <c r="BN63" i="8"/>
  <c r="BN67" i="8"/>
  <c r="Y86" i="6"/>
  <c r="U86" i="8" s="1"/>
  <c r="Y70" i="6"/>
  <c r="U70" i="8" s="1"/>
  <c r="Y87" i="6"/>
  <c r="U87" i="8" s="1"/>
  <c r="Y65" i="6"/>
  <c r="U65" i="8" s="1"/>
  <c r="Y75" i="6"/>
  <c r="U75" i="8" s="1"/>
  <c r="Y84" i="6"/>
  <c r="U84" i="8" s="1"/>
  <c r="Y63" i="6"/>
  <c r="U63" i="8" s="1"/>
  <c r="Y77" i="6"/>
  <c r="U77" i="8" s="1"/>
  <c r="Y40" i="6"/>
  <c r="U40" i="8" s="1"/>
  <c r="Y45" i="6"/>
  <c r="U45" i="8" s="1"/>
  <c r="Y52" i="6"/>
  <c r="U52" i="8" s="1"/>
  <c r="Y34" i="6"/>
  <c r="U34" i="8" s="1"/>
  <c r="Y31" i="6"/>
  <c r="U31" i="8" s="1"/>
  <c r="Y51" i="6"/>
  <c r="U51" i="8" s="1"/>
  <c r="Y59" i="6"/>
  <c r="U59" i="8" s="1"/>
  <c r="Y47" i="6"/>
  <c r="U47" i="8" s="1"/>
  <c r="Y23" i="6"/>
  <c r="U23" i="8" s="1"/>
  <c r="Y25" i="6"/>
  <c r="U25" i="8" s="1"/>
  <c r="Y22" i="6"/>
  <c r="U22" i="8" s="1"/>
  <c r="Y20" i="6"/>
  <c r="U20" i="8" s="1"/>
  <c r="Y10" i="6"/>
  <c r="BN76" i="8"/>
  <c r="BN74" i="8"/>
  <c r="BN66" i="8"/>
  <c r="BN13" i="8"/>
  <c r="BN26" i="8"/>
  <c r="BN27" i="8"/>
  <c r="BN21" i="8"/>
  <c r="BN25" i="8"/>
  <c r="BN48" i="8"/>
  <c r="BN45" i="8"/>
  <c r="BN58" i="8"/>
  <c r="BN12" i="8"/>
  <c r="BN47" i="8"/>
  <c r="BN60" i="8"/>
  <c r="BN46" i="8"/>
  <c r="BN73" i="8"/>
  <c r="BN69" i="8"/>
  <c r="Y82" i="6"/>
  <c r="U82" i="8" s="1"/>
  <c r="Y66" i="6"/>
  <c r="U66" i="8" s="1"/>
  <c r="Y81" i="6"/>
  <c r="U81" i="8" s="1"/>
  <c r="Y91" i="6"/>
  <c r="U91" i="8" s="1"/>
  <c r="Y69" i="6"/>
  <c r="U69" i="8" s="1"/>
  <c r="Y79" i="6"/>
  <c r="U79" i="8" s="1"/>
  <c r="Y93" i="6"/>
  <c r="U93" i="8" s="1"/>
  <c r="Y72" i="6"/>
  <c r="U72" i="8" s="1"/>
  <c r="Y32" i="6"/>
  <c r="U32" i="8" s="1"/>
  <c r="Y49" i="6"/>
  <c r="U49" i="8" s="1"/>
  <c r="Y46" i="6"/>
  <c r="U46" i="8" s="1"/>
  <c r="Y58" i="6"/>
  <c r="U58" i="8" s="1"/>
  <c r="Y38" i="6"/>
  <c r="U38" i="8" s="1"/>
  <c r="Y56" i="6"/>
  <c r="U56" i="8" s="1"/>
  <c r="Y57" i="6"/>
  <c r="U57" i="8" s="1"/>
  <c r="Y24" i="6"/>
  <c r="U24" i="8" s="1"/>
  <c r="Y30" i="6"/>
  <c r="U30" i="8" s="1"/>
  <c r="Y26" i="6"/>
  <c r="U26" i="8" s="1"/>
  <c r="Y27" i="6"/>
  <c r="U27" i="8" s="1"/>
  <c r="Y15" i="6"/>
  <c r="U15" i="8" s="1"/>
  <c r="Y21" i="6"/>
  <c r="U21" i="8" s="1"/>
  <c r="BN72" i="8"/>
  <c r="BN64" i="8"/>
  <c r="BN44" i="8"/>
  <c r="BN14" i="8"/>
  <c r="BN11" i="8"/>
  <c r="BN18" i="8"/>
  <c r="BN30" i="8"/>
  <c r="BN19" i="8"/>
  <c r="BN43" i="8"/>
  <c r="BN38" i="8"/>
  <c r="BN42" i="8"/>
  <c r="BN34" i="8"/>
  <c r="BN17" i="8"/>
  <c r="BN56" i="8"/>
  <c r="BN50" i="8"/>
  <c r="BN57" i="8"/>
  <c r="Y44" i="6"/>
  <c r="U44" i="8" s="1"/>
  <c r="Y78" i="6"/>
  <c r="U78" i="8" s="1"/>
  <c r="Y35" i="6"/>
  <c r="U35" i="8" s="1"/>
  <c r="Y76" i="6"/>
  <c r="U76" i="8" s="1"/>
  <c r="Y85" i="6"/>
  <c r="U85" i="8" s="1"/>
  <c r="Y64" i="6"/>
  <c r="U64" i="8" s="1"/>
  <c r="Y73" i="6"/>
  <c r="U73" i="8" s="1"/>
  <c r="Y88" i="6"/>
  <c r="U88" i="8" s="1"/>
  <c r="Y67" i="6"/>
  <c r="U67" i="8" s="1"/>
  <c r="Y48" i="6"/>
  <c r="U48" i="8" s="1"/>
  <c r="Y53" i="6"/>
  <c r="U53" i="8" s="1"/>
  <c r="Y55" i="6"/>
  <c r="U55" i="8" s="1"/>
  <c r="Y54" i="6"/>
  <c r="U54" i="8" s="1"/>
  <c r="Y39" i="6"/>
  <c r="U39" i="8" s="1"/>
  <c r="Y61" i="6"/>
  <c r="U61" i="8" s="1"/>
  <c r="Y62" i="6"/>
  <c r="U62" i="8" s="1"/>
  <c r="Y16" i="6"/>
  <c r="U16" i="8" s="1"/>
  <c r="Y11" i="6"/>
  <c r="U11" i="8" s="1"/>
  <c r="Y29" i="6"/>
  <c r="U29" i="8" s="1"/>
  <c r="Y17" i="6"/>
  <c r="U17" i="8" s="1"/>
  <c r="Y19" i="6"/>
  <c r="U19" i="8" s="1"/>
  <c r="BN82" i="8"/>
  <c r="BN70" i="8"/>
  <c r="BN29" i="8"/>
  <c r="BN35" i="8"/>
  <c r="BN10" i="8"/>
  <c r="BN33" i="8"/>
  <c r="BN36" i="8"/>
  <c r="BN32" i="8"/>
  <c r="BN41" i="8"/>
  <c r="BN49" i="8"/>
  <c r="BN37" i="8"/>
  <c r="BN53" i="8"/>
  <c r="BN52" i="8"/>
  <c r="BN55" i="8"/>
  <c r="BN24" i="8"/>
  <c r="BN54" i="8"/>
  <c r="BN62" i="8"/>
  <c r="BN78" i="8"/>
  <c r="Y90" i="6"/>
  <c r="U90" i="8" s="1"/>
  <c r="Y74" i="6"/>
  <c r="U74" i="8" s="1"/>
  <c r="Y92" i="6"/>
  <c r="U92" i="8" s="1"/>
  <c r="Y71" i="6"/>
  <c r="U71" i="8" s="1"/>
  <c r="Y80" i="6"/>
  <c r="U80" i="8" s="1"/>
  <c r="Y89" i="6"/>
  <c r="U89" i="8" s="1"/>
  <c r="Y68" i="6"/>
  <c r="U68" i="8" s="1"/>
  <c r="Y83" i="6"/>
  <c r="U83" i="8" s="1"/>
  <c r="Y33" i="6"/>
  <c r="U33" i="8" s="1"/>
  <c r="Y41" i="6"/>
  <c r="U41" i="8" s="1"/>
  <c r="Y60" i="6"/>
  <c r="U60" i="8" s="1"/>
  <c r="Y36" i="6"/>
  <c r="U36" i="8" s="1"/>
  <c r="Y43" i="6"/>
  <c r="U43" i="8" s="1"/>
  <c r="Y42" i="6"/>
  <c r="U42" i="8" s="1"/>
  <c r="Y50" i="6"/>
  <c r="U50" i="8" s="1"/>
  <c r="Y37" i="6"/>
  <c r="U37" i="8" s="1"/>
  <c r="Y12" i="6"/>
  <c r="U12" i="8" s="1"/>
  <c r="Y28" i="6"/>
  <c r="U28" i="8" s="1"/>
  <c r="Y18" i="6"/>
  <c r="U18" i="8" s="1"/>
  <c r="Y14" i="6"/>
  <c r="U14" i="8" s="1"/>
  <c r="Y13" i="6"/>
  <c r="U13" i="8" s="1"/>
  <c r="BM87" i="8"/>
  <c r="BM90" i="8"/>
  <c r="BM22" i="8"/>
  <c r="BM19" i="8"/>
  <c r="BM14" i="8"/>
  <c r="BM26" i="8"/>
  <c r="BM30" i="8"/>
  <c r="BM41" i="8"/>
  <c r="BM38" i="8"/>
  <c r="BM57" i="8"/>
  <c r="BM12" i="8"/>
  <c r="BM53" i="8"/>
  <c r="BM54" i="8"/>
  <c r="BM43" i="8"/>
  <c r="BM67" i="8"/>
  <c r="BM63" i="8"/>
  <c r="X90" i="6"/>
  <c r="T90" i="8" s="1"/>
  <c r="X35" i="6"/>
  <c r="T35" i="8" s="1"/>
  <c r="X34" i="6"/>
  <c r="T34" i="8" s="1"/>
  <c r="X31" i="6"/>
  <c r="T31" i="8" s="1"/>
  <c r="X37" i="6"/>
  <c r="T37" i="8" s="1"/>
  <c r="X38" i="6"/>
  <c r="T38" i="8" s="1"/>
  <c r="X78" i="6"/>
  <c r="T78" i="8" s="1"/>
  <c r="X59" i="6"/>
  <c r="T59" i="8" s="1"/>
  <c r="X88" i="6"/>
  <c r="T88" i="8" s="1"/>
  <c r="X72" i="6"/>
  <c r="T72" i="8" s="1"/>
  <c r="X53" i="6"/>
  <c r="T53" i="8" s="1"/>
  <c r="X43" i="6"/>
  <c r="T43" i="8" s="1"/>
  <c r="X30" i="6"/>
  <c r="T30" i="8" s="1"/>
  <c r="X24" i="6"/>
  <c r="T24" i="8" s="1"/>
  <c r="X14" i="6"/>
  <c r="T14" i="8" s="1"/>
  <c r="X12" i="6"/>
  <c r="T12" i="8" s="1"/>
  <c r="X21" i="6"/>
  <c r="T21" i="8" s="1"/>
  <c r="X92" i="6"/>
  <c r="T92" i="8" s="1"/>
  <c r="X65" i="6"/>
  <c r="T65" i="8" s="1"/>
  <c r="X76" i="6"/>
  <c r="T76" i="8" s="1"/>
  <c r="X93" i="6"/>
  <c r="T93" i="8" s="1"/>
  <c r="BM91" i="8"/>
  <c r="BM20" i="8"/>
  <c r="BM10" i="8"/>
  <c r="BM35" i="8"/>
  <c r="BM44" i="8"/>
  <c r="BM11" i="8"/>
  <c r="BM49" i="8"/>
  <c r="BM55" i="8"/>
  <c r="BM45" i="8"/>
  <c r="BM17" i="8"/>
  <c r="BM16" i="8"/>
  <c r="BM47" i="8"/>
  <c r="BM60" i="8"/>
  <c r="BM46" i="8"/>
  <c r="BM24" i="8"/>
  <c r="BM64" i="8"/>
  <c r="BM74" i="8"/>
  <c r="BM70" i="8"/>
  <c r="X81" i="6"/>
  <c r="T81" i="8" s="1"/>
  <c r="X39" i="6"/>
  <c r="T39" i="8" s="1"/>
  <c r="X68" i="6"/>
  <c r="T68" i="8" s="1"/>
  <c r="X49" i="6"/>
  <c r="T49" i="8" s="1"/>
  <c r="X41" i="6"/>
  <c r="T41" i="8" s="1"/>
  <c r="X58" i="6"/>
  <c r="T58" i="8" s="1"/>
  <c r="X36" i="6"/>
  <c r="T36" i="8" s="1"/>
  <c r="X46" i="6"/>
  <c r="T46" i="8" s="1"/>
  <c r="X66" i="6"/>
  <c r="T66" i="8" s="1"/>
  <c r="X70" i="6"/>
  <c r="T70" i="8" s="1"/>
  <c r="X48" i="6"/>
  <c r="T48" i="8" s="1"/>
  <c r="X77" i="6"/>
  <c r="T77" i="8" s="1"/>
  <c r="X28" i="6"/>
  <c r="T28" i="8" s="1"/>
  <c r="X29" i="6"/>
  <c r="T29" i="8" s="1"/>
  <c r="X16" i="6"/>
  <c r="T16" i="8" s="1"/>
  <c r="X19" i="6"/>
  <c r="T19" i="8" s="1"/>
  <c r="X26" i="6"/>
  <c r="T26" i="8" s="1"/>
  <c r="X20" i="6"/>
  <c r="T20" i="8" s="1"/>
  <c r="X71" i="6"/>
  <c r="T71" i="8" s="1"/>
  <c r="X79" i="6"/>
  <c r="T79" i="8" s="1"/>
  <c r="X69" i="6"/>
  <c r="T69" i="8" s="1"/>
  <c r="X85" i="6"/>
  <c r="T85" i="8" s="1"/>
  <c r="BM92" i="8"/>
  <c r="BM18" i="8"/>
  <c r="BM25" i="8"/>
  <c r="BM28" i="8"/>
  <c r="BM31" i="8"/>
  <c r="BM36" i="8"/>
  <c r="BM42" i="8"/>
  <c r="BM33" i="8"/>
  <c r="BM50" i="8"/>
  <c r="BM23" i="8"/>
  <c r="BM34" i="8"/>
  <c r="BM15" i="8"/>
  <c r="BM61" i="8"/>
  <c r="BM48" i="8"/>
  <c r="BM52" i="8"/>
  <c r="BM65" i="8"/>
  <c r="X40" i="6"/>
  <c r="T40" i="8" s="1"/>
  <c r="X55" i="6"/>
  <c r="T55" i="8" s="1"/>
  <c r="X32" i="6"/>
  <c r="T32" i="8" s="1"/>
  <c r="X51" i="6"/>
  <c r="T51" i="8" s="1"/>
  <c r="X57" i="6"/>
  <c r="T57" i="8" s="1"/>
  <c r="X60" i="6"/>
  <c r="T60" i="8" s="1"/>
  <c r="X56" i="6"/>
  <c r="T56" i="8" s="1"/>
  <c r="X62" i="6"/>
  <c r="T62" i="8" s="1"/>
  <c r="X82" i="6"/>
  <c r="T82" i="8" s="1"/>
  <c r="X86" i="6"/>
  <c r="T86" i="8" s="1"/>
  <c r="X54" i="6"/>
  <c r="T54" i="8" s="1"/>
  <c r="X74" i="6"/>
  <c r="T74" i="8" s="1"/>
  <c r="X10" i="6"/>
  <c r="X18" i="6"/>
  <c r="T18" i="8" s="1"/>
  <c r="X17" i="6"/>
  <c r="T17" i="8" s="1"/>
  <c r="X15" i="6"/>
  <c r="T15" i="8" s="1"/>
  <c r="X25" i="6"/>
  <c r="T25" i="8" s="1"/>
  <c r="BM76" i="8"/>
  <c r="X84" i="6"/>
  <c r="T84" i="8" s="1"/>
  <c r="X63" i="6"/>
  <c r="T63" i="8" s="1"/>
  <c r="X80" i="6"/>
  <c r="T80" i="8" s="1"/>
  <c r="BM82" i="8"/>
  <c r="BM86" i="8"/>
  <c r="BM89" i="8"/>
  <c r="BM27" i="8"/>
  <c r="BM21" i="8"/>
  <c r="BM13" i="8"/>
  <c r="BM32" i="8"/>
  <c r="BM40" i="8"/>
  <c r="BM29" i="8"/>
  <c r="BM39" i="8"/>
  <c r="BM51" i="8"/>
  <c r="BM37" i="8"/>
  <c r="BM56" i="8"/>
  <c r="BM58" i="8"/>
  <c r="BM59" i="8"/>
  <c r="BM62" i="8"/>
  <c r="BM71" i="8"/>
  <c r="BM68" i="8"/>
  <c r="X75" i="6"/>
  <c r="T75" i="8" s="1"/>
  <c r="X45" i="6"/>
  <c r="T45" i="8" s="1"/>
  <c r="X44" i="6"/>
  <c r="T44" i="8" s="1"/>
  <c r="X50" i="6"/>
  <c r="T50" i="8" s="1"/>
  <c r="X33" i="6"/>
  <c r="T33" i="8" s="1"/>
  <c r="X83" i="6"/>
  <c r="T83" i="8" s="1"/>
  <c r="X47" i="6"/>
  <c r="T47" i="8" s="1"/>
  <c r="X67" i="6"/>
  <c r="T67" i="8" s="1"/>
  <c r="X61" i="6"/>
  <c r="T61" i="8" s="1"/>
  <c r="X42" i="6"/>
  <c r="T42" i="8" s="1"/>
  <c r="X52" i="6"/>
  <c r="T52" i="8" s="1"/>
  <c r="X89" i="6"/>
  <c r="T89" i="8" s="1"/>
  <c r="X27" i="6"/>
  <c r="T27" i="8" s="1"/>
  <c r="X22" i="6"/>
  <c r="T22" i="8" s="1"/>
  <c r="X11" i="6"/>
  <c r="T11" i="8" s="1"/>
  <c r="X23" i="6"/>
  <c r="T23" i="8" s="1"/>
  <c r="X13" i="6"/>
  <c r="T13" i="8" s="1"/>
  <c r="X87" i="6"/>
  <c r="T87" i="8" s="1"/>
  <c r="BL80" i="8"/>
  <c r="BL78" i="8"/>
  <c r="BL76" i="8"/>
  <c r="BL45" i="8"/>
  <c r="BL31" i="8"/>
  <c r="BL26" i="8"/>
  <c r="BL30" i="8"/>
  <c r="BL11" i="8"/>
  <c r="BL23" i="8"/>
  <c r="BL49" i="8"/>
  <c r="BL43" i="8"/>
  <c r="BL50" i="8"/>
  <c r="BL34" i="8"/>
  <c r="BL37" i="8"/>
  <c r="BL33" i="8"/>
  <c r="BL17" i="8"/>
  <c r="BL60" i="8"/>
  <c r="BL42" i="8"/>
  <c r="BL46" i="8"/>
  <c r="BL69" i="8"/>
  <c r="BL67" i="8"/>
  <c r="W80" i="6"/>
  <c r="S80" i="8" s="1"/>
  <c r="W79" i="6"/>
  <c r="S79" i="8" s="1"/>
  <c r="W45" i="6"/>
  <c r="S45" i="8" s="1"/>
  <c r="W93" i="6"/>
  <c r="S93" i="8" s="1"/>
  <c r="W35" i="6"/>
  <c r="S35" i="8" s="1"/>
  <c r="W91" i="6"/>
  <c r="S91" i="8" s="1"/>
  <c r="W92" i="6"/>
  <c r="S92" i="8" s="1"/>
  <c r="W89" i="6"/>
  <c r="S89" i="8" s="1"/>
  <c r="W41" i="6"/>
  <c r="S41" i="8" s="1"/>
  <c r="W39" i="6"/>
  <c r="S39" i="8" s="1"/>
  <c r="W42" i="6"/>
  <c r="S42" i="8" s="1"/>
  <c r="W62" i="6"/>
  <c r="S62" i="8" s="1"/>
  <c r="W49" i="6"/>
  <c r="S49" i="8" s="1"/>
  <c r="W34" i="6"/>
  <c r="S34" i="8" s="1"/>
  <c r="W52" i="6"/>
  <c r="S52" i="8" s="1"/>
  <c r="W54" i="6"/>
  <c r="S54" i="8" s="1"/>
  <c r="W11" i="6"/>
  <c r="S11" i="8" s="1"/>
  <c r="W26" i="6"/>
  <c r="S26" i="8" s="1"/>
  <c r="W24" i="6"/>
  <c r="S24" i="8" s="1"/>
  <c r="W19" i="6"/>
  <c r="S19" i="8" s="1"/>
  <c r="W15" i="6"/>
  <c r="S15" i="8" s="1"/>
  <c r="W18" i="6"/>
  <c r="S18" i="8" s="1"/>
  <c r="BL71" i="8"/>
  <c r="BL90" i="8"/>
  <c r="BL92" i="8"/>
  <c r="BL74" i="8"/>
  <c r="BL70" i="8"/>
  <c r="BL66" i="8"/>
  <c r="BL27" i="8"/>
  <c r="BL25" i="8"/>
  <c r="BL41" i="8"/>
  <c r="BL28" i="8"/>
  <c r="BL19" i="8"/>
  <c r="BL51" i="8"/>
  <c r="BL39" i="8"/>
  <c r="BL15" i="8"/>
  <c r="BL56" i="8"/>
  <c r="BL61" i="8"/>
  <c r="BL58" i="8"/>
  <c r="BL65" i="8"/>
  <c r="W72" i="6"/>
  <c r="S72" i="8" s="1"/>
  <c r="W71" i="6"/>
  <c r="S71" i="8" s="1"/>
  <c r="W88" i="6"/>
  <c r="S88" i="8" s="1"/>
  <c r="W85" i="6"/>
  <c r="S85" i="8" s="1"/>
  <c r="W84" i="6"/>
  <c r="S84" i="8" s="1"/>
  <c r="W83" i="6"/>
  <c r="S83" i="8" s="1"/>
  <c r="W82" i="6"/>
  <c r="S82" i="8" s="1"/>
  <c r="W81" i="6"/>
  <c r="S81" i="8" s="1"/>
  <c r="W48" i="6"/>
  <c r="S48" i="8" s="1"/>
  <c r="W47" i="6"/>
  <c r="S47" i="8" s="1"/>
  <c r="W57" i="6"/>
  <c r="S57" i="8" s="1"/>
  <c r="W40" i="6"/>
  <c r="S40" i="8" s="1"/>
  <c r="W36" i="6"/>
  <c r="S36" i="8" s="1"/>
  <c r="W50" i="6"/>
  <c r="S50" i="8" s="1"/>
  <c r="W61" i="6"/>
  <c r="S61" i="8" s="1"/>
  <c r="W21" i="6"/>
  <c r="S21" i="8" s="1"/>
  <c r="W10" i="6"/>
  <c r="W13" i="6"/>
  <c r="S13" i="8" s="1"/>
  <c r="W22" i="6"/>
  <c r="S22" i="8" s="1"/>
  <c r="W23" i="6"/>
  <c r="S23" i="8" s="1"/>
  <c r="BL21" i="8"/>
  <c r="BL20" i="8"/>
  <c r="BL29" i="8"/>
  <c r="BL40" i="8"/>
  <c r="BL36" i="8"/>
  <c r="BL32" i="8"/>
  <c r="BL12" i="8"/>
  <c r="BL13" i="8"/>
  <c r="BL59" i="8"/>
  <c r="BL57" i="8"/>
  <c r="BL44" i="8"/>
  <c r="W86" i="6"/>
  <c r="S86" i="8" s="1"/>
  <c r="W64" i="6"/>
  <c r="S64" i="8" s="1"/>
  <c r="W63" i="6"/>
  <c r="S63" i="8" s="1"/>
  <c r="W78" i="6"/>
  <c r="S78" i="8" s="1"/>
  <c r="W77" i="6"/>
  <c r="S77" i="8" s="1"/>
  <c r="W76" i="6"/>
  <c r="S76" i="8" s="1"/>
  <c r="W75" i="6"/>
  <c r="S75" i="8" s="1"/>
  <c r="W74" i="6"/>
  <c r="S74" i="8" s="1"/>
  <c r="W73" i="6"/>
  <c r="S73" i="8" s="1"/>
  <c r="W51" i="6"/>
  <c r="S51" i="8" s="1"/>
  <c r="W60" i="6"/>
  <c r="S60" i="8" s="1"/>
  <c r="W46" i="6"/>
  <c r="S46" i="8" s="1"/>
  <c r="W33" i="6"/>
  <c r="S33" i="8" s="1"/>
  <c r="W43" i="6"/>
  <c r="S43" i="8" s="1"/>
  <c r="W37" i="6"/>
  <c r="S37" i="8" s="1"/>
  <c r="W53" i="6"/>
  <c r="S53" i="8" s="1"/>
  <c r="W16" i="6"/>
  <c r="S16" i="8" s="1"/>
  <c r="W20" i="6"/>
  <c r="S20" i="8" s="1"/>
  <c r="W17" i="6"/>
  <c r="S17" i="8" s="1"/>
  <c r="W14" i="6"/>
  <c r="S14" i="8" s="1"/>
  <c r="W30" i="6"/>
  <c r="S30" i="8" s="1"/>
  <c r="BL73" i="8"/>
  <c r="BL86" i="8"/>
  <c r="BL91" i="8"/>
  <c r="BL72" i="8"/>
  <c r="BL68" i="8"/>
  <c r="BL64" i="8"/>
  <c r="BL35" i="8"/>
  <c r="BL18" i="8"/>
  <c r="BL10" i="8"/>
  <c r="BL14" i="8"/>
  <c r="BL22" i="8"/>
  <c r="BL38" i="8"/>
  <c r="BL48" i="8"/>
  <c r="BL55" i="8"/>
  <c r="BL47" i="8"/>
  <c r="BL16" i="8"/>
  <c r="BL52" i="8"/>
  <c r="BL53" i="8"/>
  <c r="BL54" i="8"/>
  <c r="BL24" i="8"/>
  <c r="BL62" i="8"/>
  <c r="W90" i="6"/>
  <c r="S90" i="8" s="1"/>
  <c r="W87" i="6"/>
  <c r="S87" i="8" s="1"/>
  <c r="W31" i="6"/>
  <c r="S31" i="8" s="1"/>
  <c r="W70" i="6"/>
  <c r="S70" i="8" s="1"/>
  <c r="W69" i="6"/>
  <c r="S69" i="8" s="1"/>
  <c r="W68" i="6"/>
  <c r="S68" i="8" s="1"/>
  <c r="W67" i="6"/>
  <c r="S67" i="8" s="1"/>
  <c r="W66" i="6"/>
  <c r="S66" i="8" s="1"/>
  <c r="W65" i="6"/>
  <c r="S65" i="8" s="1"/>
  <c r="W55" i="6"/>
  <c r="S55" i="8" s="1"/>
  <c r="W59" i="6"/>
  <c r="S59" i="8" s="1"/>
  <c r="W44" i="6"/>
  <c r="S44" i="8" s="1"/>
  <c r="W38" i="6"/>
  <c r="S38" i="8" s="1"/>
  <c r="W32" i="6"/>
  <c r="S32" i="8" s="1"/>
  <c r="W56" i="6"/>
  <c r="S56" i="8" s="1"/>
  <c r="W58" i="6"/>
  <c r="S58" i="8" s="1"/>
  <c r="W29" i="6"/>
  <c r="S29" i="8" s="1"/>
  <c r="W25" i="6"/>
  <c r="S25" i="8" s="1"/>
  <c r="W12" i="6"/>
  <c r="S12" i="8" s="1"/>
  <c r="W27" i="6"/>
  <c r="S27" i="8" s="1"/>
  <c r="W28" i="6"/>
  <c r="S28" i="8" s="1"/>
  <c r="BK85" i="8"/>
  <c r="BK86" i="8"/>
  <c r="BK93" i="8"/>
  <c r="BK38" i="8"/>
  <c r="BK22" i="8"/>
  <c r="BK18" i="8"/>
  <c r="BK17" i="8"/>
  <c r="BK49" i="8"/>
  <c r="BK55" i="8"/>
  <c r="BK33" i="8"/>
  <c r="BK12" i="8"/>
  <c r="BK57" i="8"/>
  <c r="BK46" i="8"/>
  <c r="BK61" i="8"/>
  <c r="BK60" i="8"/>
  <c r="BK24" i="8"/>
  <c r="BK66" i="8"/>
  <c r="BK71" i="8"/>
  <c r="BK63" i="8"/>
  <c r="V83" i="6"/>
  <c r="R83" i="8" s="1"/>
  <c r="V66" i="6"/>
  <c r="R66" i="8" s="1"/>
  <c r="V92" i="6"/>
  <c r="R92" i="8" s="1"/>
  <c r="V73" i="6"/>
  <c r="R73" i="8" s="1"/>
  <c r="V85" i="6"/>
  <c r="R85" i="8" s="1"/>
  <c r="V68" i="6"/>
  <c r="R68" i="8" s="1"/>
  <c r="V84" i="6"/>
  <c r="R84" i="8" s="1"/>
  <c r="V71" i="6"/>
  <c r="R71" i="8" s="1"/>
  <c r="V53" i="6"/>
  <c r="R53" i="8" s="1"/>
  <c r="V36" i="6"/>
  <c r="R36" i="8" s="1"/>
  <c r="V34" i="6"/>
  <c r="R34" i="8" s="1"/>
  <c r="V44" i="6"/>
  <c r="R44" i="8" s="1"/>
  <c r="V45" i="6"/>
  <c r="R45" i="8" s="1"/>
  <c r="V62" i="6"/>
  <c r="R62" i="8" s="1"/>
  <c r="V37" i="6"/>
  <c r="R37" i="8" s="1"/>
  <c r="V30" i="6"/>
  <c r="R30" i="8" s="1"/>
  <c r="V21" i="6"/>
  <c r="R21" i="8" s="1"/>
  <c r="V10" i="6"/>
  <c r="V13" i="6"/>
  <c r="R13" i="8" s="1"/>
  <c r="V17" i="6"/>
  <c r="R17" i="8" s="1"/>
  <c r="BK70" i="8"/>
  <c r="BK81" i="8"/>
  <c r="BK82" i="8"/>
  <c r="BK83" i="8"/>
  <c r="BK40" i="8"/>
  <c r="BK21" i="8"/>
  <c r="BK47" i="8"/>
  <c r="BK14" i="8"/>
  <c r="BK52" i="8"/>
  <c r="BK39" i="8"/>
  <c r="BK51" i="8"/>
  <c r="BK59" i="8"/>
  <c r="BK13" i="8"/>
  <c r="BK11" i="8"/>
  <c r="BK42" i="8"/>
  <c r="BK58" i="8"/>
  <c r="BK56" i="8"/>
  <c r="BK62" i="8"/>
  <c r="BK73" i="8"/>
  <c r="BK72" i="8"/>
  <c r="BK69" i="8"/>
  <c r="V93" i="6"/>
  <c r="R93" i="8" s="1"/>
  <c r="V80" i="6"/>
  <c r="R80" i="8" s="1"/>
  <c r="V63" i="6"/>
  <c r="R63" i="8" s="1"/>
  <c r="V86" i="6"/>
  <c r="R86" i="8" s="1"/>
  <c r="V69" i="6"/>
  <c r="R69" i="8" s="1"/>
  <c r="V78" i="6"/>
  <c r="R78" i="8" s="1"/>
  <c r="V65" i="6"/>
  <c r="R65" i="8" s="1"/>
  <c r="V81" i="6"/>
  <c r="R81" i="8" s="1"/>
  <c r="V67" i="6"/>
  <c r="R67" i="8" s="1"/>
  <c r="V49" i="6"/>
  <c r="R49" i="8" s="1"/>
  <c r="V57" i="6"/>
  <c r="R57" i="8" s="1"/>
  <c r="V51" i="6"/>
  <c r="R51" i="8" s="1"/>
  <c r="V58" i="6"/>
  <c r="R58" i="8" s="1"/>
  <c r="V54" i="6"/>
  <c r="R54" i="8" s="1"/>
  <c r="V38" i="6"/>
  <c r="R38" i="8" s="1"/>
  <c r="V50" i="6"/>
  <c r="R50" i="8" s="1"/>
  <c r="V24" i="6"/>
  <c r="R24" i="8" s="1"/>
  <c r="V18" i="6"/>
  <c r="R18" i="8" s="1"/>
  <c r="V16" i="6"/>
  <c r="R16" i="8" s="1"/>
  <c r="V28" i="6"/>
  <c r="R28" i="8" s="1"/>
  <c r="V29" i="6"/>
  <c r="R29" i="8" s="1"/>
  <c r="BK91" i="8"/>
  <c r="BK20" i="8"/>
  <c r="BK32" i="8"/>
  <c r="BK10" i="8"/>
  <c r="BK29" i="8"/>
  <c r="BK25" i="8"/>
  <c r="BK53" i="8"/>
  <c r="BK41" i="8"/>
  <c r="BK15" i="8"/>
  <c r="BK34" i="8"/>
  <c r="BK28" i="8"/>
  <c r="BK50" i="8"/>
  <c r="BK43" i="8"/>
  <c r="BK36" i="8"/>
  <c r="BK65" i="8"/>
  <c r="V90" i="6"/>
  <c r="R90" i="8" s="1"/>
  <c r="V76" i="6"/>
  <c r="R76" i="8" s="1"/>
  <c r="V31" i="6"/>
  <c r="R31" i="8" s="1"/>
  <c r="V82" i="6"/>
  <c r="R82" i="8" s="1"/>
  <c r="V35" i="6"/>
  <c r="R35" i="8" s="1"/>
  <c r="V75" i="6"/>
  <c r="R75" i="8" s="1"/>
  <c r="V91" i="6"/>
  <c r="R91" i="8" s="1"/>
  <c r="V77" i="6"/>
  <c r="R77" i="8" s="1"/>
  <c r="V64" i="6"/>
  <c r="R64" i="8" s="1"/>
  <c r="V43" i="6"/>
  <c r="R43" i="8" s="1"/>
  <c r="V41" i="6"/>
  <c r="R41" i="8" s="1"/>
  <c r="V33" i="6"/>
  <c r="R33" i="8" s="1"/>
  <c r="V52" i="6"/>
  <c r="R52" i="8" s="1"/>
  <c r="V56" i="6"/>
  <c r="R56" i="8" s="1"/>
  <c r="V39" i="6"/>
  <c r="R39" i="8" s="1"/>
  <c r="V46" i="6"/>
  <c r="R46" i="8" s="1"/>
  <c r="V27" i="6"/>
  <c r="R27" i="8" s="1"/>
  <c r="V25" i="6"/>
  <c r="R25" i="8" s="1"/>
  <c r="V11" i="6"/>
  <c r="R11" i="8" s="1"/>
  <c r="V22" i="6"/>
  <c r="R22" i="8" s="1"/>
  <c r="V12" i="6"/>
  <c r="R12" i="8" s="1"/>
  <c r="V20" i="6"/>
  <c r="R20" i="8" s="1"/>
  <c r="BK76" i="8"/>
  <c r="BK90" i="8"/>
  <c r="BK26" i="8"/>
  <c r="BK35" i="8"/>
  <c r="BK27" i="8"/>
  <c r="BK31" i="8"/>
  <c r="BK16" i="8"/>
  <c r="BK23" i="8"/>
  <c r="BK30" i="8"/>
  <c r="BK48" i="8"/>
  <c r="BK19" i="8"/>
  <c r="BK37" i="8"/>
  <c r="BK45" i="8"/>
  <c r="BK44" i="8"/>
  <c r="BK54" i="8"/>
  <c r="BK78" i="8"/>
  <c r="V87" i="6"/>
  <c r="R87" i="8" s="1"/>
  <c r="V70" i="6"/>
  <c r="R70" i="8" s="1"/>
  <c r="V32" i="6"/>
  <c r="R32" i="8" s="1"/>
  <c r="V79" i="6"/>
  <c r="R79" i="8" s="1"/>
  <c r="V89" i="6"/>
  <c r="R89" i="8" s="1"/>
  <c r="V72" i="6"/>
  <c r="R72" i="8" s="1"/>
  <c r="V88" i="6"/>
  <c r="R88" i="8" s="1"/>
  <c r="V74" i="6"/>
  <c r="R74" i="8" s="1"/>
  <c r="V40" i="6"/>
  <c r="R40" i="8" s="1"/>
  <c r="V61" i="6"/>
  <c r="R61" i="8" s="1"/>
  <c r="V55" i="6"/>
  <c r="R55" i="8" s="1"/>
  <c r="V42" i="6"/>
  <c r="R42" i="8" s="1"/>
  <c r="V59" i="6"/>
  <c r="R59" i="8" s="1"/>
  <c r="V60" i="6"/>
  <c r="R60" i="8" s="1"/>
  <c r="V48" i="6"/>
  <c r="R48" i="8" s="1"/>
  <c r="V47" i="6"/>
  <c r="R47" i="8" s="1"/>
  <c r="V15" i="6"/>
  <c r="R15" i="8" s="1"/>
  <c r="V14" i="6"/>
  <c r="R14" i="8" s="1"/>
  <c r="V19" i="6"/>
  <c r="R19" i="8" s="1"/>
  <c r="V23" i="6"/>
  <c r="R23" i="8" s="1"/>
  <c r="V26" i="6"/>
  <c r="R26" i="8" s="1"/>
  <c r="BJ87" i="8"/>
  <c r="BJ76" i="8"/>
  <c r="BJ70" i="8"/>
  <c r="BJ49" i="8"/>
  <c r="BJ20" i="8"/>
  <c r="BJ38" i="8"/>
  <c r="BJ45" i="8"/>
  <c r="BJ52" i="8"/>
  <c r="BJ39" i="8"/>
  <c r="BJ46" i="8"/>
  <c r="BJ59" i="8"/>
  <c r="BJ33" i="8"/>
  <c r="BJ55" i="8"/>
  <c r="BJ61" i="8"/>
  <c r="BJ30" i="8"/>
  <c r="BJ73" i="8"/>
  <c r="U79" i="6"/>
  <c r="Q79" i="8" s="1"/>
  <c r="U80" i="6"/>
  <c r="Q80" i="8" s="1"/>
  <c r="U31" i="6"/>
  <c r="Q31" i="8" s="1"/>
  <c r="U69" i="6"/>
  <c r="Q69" i="8" s="1"/>
  <c r="U91" i="6"/>
  <c r="Q91" i="8" s="1"/>
  <c r="U92" i="6"/>
  <c r="Q92" i="8" s="1"/>
  <c r="U32" i="6"/>
  <c r="Q32" i="8" s="1"/>
  <c r="U65" i="6"/>
  <c r="Q65" i="8" s="1"/>
  <c r="U66" i="6"/>
  <c r="Q66" i="8" s="1"/>
  <c r="U48" i="6"/>
  <c r="Q48" i="8" s="1"/>
  <c r="U55" i="6"/>
  <c r="Q55" i="8" s="1"/>
  <c r="U47" i="6"/>
  <c r="Q47" i="8" s="1"/>
  <c r="U35" i="6"/>
  <c r="Q35" i="8" s="1"/>
  <c r="U50" i="6"/>
  <c r="Q50" i="8" s="1"/>
  <c r="U44" i="6"/>
  <c r="Q44" i="8" s="1"/>
  <c r="U46" i="6"/>
  <c r="Q46" i="8" s="1"/>
  <c r="U23" i="6"/>
  <c r="Q23" i="8" s="1"/>
  <c r="U30" i="6"/>
  <c r="Q30" i="8" s="1"/>
  <c r="U22" i="6"/>
  <c r="Q22" i="8" s="1"/>
  <c r="U14" i="6"/>
  <c r="Q14" i="8" s="1"/>
  <c r="U11" i="6"/>
  <c r="Q11" i="8" s="1"/>
  <c r="BJ82" i="8"/>
  <c r="BJ90" i="8"/>
  <c r="BJ91" i="8"/>
  <c r="BJ92" i="8"/>
  <c r="BJ72" i="8"/>
  <c r="BJ64" i="8"/>
  <c r="BJ27" i="8"/>
  <c r="BJ31" i="8"/>
  <c r="BJ47" i="8"/>
  <c r="BJ15" i="8"/>
  <c r="BJ17" i="8"/>
  <c r="BJ53" i="8"/>
  <c r="BJ28" i="8"/>
  <c r="BJ50" i="8"/>
  <c r="BJ14" i="8"/>
  <c r="BJ34" i="8"/>
  <c r="BJ12" i="8"/>
  <c r="BJ60" i="8"/>
  <c r="BJ44" i="8"/>
  <c r="BJ43" i="8"/>
  <c r="BJ24" i="8"/>
  <c r="U71" i="6"/>
  <c r="Q71" i="8" s="1"/>
  <c r="U72" i="6"/>
  <c r="Q72" i="8" s="1"/>
  <c r="U93" i="6"/>
  <c r="Q93" i="8" s="1"/>
  <c r="U86" i="6"/>
  <c r="Q86" i="8" s="1"/>
  <c r="U83" i="6"/>
  <c r="Q83" i="8" s="1"/>
  <c r="U84" i="6"/>
  <c r="Q84" i="8" s="1"/>
  <c r="U89" i="6"/>
  <c r="Q89" i="8" s="1"/>
  <c r="U90" i="6"/>
  <c r="Q90" i="8" s="1"/>
  <c r="U45" i="6"/>
  <c r="Q45" i="8" s="1"/>
  <c r="U34" i="6"/>
  <c r="Q34" i="8" s="1"/>
  <c r="U42" i="6"/>
  <c r="Q42" i="8" s="1"/>
  <c r="U62" i="6"/>
  <c r="Q62" i="8" s="1"/>
  <c r="U39" i="6"/>
  <c r="Q39" i="8" s="1"/>
  <c r="U36" i="6"/>
  <c r="Q36" i="8" s="1"/>
  <c r="U54" i="6"/>
  <c r="Q54" i="8" s="1"/>
  <c r="U37" i="6"/>
  <c r="Q37" i="8" s="1"/>
  <c r="U15" i="6"/>
  <c r="Q15" i="8" s="1"/>
  <c r="U19" i="6"/>
  <c r="Q19" i="8" s="1"/>
  <c r="U26" i="6"/>
  <c r="Q26" i="8" s="1"/>
  <c r="U25" i="6"/>
  <c r="Q25" i="8" s="1"/>
  <c r="U28" i="6"/>
  <c r="Q28" i="8" s="1"/>
  <c r="BJ74" i="8"/>
  <c r="BJ66" i="8"/>
  <c r="BJ21" i="8"/>
  <c r="BJ22" i="8"/>
  <c r="BJ18" i="8"/>
  <c r="BJ10" i="8"/>
  <c r="BJ29" i="8"/>
  <c r="BJ25" i="8"/>
  <c r="BJ41" i="8"/>
  <c r="BJ35" i="8"/>
  <c r="BJ51" i="8"/>
  <c r="BJ37" i="8"/>
  <c r="BJ19" i="8"/>
  <c r="BJ57" i="8"/>
  <c r="BJ42" i="8"/>
  <c r="BJ58" i="8"/>
  <c r="BJ62" i="8"/>
  <c r="BJ63" i="8"/>
  <c r="BJ67" i="8"/>
  <c r="U63" i="6"/>
  <c r="Q63" i="8" s="1"/>
  <c r="U64" i="6"/>
  <c r="Q64" i="8" s="1"/>
  <c r="U85" i="6"/>
  <c r="Q85" i="8" s="1"/>
  <c r="U78" i="6"/>
  <c r="Q78" i="8" s="1"/>
  <c r="U75" i="6"/>
  <c r="Q75" i="8" s="1"/>
  <c r="U76" i="6"/>
  <c r="Q76" i="8" s="1"/>
  <c r="U81" i="6"/>
  <c r="Q81" i="8" s="1"/>
  <c r="U82" i="6"/>
  <c r="Q82" i="8" s="1"/>
  <c r="U53" i="6"/>
  <c r="Q53" i="8" s="1"/>
  <c r="U51" i="6"/>
  <c r="Q51" i="8" s="1"/>
  <c r="U61" i="6"/>
  <c r="Q61" i="8" s="1"/>
  <c r="U41" i="6"/>
  <c r="Q41" i="8" s="1"/>
  <c r="U59" i="6"/>
  <c r="Q59" i="8" s="1"/>
  <c r="U60" i="6"/>
  <c r="Q60" i="8" s="1"/>
  <c r="U43" i="6"/>
  <c r="Q43" i="8" s="1"/>
  <c r="U16" i="6"/>
  <c r="Q16" i="8" s="1"/>
  <c r="U29" i="6"/>
  <c r="Q29" i="8" s="1"/>
  <c r="U13" i="6"/>
  <c r="Q13" i="8" s="1"/>
  <c r="U21" i="6"/>
  <c r="Q21" i="8" s="1"/>
  <c r="U27" i="6"/>
  <c r="Q27" i="8" s="1"/>
  <c r="U18" i="6"/>
  <c r="Q18" i="8" s="1"/>
  <c r="BJ68" i="8"/>
  <c r="BJ26" i="8"/>
  <c r="BJ32" i="8"/>
  <c r="BJ23" i="8"/>
  <c r="BJ16" i="8"/>
  <c r="BJ40" i="8"/>
  <c r="BJ48" i="8"/>
  <c r="BJ13" i="8"/>
  <c r="BJ11" i="8"/>
  <c r="BJ36" i="8"/>
  <c r="BJ56" i="8"/>
  <c r="BJ54" i="8"/>
  <c r="BJ69" i="8"/>
  <c r="U87" i="6"/>
  <c r="Q87" i="8" s="1"/>
  <c r="U88" i="6"/>
  <c r="Q88" i="8" s="1"/>
  <c r="U49" i="6"/>
  <c r="Q49" i="8" s="1"/>
  <c r="U77" i="6"/>
  <c r="Q77" i="8" s="1"/>
  <c r="U70" i="6"/>
  <c r="Q70" i="8" s="1"/>
  <c r="U67" i="6"/>
  <c r="Q67" i="8" s="1"/>
  <c r="U68" i="6"/>
  <c r="Q68" i="8" s="1"/>
  <c r="U73" i="6"/>
  <c r="Q73" i="8" s="1"/>
  <c r="U74" i="6"/>
  <c r="Q74" i="8" s="1"/>
  <c r="U40" i="6"/>
  <c r="Q40" i="8" s="1"/>
  <c r="U57" i="6"/>
  <c r="Q57" i="8" s="1"/>
  <c r="U58" i="6"/>
  <c r="Q58" i="8" s="1"/>
  <c r="U52" i="6"/>
  <c r="Q52" i="8" s="1"/>
  <c r="U33" i="6"/>
  <c r="Q33" i="8" s="1"/>
  <c r="U56" i="6"/>
  <c r="Q56" i="8" s="1"/>
  <c r="U38" i="6"/>
  <c r="Q38" i="8" s="1"/>
  <c r="U17" i="6"/>
  <c r="Q17" i="8" s="1"/>
  <c r="U20" i="6"/>
  <c r="Q20" i="8" s="1"/>
  <c r="U10" i="6"/>
  <c r="U24" i="6"/>
  <c r="Q24" i="8" s="1"/>
  <c r="U12" i="6"/>
  <c r="Q12" i="8" s="1"/>
  <c r="BI89" i="8"/>
  <c r="BI92" i="8"/>
  <c r="BI20" i="8"/>
  <c r="BI41" i="8"/>
  <c r="BI29" i="8"/>
  <c r="BI40" i="8"/>
  <c r="BI31" i="8"/>
  <c r="BI16" i="8"/>
  <c r="BI44" i="8"/>
  <c r="BI55" i="8"/>
  <c r="BI42" i="8"/>
  <c r="BI24" i="8"/>
  <c r="BI74" i="8"/>
  <c r="BI64" i="8"/>
  <c r="BI69" i="8"/>
  <c r="T42" i="6"/>
  <c r="P42" i="8" s="1"/>
  <c r="T93" i="6"/>
  <c r="P93" i="8" s="1"/>
  <c r="T89" i="6"/>
  <c r="P89" i="8" s="1"/>
  <c r="T57" i="6"/>
  <c r="P57" i="8" s="1"/>
  <c r="T88" i="6"/>
  <c r="P88" i="8" s="1"/>
  <c r="BI18" i="8"/>
  <c r="BI32" i="8"/>
  <c r="BI10" i="8"/>
  <c r="BI12" i="8"/>
  <c r="BI54" i="8"/>
  <c r="BI26" i="8"/>
  <c r="BI48" i="8"/>
  <c r="BI14" i="8"/>
  <c r="BI46" i="8"/>
  <c r="BI33" i="8"/>
  <c r="BI30" i="8"/>
  <c r="BI60" i="8"/>
  <c r="BI50" i="8"/>
  <c r="BI67" i="8"/>
  <c r="BI71" i="8"/>
  <c r="BI78" i="8"/>
  <c r="BI76" i="8"/>
  <c r="BI68" i="8"/>
  <c r="T18" i="6"/>
  <c r="P18" i="8" s="1"/>
  <c r="T86" i="6"/>
  <c r="P86" i="8" s="1"/>
  <c r="T72" i="6"/>
  <c r="P72" i="8" s="1"/>
  <c r="BI82" i="8"/>
  <c r="BI90" i="8"/>
  <c r="BI45" i="8"/>
  <c r="BI28" i="8"/>
  <c r="BI11" i="8"/>
  <c r="BI23" i="8"/>
  <c r="BI19" i="8"/>
  <c r="BI38" i="8"/>
  <c r="BI47" i="8"/>
  <c r="BI39" i="8"/>
  <c r="BI36" i="8"/>
  <c r="BI53" i="8"/>
  <c r="BI13" i="8"/>
  <c r="BI34" i="8"/>
  <c r="BI57" i="8"/>
  <c r="BI58" i="8"/>
  <c r="BI61" i="8"/>
  <c r="BI63" i="8"/>
  <c r="BI65" i="8"/>
  <c r="T43" i="6"/>
  <c r="P43" i="8" s="1"/>
  <c r="T54" i="6"/>
  <c r="P54" i="8" s="1"/>
  <c r="T45" i="6"/>
  <c r="P45" i="8" s="1"/>
  <c r="T80" i="6"/>
  <c r="P80" i="8" s="1"/>
  <c r="T16" i="6"/>
  <c r="P16" i="8" s="1"/>
  <c r="T36" i="6"/>
  <c r="P36" i="8" s="1"/>
  <c r="BI79" i="8"/>
  <c r="BI86" i="8"/>
  <c r="BI87" i="8"/>
  <c r="BI91" i="8"/>
  <c r="BI21" i="8"/>
  <c r="BI25" i="8"/>
  <c r="BI22" i="8"/>
  <c r="BI27" i="8"/>
  <c r="BI17" i="8"/>
  <c r="BI15" i="8"/>
  <c r="BI35" i="8"/>
  <c r="BI43" i="8"/>
  <c r="BI51" i="8"/>
  <c r="BI56" i="8"/>
  <c r="BI37" i="8"/>
  <c r="BI49" i="8"/>
  <c r="BI59" i="8"/>
  <c r="BI52" i="8"/>
  <c r="BI62" i="8"/>
  <c r="T17" i="6"/>
  <c r="P17" i="8" s="1"/>
  <c r="BH86" i="8"/>
  <c r="BH54" i="8"/>
  <c r="BH53" i="8"/>
  <c r="BH40" i="8"/>
  <c r="BH39" i="8"/>
  <c r="BH25" i="8"/>
  <c r="BH22" i="8"/>
  <c r="BH17" i="8"/>
  <c r="BH13" i="8"/>
  <c r="BH33" i="8"/>
  <c r="BH12" i="8"/>
  <c r="BH42" i="8"/>
  <c r="BH59" i="8"/>
  <c r="BH51" i="8"/>
  <c r="BH63" i="8"/>
  <c r="S83" i="6"/>
  <c r="O83" i="8" s="1"/>
  <c r="S68" i="6"/>
  <c r="O68" i="8" s="1"/>
  <c r="S82" i="6"/>
  <c r="O82" i="8" s="1"/>
  <c r="S67" i="6"/>
  <c r="O67" i="8" s="1"/>
  <c r="S85" i="6"/>
  <c r="O85" i="8" s="1"/>
  <c r="S66" i="6"/>
  <c r="O66" i="8" s="1"/>
  <c r="S80" i="6"/>
  <c r="O80" i="8" s="1"/>
  <c r="S65" i="6"/>
  <c r="O65" i="8" s="1"/>
  <c r="S40" i="6"/>
  <c r="O40" i="8" s="1"/>
  <c r="S57" i="6"/>
  <c r="O57" i="8" s="1"/>
  <c r="S54" i="6"/>
  <c r="O54" i="8" s="1"/>
  <c r="S37" i="6"/>
  <c r="O37" i="8" s="1"/>
  <c r="S48" i="6"/>
  <c r="O48" i="8" s="1"/>
  <c r="S50" i="6"/>
  <c r="O50" i="8" s="1"/>
  <c r="S62" i="6"/>
  <c r="O62" i="8" s="1"/>
  <c r="S51" i="6"/>
  <c r="O51" i="8" s="1"/>
  <c r="S20" i="6"/>
  <c r="O20" i="8" s="1"/>
  <c r="S12" i="6"/>
  <c r="O12" i="8" s="1"/>
  <c r="S24" i="6"/>
  <c r="O24" i="8" s="1"/>
  <c r="S18" i="6"/>
  <c r="O18" i="8" s="1"/>
  <c r="BH80" i="8"/>
  <c r="BH90" i="8"/>
  <c r="BH92" i="8"/>
  <c r="BH26" i="8"/>
  <c r="BH35" i="8"/>
  <c r="BH57" i="8"/>
  <c r="BH43" i="8"/>
  <c r="BH47" i="8"/>
  <c r="BH19" i="8"/>
  <c r="BH21" i="8"/>
  <c r="BH46" i="8"/>
  <c r="BH61" i="8"/>
  <c r="BH49" i="8"/>
  <c r="BH56" i="8"/>
  <c r="BH58" i="8"/>
  <c r="S79" i="6"/>
  <c r="O79" i="8" s="1"/>
  <c r="S64" i="6"/>
  <c r="O64" i="8" s="1"/>
  <c r="S78" i="6"/>
  <c r="O78" i="8" s="1"/>
  <c r="S63" i="6"/>
  <c r="O63" i="8" s="1"/>
  <c r="S81" i="6"/>
  <c r="O81" i="8" s="1"/>
  <c r="S91" i="6"/>
  <c r="O91" i="8" s="1"/>
  <c r="S76" i="6"/>
  <c r="O76" i="8" s="1"/>
  <c r="S53" i="6"/>
  <c r="O53" i="8" s="1"/>
  <c r="S47" i="6"/>
  <c r="O47" i="8" s="1"/>
  <c r="S45" i="6"/>
  <c r="O45" i="8" s="1"/>
  <c r="S43" i="6"/>
  <c r="O43" i="8" s="1"/>
  <c r="S33" i="6"/>
  <c r="O33" i="8" s="1"/>
  <c r="S52" i="6"/>
  <c r="O52" i="8" s="1"/>
  <c r="S60" i="6"/>
  <c r="O60" i="8" s="1"/>
  <c r="S46" i="6"/>
  <c r="O46" i="8" s="1"/>
  <c r="S16" i="6"/>
  <c r="O16" i="8" s="1"/>
  <c r="S22" i="6"/>
  <c r="O22" i="8" s="1"/>
  <c r="S26" i="6"/>
  <c r="O26" i="8" s="1"/>
  <c r="S14" i="6"/>
  <c r="O14" i="8" s="1"/>
  <c r="S21" i="6"/>
  <c r="O21" i="8" s="1"/>
  <c r="BH77" i="8"/>
  <c r="BH88" i="8"/>
  <c r="BH45" i="8"/>
  <c r="BH27" i="8"/>
  <c r="BH74" i="8"/>
  <c r="BH72" i="8"/>
  <c r="BH70" i="8"/>
  <c r="BH68" i="8"/>
  <c r="BH66" i="8"/>
  <c r="BH64" i="8"/>
  <c r="BH38" i="8"/>
  <c r="BH31" i="8"/>
  <c r="BH32" i="8"/>
  <c r="BH29" i="8"/>
  <c r="BH15" i="8"/>
  <c r="BH20" i="8"/>
  <c r="BH44" i="8"/>
  <c r="BH37" i="8"/>
  <c r="BH23" i="8"/>
  <c r="BH60" i="8"/>
  <c r="BH55" i="8"/>
  <c r="BH52" i="8"/>
  <c r="BH69" i="8"/>
  <c r="S90" i="6"/>
  <c r="O90" i="8" s="1"/>
  <c r="S75" i="6"/>
  <c r="O75" i="8" s="1"/>
  <c r="S93" i="6"/>
  <c r="O93" i="8" s="1"/>
  <c r="S74" i="6"/>
  <c r="O74" i="8" s="1"/>
  <c r="S92" i="6"/>
  <c r="O92" i="8" s="1"/>
  <c r="S77" i="6"/>
  <c r="O77" i="8" s="1"/>
  <c r="S87" i="6"/>
  <c r="O87" i="8" s="1"/>
  <c r="S72" i="6"/>
  <c r="O72" i="8" s="1"/>
  <c r="S41" i="6"/>
  <c r="O41" i="8" s="1"/>
  <c r="S38" i="6"/>
  <c r="O38" i="8" s="1"/>
  <c r="S35" i="6"/>
  <c r="O35" i="8" s="1"/>
  <c r="S32" i="6"/>
  <c r="O32" i="8" s="1"/>
  <c r="S61" i="6"/>
  <c r="O61" i="8" s="1"/>
  <c r="S58" i="6"/>
  <c r="O58" i="8" s="1"/>
  <c r="S42" i="6"/>
  <c r="O42" i="8" s="1"/>
  <c r="S34" i="6"/>
  <c r="O34" i="8" s="1"/>
  <c r="S23" i="6"/>
  <c r="O23" i="8" s="1"/>
  <c r="S25" i="6"/>
  <c r="O25" i="8" s="1"/>
  <c r="S17" i="6"/>
  <c r="O17" i="8" s="1"/>
  <c r="S29" i="6"/>
  <c r="O29" i="8" s="1"/>
  <c r="S19" i="6"/>
  <c r="O19" i="8" s="1"/>
  <c r="BH65" i="8"/>
  <c r="BH78" i="8"/>
  <c r="BH84" i="8"/>
  <c r="BH91" i="8"/>
  <c r="BH41" i="8"/>
  <c r="BH76" i="8"/>
  <c r="BH36" i="8"/>
  <c r="BH28" i="8"/>
  <c r="BH11" i="8"/>
  <c r="BH10" i="8"/>
  <c r="BH18" i="8"/>
  <c r="BH14" i="8"/>
  <c r="BH34" i="8"/>
  <c r="BH30" i="8"/>
  <c r="BH48" i="8"/>
  <c r="BH16" i="8"/>
  <c r="BH24" i="8"/>
  <c r="BH62" i="8"/>
  <c r="BH50" i="8"/>
  <c r="BH67" i="8"/>
  <c r="S86" i="6"/>
  <c r="O86" i="8" s="1"/>
  <c r="S71" i="6"/>
  <c r="O71" i="8" s="1"/>
  <c r="S89" i="6"/>
  <c r="O89" i="8" s="1"/>
  <c r="S70" i="6"/>
  <c r="O70" i="8" s="1"/>
  <c r="S88" i="6"/>
  <c r="O88" i="8" s="1"/>
  <c r="S73" i="6"/>
  <c r="O73" i="8" s="1"/>
  <c r="S84" i="6"/>
  <c r="O84" i="8" s="1"/>
  <c r="S69" i="6"/>
  <c r="O69" i="8" s="1"/>
  <c r="S31" i="6"/>
  <c r="O31" i="8" s="1"/>
  <c r="S39" i="6"/>
  <c r="O39" i="8" s="1"/>
  <c r="S36" i="6"/>
  <c r="O36" i="8" s="1"/>
  <c r="S44" i="6"/>
  <c r="O44" i="8" s="1"/>
  <c r="S49" i="6"/>
  <c r="O49" i="8" s="1"/>
  <c r="S59" i="6"/>
  <c r="O59" i="8" s="1"/>
  <c r="S55" i="6"/>
  <c r="O55" i="8" s="1"/>
  <c r="S56" i="6"/>
  <c r="O56" i="8" s="1"/>
  <c r="S28" i="6"/>
  <c r="O28" i="8" s="1"/>
  <c r="S27" i="6"/>
  <c r="O27" i="8" s="1"/>
  <c r="S30" i="6"/>
  <c r="O30" i="8" s="1"/>
  <c r="S15" i="6"/>
  <c r="O15" i="8" s="1"/>
  <c r="S10" i="6"/>
  <c r="S13" i="6"/>
  <c r="O13" i="8" s="1"/>
  <c r="S11" i="6"/>
  <c r="O11" i="8" s="1"/>
  <c r="BG26" i="8"/>
  <c r="BG27" i="8"/>
  <c r="BG13" i="8"/>
  <c r="BG12" i="8"/>
  <c r="BG37" i="8"/>
  <c r="BG21" i="8"/>
  <c r="BG10" i="8"/>
  <c r="R37" i="6"/>
  <c r="R42" i="6"/>
  <c r="R15" i="6"/>
  <c r="R24" i="6"/>
  <c r="R14" i="6"/>
  <c r="R27" i="6"/>
  <c r="R11" i="6"/>
  <c r="BG28" i="8"/>
  <c r="BG14" i="8"/>
  <c r="BG19" i="8"/>
  <c r="BG16" i="8"/>
  <c r="BG18" i="8"/>
  <c r="R18" i="6"/>
  <c r="R28" i="6"/>
  <c r="R23" i="6"/>
  <c r="R25" i="6"/>
  <c r="R26" i="6"/>
  <c r="R22" i="6"/>
  <c r="BG25" i="8"/>
  <c r="BG29" i="8"/>
  <c r="BG23" i="8"/>
  <c r="BG24" i="8"/>
  <c r="R34" i="6"/>
  <c r="R21" i="6"/>
  <c r="R20" i="6"/>
  <c r="R12" i="6"/>
  <c r="R16" i="6"/>
  <c r="R30" i="6"/>
  <c r="BG20" i="8"/>
  <c r="BG22" i="8"/>
  <c r="BG11" i="8"/>
  <c r="BG31" i="8"/>
  <c r="BG15" i="8"/>
  <c r="BG17" i="8"/>
  <c r="BG30" i="8"/>
  <c r="BG34" i="8"/>
  <c r="BG36" i="8"/>
  <c r="BG42" i="8"/>
  <c r="BG35" i="8"/>
  <c r="R31" i="6"/>
  <c r="R35" i="6"/>
  <c r="R36" i="6"/>
  <c r="R19" i="6"/>
  <c r="R10" i="6"/>
  <c r="R17" i="6"/>
  <c r="R29" i="6"/>
  <c r="R13" i="6"/>
  <c r="BF90" i="8"/>
  <c r="BF91" i="8"/>
  <c r="BF92" i="8"/>
  <c r="BE87" i="8"/>
  <c r="BE92" i="8"/>
  <c r="BE36" i="8"/>
  <c r="BE31" i="8"/>
  <c r="BE34" i="8"/>
  <c r="BE40" i="8"/>
  <c r="BE33" i="8"/>
  <c r="BE50" i="8"/>
  <c r="BE37" i="8"/>
  <c r="BE61" i="8"/>
  <c r="BE52" i="8"/>
  <c r="BE51" i="8"/>
  <c r="BE63" i="8"/>
  <c r="BE71" i="8"/>
  <c r="BE65" i="8"/>
  <c r="BE25" i="8"/>
  <c r="BE16" i="8"/>
  <c r="P34" i="6"/>
  <c r="L34" i="8" s="1"/>
  <c r="P79" i="6"/>
  <c r="L79" i="8" s="1"/>
  <c r="P63" i="6"/>
  <c r="L63" i="8" s="1"/>
  <c r="P33" i="6"/>
  <c r="L33" i="8" s="1"/>
  <c r="P57" i="6"/>
  <c r="L57" i="8" s="1"/>
  <c r="P86" i="6"/>
  <c r="L86" i="8" s="1"/>
  <c r="P70" i="6"/>
  <c r="L70" i="8" s="1"/>
  <c r="P62" i="6"/>
  <c r="L62" i="8" s="1"/>
  <c r="P85" i="6"/>
  <c r="L85" i="8" s="1"/>
  <c r="P69" i="6"/>
  <c r="L69" i="8" s="1"/>
  <c r="P50" i="6"/>
  <c r="L50" i="8" s="1"/>
  <c r="P52" i="6"/>
  <c r="L52" i="8" s="1"/>
  <c r="P88" i="6"/>
  <c r="L88" i="8" s="1"/>
  <c r="P72" i="6"/>
  <c r="L72" i="8" s="1"/>
  <c r="P41" i="6"/>
  <c r="L41" i="8" s="1"/>
  <c r="P38" i="6"/>
  <c r="L38" i="8" s="1"/>
  <c r="P30" i="6"/>
  <c r="L30" i="8" s="1"/>
  <c r="P22" i="6"/>
  <c r="P27" i="6"/>
  <c r="L27" i="8" s="1"/>
  <c r="P20" i="6"/>
  <c r="P25" i="6"/>
  <c r="L25" i="8" s="1"/>
  <c r="BE20" i="8"/>
  <c r="BE12" i="8"/>
  <c r="BE28" i="8"/>
  <c r="BE78" i="8"/>
  <c r="BE86" i="8"/>
  <c r="BE38" i="8"/>
  <c r="BE32" i="8"/>
  <c r="BE45" i="8"/>
  <c r="BE44" i="8"/>
  <c r="BE56" i="8"/>
  <c r="BE55" i="8"/>
  <c r="BE57" i="8"/>
  <c r="BE54" i="8"/>
  <c r="BE73" i="8"/>
  <c r="BE18" i="8"/>
  <c r="BE17" i="8"/>
  <c r="BE21" i="8"/>
  <c r="BE11" i="8"/>
  <c r="BE15" i="8"/>
  <c r="P91" i="6"/>
  <c r="L91" i="8" s="1"/>
  <c r="P75" i="6"/>
  <c r="L75" i="8" s="1"/>
  <c r="P40" i="6"/>
  <c r="L40" i="8" s="1"/>
  <c r="P48" i="6"/>
  <c r="L48" i="8" s="1"/>
  <c r="P59" i="6"/>
  <c r="L59" i="8" s="1"/>
  <c r="P82" i="6"/>
  <c r="L82" i="8" s="1"/>
  <c r="P66" i="6"/>
  <c r="L66" i="8" s="1"/>
  <c r="P32" i="6"/>
  <c r="L32" i="8" s="1"/>
  <c r="P81" i="6"/>
  <c r="L81" i="8" s="1"/>
  <c r="P65" i="6"/>
  <c r="L65" i="8" s="1"/>
  <c r="P60" i="6"/>
  <c r="L60" i="8" s="1"/>
  <c r="P46" i="6"/>
  <c r="L46" i="8" s="1"/>
  <c r="P84" i="6"/>
  <c r="L84" i="8" s="1"/>
  <c r="P68" i="6"/>
  <c r="L68" i="8" s="1"/>
  <c r="P35" i="6"/>
  <c r="L35" i="8" s="1"/>
  <c r="P47" i="6"/>
  <c r="L47" i="8" s="1"/>
  <c r="BE30" i="8"/>
  <c r="P29" i="6"/>
  <c r="L29" i="8" s="1"/>
  <c r="BE27" i="8"/>
  <c r="P15" i="6"/>
  <c r="P18" i="6"/>
  <c r="P17" i="6"/>
  <c r="P12" i="6"/>
  <c r="BE82" i="8"/>
  <c r="BE90" i="8"/>
  <c r="BE41" i="8"/>
  <c r="BE53" i="8"/>
  <c r="BE39" i="8"/>
  <c r="BE60" i="8"/>
  <c r="BE42" i="8"/>
  <c r="BE46" i="8"/>
  <c r="BE62" i="8"/>
  <c r="BE67" i="8"/>
  <c r="BE74" i="8"/>
  <c r="BE13" i="8"/>
  <c r="BE70" i="8"/>
  <c r="BE14" i="8"/>
  <c r="BE19" i="8"/>
  <c r="P87" i="6"/>
  <c r="L87" i="8" s="1"/>
  <c r="P71" i="6"/>
  <c r="L71" i="8" s="1"/>
  <c r="P53" i="6"/>
  <c r="L53" i="8" s="1"/>
  <c r="P55" i="6"/>
  <c r="L55" i="8" s="1"/>
  <c r="P54" i="6"/>
  <c r="L54" i="8" s="1"/>
  <c r="P78" i="6"/>
  <c r="L78" i="8" s="1"/>
  <c r="P58" i="6"/>
  <c r="L58" i="8" s="1"/>
  <c r="P93" i="6"/>
  <c r="L93" i="8" s="1"/>
  <c r="P77" i="6"/>
  <c r="L77" i="8" s="1"/>
  <c r="P44" i="6"/>
  <c r="L44" i="8" s="1"/>
  <c r="P61" i="6"/>
  <c r="L61" i="8" s="1"/>
  <c r="P51" i="6"/>
  <c r="L51" i="8" s="1"/>
  <c r="P80" i="6"/>
  <c r="L80" i="8" s="1"/>
  <c r="P64" i="6"/>
  <c r="L64" i="8" s="1"/>
  <c r="P56" i="6"/>
  <c r="L56" i="8" s="1"/>
  <c r="P31" i="6"/>
  <c r="L31" i="8" s="1"/>
  <c r="P24" i="6"/>
  <c r="L24" i="8" s="1"/>
  <c r="BE26" i="8"/>
  <c r="BE29" i="8"/>
  <c r="P23" i="6"/>
  <c r="P16" i="6"/>
  <c r="P13" i="6"/>
  <c r="P10" i="6"/>
  <c r="BE76" i="8"/>
  <c r="BE89" i="8"/>
  <c r="BE91" i="8"/>
  <c r="BE47" i="8"/>
  <c r="BE58" i="8"/>
  <c r="BE43" i="8"/>
  <c r="BE35" i="8"/>
  <c r="BE48" i="8"/>
  <c r="BE49" i="8"/>
  <c r="BE59" i="8"/>
  <c r="BE10" i="8"/>
  <c r="BE66" i="8"/>
  <c r="P83" i="6"/>
  <c r="L83" i="8" s="1"/>
  <c r="P67" i="6"/>
  <c r="L67" i="8" s="1"/>
  <c r="P37" i="6"/>
  <c r="L37" i="8" s="1"/>
  <c r="P49" i="6"/>
  <c r="L49" i="8" s="1"/>
  <c r="P90" i="6"/>
  <c r="L90" i="8" s="1"/>
  <c r="P74" i="6"/>
  <c r="L74" i="8" s="1"/>
  <c r="P45" i="6"/>
  <c r="L45" i="8" s="1"/>
  <c r="P89" i="6"/>
  <c r="L89" i="8" s="1"/>
  <c r="P73" i="6"/>
  <c r="L73" i="8" s="1"/>
  <c r="P43" i="6"/>
  <c r="L43" i="8" s="1"/>
  <c r="P42" i="6"/>
  <c r="L42" i="8" s="1"/>
  <c r="P92" i="6"/>
  <c r="L92" i="8" s="1"/>
  <c r="P76" i="6"/>
  <c r="L76" i="8" s="1"/>
  <c r="P39" i="6"/>
  <c r="L39" i="8" s="1"/>
  <c r="P36" i="6"/>
  <c r="L36" i="8" s="1"/>
  <c r="BE24" i="8"/>
  <c r="P26" i="6"/>
  <c r="L26" i="8" s="1"/>
  <c r="BE22" i="8"/>
  <c r="BE23" i="8"/>
  <c r="P21" i="6"/>
  <c r="P14" i="6"/>
  <c r="P28" i="6"/>
  <c r="L28" i="8" s="1"/>
  <c r="P11" i="6"/>
  <c r="BD71" i="8"/>
  <c r="BD86" i="8"/>
  <c r="BD74" i="8"/>
  <c r="BD70" i="8"/>
  <c r="BD66" i="8"/>
  <c r="BD57" i="8"/>
  <c r="BD56" i="8"/>
  <c r="O60" i="6"/>
  <c r="K60" i="8" s="1"/>
  <c r="O61" i="6"/>
  <c r="K61" i="8" s="1"/>
  <c r="O70" i="6"/>
  <c r="K70" i="8" s="1"/>
  <c r="O72" i="6"/>
  <c r="K72" i="8" s="1"/>
  <c r="O90" i="6"/>
  <c r="K90" i="8" s="1"/>
  <c r="O77" i="6"/>
  <c r="K77" i="8" s="1"/>
  <c r="O79" i="6"/>
  <c r="K79" i="8" s="1"/>
  <c r="O81" i="6"/>
  <c r="K81" i="8" s="1"/>
  <c r="O83" i="6"/>
  <c r="K83" i="8" s="1"/>
  <c r="BD84" i="8"/>
  <c r="BD91" i="8"/>
  <c r="BD59" i="8"/>
  <c r="BD61" i="8"/>
  <c r="BD54" i="8"/>
  <c r="BD62" i="8"/>
  <c r="BD69" i="8"/>
  <c r="O55" i="6"/>
  <c r="K55" i="8" s="1"/>
  <c r="O68" i="6"/>
  <c r="K68" i="8" s="1"/>
  <c r="O86" i="6"/>
  <c r="K86" i="8" s="1"/>
  <c r="O73" i="6"/>
  <c r="K73" i="8" s="1"/>
  <c r="O75" i="6"/>
  <c r="K75" i="8" s="1"/>
  <c r="O93" i="6"/>
  <c r="K93" i="8" s="1"/>
  <c r="O64" i="6"/>
  <c r="K64" i="8" s="1"/>
  <c r="O66" i="6"/>
  <c r="K66" i="8" s="1"/>
  <c r="BD77" i="8"/>
  <c r="BD88" i="8"/>
  <c r="BD72" i="8"/>
  <c r="BD68" i="8"/>
  <c r="BD64" i="8"/>
  <c r="BD58" i="8"/>
  <c r="BD55" i="8"/>
  <c r="BD63" i="8"/>
  <c r="BD67" i="8"/>
  <c r="BD78" i="8"/>
  <c r="O59" i="6"/>
  <c r="K59" i="8" s="1"/>
  <c r="O84" i="6"/>
  <c r="K84" i="8" s="1"/>
  <c r="O71" i="6"/>
  <c r="K71" i="8" s="1"/>
  <c r="O89" i="6"/>
  <c r="K89" i="8" s="1"/>
  <c r="O76" i="6"/>
  <c r="K76" i="8" s="1"/>
  <c r="O78" i="6"/>
  <c r="K78" i="8" s="1"/>
  <c r="O80" i="6"/>
  <c r="K80" i="8" s="1"/>
  <c r="O82" i="6"/>
  <c r="K82" i="8" s="1"/>
  <c r="BD90" i="8"/>
  <c r="BD92" i="8"/>
  <c r="BD76" i="8"/>
  <c r="BD60" i="8"/>
  <c r="BD65" i="8"/>
  <c r="O58" i="6"/>
  <c r="K58" i="8" s="1"/>
  <c r="O69" i="6"/>
  <c r="K69" i="8" s="1"/>
  <c r="O62" i="6"/>
  <c r="K62" i="8" s="1"/>
  <c r="O74" i="6"/>
  <c r="K74" i="8" s="1"/>
  <c r="O92" i="6"/>
  <c r="K92" i="8" s="1"/>
  <c r="O63" i="6"/>
  <c r="K63" i="8" s="1"/>
  <c r="O65" i="6"/>
  <c r="K65" i="8" s="1"/>
  <c r="O67" i="6"/>
  <c r="K67" i="8" s="1"/>
  <c r="BA55" i="8"/>
  <c r="BA59" i="8"/>
  <c r="BA63" i="8"/>
  <c r="BA69" i="8"/>
  <c r="L70" i="6"/>
  <c r="H70" i="8" s="1"/>
  <c r="L77" i="6"/>
  <c r="H77" i="8" s="1"/>
  <c r="L89" i="6"/>
  <c r="H89" i="8" s="1"/>
  <c r="L60" i="6"/>
  <c r="H60" i="8" s="1"/>
  <c r="L73" i="6"/>
  <c r="H73" i="8" s="1"/>
  <c r="L69" i="6"/>
  <c r="H69" i="8" s="1"/>
  <c r="L62" i="6"/>
  <c r="H62" i="8" s="1"/>
  <c r="L88" i="6"/>
  <c r="H88" i="8" s="1"/>
  <c r="L84" i="6"/>
  <c r="H84" i="8" s="1"/>
  <c r="L57" i="6"/>
  <c r="H57" i="8" s="1"/>
  <c r="BA86" i="8"/>
  <c r="BA92" i="8"/>
  <c r="BA58" i="8"/>
  <c r="BA56" i="8"/>
  <c r="BA62" i="8"/>
  <c r="BA71" i="8"/>
  <c r="L65" i="6"/>
  <c r="H65" i="8" s="1"/>
  <c r="L80" i="6"/>
  <c r="H80" i="8" s="1"/>
  <c r="L92" i="6"/>
  <c r="H92" i="8" s="1"/>
  <c r="L66" i="6"/>
  <c r="H66" i="8" s="1"/>
  <c r="L76" i="6"/>
  <c r="H76" i="8" s="1"/>
  <c r="L59" i="6"/>
  <c r="H59" i="8" s="1"/>
  <c r="L58" i="6"/>
  <c r="H58" i="8" s="1"/>
  <c r="L91" i="6"/>
  <c r="H91" i="8" s="1"/>
  <c r="L87" i="6"/>
  <c r="H87" i="8" s="1"/>
  <c r="L61" i="6"/>
  <c r="H61" i="8" s="1"/>
  <c r="BA87" i="8"/>
  <c r="BA91" i="8"/>
  <c r="BA54" i="8"/>
  <c r="BA57" i="8"/>
  <c r="BA65" i="8"/>
  <c r="BA67" i="8"/>
  <c r="L72" i="6"/>
  <c r="H72" i="8" s="1"/>
  <c r="L68" i="6"/>
  <c r="H68" i="8" s="1"/>
  <c r="L83" i="6"/>
  <c r="H83" i="8" s="1"/>
  <c r="L90" i="6"/>
  <c r="H90" i="8" s="1"/>
  <c r="L64" i="6"/>
  <c r="H64" i="8" s="1"/>
  <c r="L79" i="6"/>
  <c r="H79" i="8" s="1"/>
  <c r="L56" i="6"/>
  <c r="H56" i="8" s="1"/>
  <c r="L55" i="6"/>
  <c r="H55" i="8" s="1"/>
  <c r="L86" i="6"/>
  <c r="H86" i="8" s="1"/>
  <c r="L82" i="6"/>
  <c r="H82" i="8" s="1"/>
  <c r="BA79" i="8"/>
  <c r="BA89" i="8"/>
  <c r="BA90" i="8"/>
  <c r="BA61" i="8"/>
  <c r="BA60" i="8"/>
  <c r="L75" i="6"/>
  <c r="H75" i="8" s="1"/>
  <c r="L71" i="6"/>
  <c r="H71" i="8" s="1"/>
  <c r="L78" i="6"/>
  <c r="H78" i="8" s="1"/>
  <c r="L85" i="6"/>
  <c r="H85" i="8" s="1"/>
  <c r="L67" i="6"/>
  <c r="H67" i="8" s="1"/>
  <c r="L74" i="6"/>
  <c r="H74" i="8" s="1"/>
  <c r="L54" i="6"/>
  <c r="H54" i="8" s="1"/>
  <c r="L63" i="6"/>
  <c r="H63" i="8" s="1"/>
  <c r="L81" i="6"/>
  <c r="H81" i="8" s="1"/>
  <c r="L93" i="6"/>
  <c r="H93" i="8" s="1"/>
  <c r="AW23" i="6"/>
  <c r="AW25" i="6"/>
  <c r="AW10" i="6"/>
  <c r="AW9" i="6" s="1"/>
  <c r="AW35" i="6"/>
  <c r="BV16" i="8"/>
  <c r="BV19" i="8"/>
  <c r="BV11" i="8"/>
  <c r="BV14" i="8"/>
  <c r="BV20" i="8"/>
  <c r="BV23" i="8"/>
  <c r="BV12" i="8"/>
  <c r="BV15" i="8"/>
  <c r="BV18" i="8"/>
  <c r="AG33" i="6"/>
  <c r="BV33" i="8"/>
  <c r="AG13" i="6"/>
  <c r="BV13" i="8"/>
  <c r="BV31" i="8"/>
  <c r="AG31" i="6"/>
  <c r="BV17" i="8"/>
  <c r="AG17" i="6"/>
  <c r="AG25" i="6"/>
  <c r="BV25" i="8"/>
  <c r="BV10" i="8"/>
  <c r="AG10" i="6"/>
  <c r="AG21" i="6"/>
  <c r="BV21" i="8"/>
  <c r="CV57" i="5"/>
  <c r="CW56" i="5"/>
  <c r="AU25" i="6"/>
  <c r="CJ25" i="8"/>
  <c r="CJ10" i="8"/>
  <c r="AU10" i="6"/>
  <c r="CJ35" i="8"/>
  <c r="AU35" i="6"/>
  <c r="AU16" i="6"/>
  <c r="CJ16" i="8"/>
  <c r="CJ12" i="8"/>
  <c r="AU21" i="6"/>
  <c r="CJ21" i="8"/>
  <c r="CJ22" i="8"/>
  <c r="AU22" i="6"/>
  <c r="AU24" i="6"/>
  <c r="CJ24" i="8"/>
  <c r="CJ11" i="8"/>
  <c r="AU11" i="6"/>
  <c r="CJ17" i="8"/>
  <c r="AU17" i="6"/>
  <c r="AU20" i="6"/>
  <c r="CJ20" i="8"/>
  <c r="CJ23" i="8"/>
  <c r="AU23" i="6"/>
  <c r="EZ57" i="5"/>
  <c r="FA56" i="5"/>
  <c r="CJ14" i="8"/>
  <c r="AU33" i="6"/>
  <c r="CJ33" i="8"/>
  <c r="CJ15" i="8"/>
  <c r="AU15" i="6"/>
  <c r="CJ18" i="8"/>
  <c r="AU18" i="6"/>
  <c r="CL14" i="8"/>
  <c r="AW14" i="6"/>
  <c r="AW12" i="6"/>
  <c r="CL12" i="8"/>
  <c r="CL13" i="8"/>
  <c r="AW13" i="6"/>
  <c r="FH57" i="5"/>
  <c r="FI56" i="5"/>
  <c r="N29" i="6"/>
  <c r="BC26" i="8"/>
  <c r="Y56" i="5"/>
  <c r="Y81" i="5"/>
  <c r="Z75" i="5"/>
  <c r="Z68" i="5"/>
  <c r="Z70" i="5"/>
  <c r="Z62" i="5"/>
  <c r="Z79" i="5"/>
  <c r="Z71" i="5"/>
  <c r="Z67" i="5"/>
  <c r="Z76" i="5"/>
  <c r="Z59" i="5"/>
  <c r="Z80" i="5"/>
  <c r="Z63" i="5"/>
  <c r="T107" i="5"/>
  <c r="U81" i="5"/>
  <c r="V74" i="5"/>
  <c r="BA23" i="8"/>
  <c r="AY19" i="8"/>
  <c r="I75" i="6"/>
  <c r="BT75" i="6" s="1"/>
  <c r="AX75" i="8"/>
  <c r="I80" i="6"/>
  <c r="BT80" i="6" s="1"/>
  <c r="AX80" i="8"/>
  <c r="I37" i="6"/>
  <c r="BT37" i="6" s="1"/>
  <c r="AY13" i="8"/>
  <c r="AX37" i="8"/>
  <c r="AY28" i="8"/>
  <c r="R92" i="5"/>
  <c r="R104" i="5"/>
  <c r="R105" i="5"/>
  <c r="R97" i="5"/>
  <c r="R101" i="5"/>
  <c r="R84" i="5"/>
  <c r="R93" i="5"/>
  <c r="R86" i="5"/>
  <c r="R102" i="5"/>
  <c r="R96" i="5"/>
  <c r="R91" i="5"/>
  <c r="R89" i="5"/>
  <c r="R85" i="5"/>
  <c r="R83" i="5"/>
  <c r="R88" i="5"/>
  <c r="R103" i="5"/>
  <c r="R90" i="5"/>
  <c r="R95" i="5"/>
  <c r="R87" i="5"/>
  <c r="R94" i="5"/>
  <c r="CI75" i="8"/>
  <c r="CI86" i="8"/>
  <c r="CI93" i="8"/>
  <c r="CI10" i="8"/>
  <c r="CI49" i="8"/>
  <c r="CI54" i="8"/>
  <c r="CI34" i="8"/>
  <c r="CI26" i="8"/>
  <c r="CI90" i="8"/>
  <c r="CI11" i="8"/>
  <c r="CI59" i="8"/>
  <c r="CI55" i="8"/>
  <c r="CI39" i="8"/>
  <c r="CI35" i="8"/>
  <c r="CI19" i="8"/>
  <c r="CI15" i="8"/>
  <c r="CI58" i="8"/>
  <c r="CI38" i="8"/>
  <c r="CI28" i="8"/>
  <c r="CI12" i="8"/>
  <c r="CI82" i="8"/>
  <c r="CI85" i="8"/>
  <c r="CI51" i="8"/>
  <c r="CI47" i="8"/>
  <c r="CI31" i="8"/>
  <c r="CI60" i="8"/>
  <c r="CI40" i="8"/>
  <c r="CI30" i="8"/>
  <c r="CI14" i="8"/>
  <c r="CI81" i="8"/>
  <c r="CI91" i="8"/>
  <c r="CI57" i="8"/>
  <c r="CI37" i="8"/>
  <c r="CI27" i="8"/>
  <c r="CI21" i="8"/>
  <c r="CI17" i="8"/>
  <c r="CI13" i="8"/>
  <c r="CI52" i="8"/>
  <c r="CI32" i="8"/>
  <c r="CI24" i="8"/>
  <c r="CI78" i="8"/>
  <c r="CI18" i="8"/>
  <c r="CI68" i="8"/>
  <c r="CI44" i="8"/>
  <c r="AT36" i="6"/>
  <c r="AP36" i="8" s="1"/>
  <c r="AT73" i="6"/>
  <c r="AP73" i="8" s="1"/>
  <c r="AT33" i="6"/>
  <c r="AP33" i="8" s="1"/>
  <c r="AT45" i="6"/>
  <c r="AP45" i="8" s="1"/>
  <c r="AT37" i="6"/>
  <c r="AP37" i="8" s="1"/>
  <c r="AT69" i="6"/>
  <c r="AP69" i="8" s="1"/>
  <c r="AT38" i="6"/>
  <c r="AP38" i="8" s="1"/>
  <c r="AT48" i="6"/>
  <c r="AP48" i="8" s="1"/>
  <c r="AT46" i="6"/>
  <c r="AP46" i="8" s="1"/>
  <c r="AT56" i="6"/>
  <c r="AP56" i="8" s="1"/>
  <c r="AT57" i="6"/>
  <c r="AP57" i="8" s="1"/>
  <c r="AT61" i="6"/>
  <c r="AP61" i="8" s="1"/>
  <c r="AT82" i="6"/>
  <c r="AP82" i="8" s="1"/>
  <c r="AT77" i="6"/>
  <c r="AP77" i="8" s="1"/>
  <c r="AT31" i="6"/>
  <c r="AP31" i="8" s="1"/>
  <c r="AT60" i="6"/>
  <c r="AP60" i="8" s="1"/>
  <c r="AT12" i="6"/>
  <c r="AP12" i="8" s="1"/>
  <c r="AT19" i="6"/>
  <c r="AP19" i="8" s="1"/>
  <c r="AT21" i="6"/>
  <c r="AP21" i="8" s="1"/>
  <c r="AT27" i="6"/>
  <c r="AP27" i="8" s="1"/>
  <c r="AT20" i="6"/>
  <c r="AP20" i="8" s="1"/>
  <c r="CI33" i="8"/>
  <c r="CI65" i="8"/>
  <c r="CI62" i="8"/>
  <c r="CI43" i="8"/>
  <c r="AT42" i="6"/>
  <c r="AP42" i="8" s="1"/>
  <c r="AT32" i="6"/>
  <c r="AP32" i="8" s="1"/>
  <c r="AT49" i="6"/>
  <c r="AP49" i="8" s="1"/>
  <c r="AT59" i="6"/>
  <c r="AP59" i="8" s="1"/>
  <c r="AT43" i="6"/>
  <c r="AP43" i="8" s="1"/>
  <c r="AT54" i="6"/>
  <c r="AP54" i="8" s="1"/>
  <c r="AT53" i="6"/>
  <c r="AP53" i="8" s="1"/>
  <c r="AT84" i="6"/>
  <c r="AP84" i="8" s="1"/>
  <c r="AT58" i="6"/>
  <c r="AP58" i="8" s="1"/>
  <c r="AT86" i="6"/>
  <c r="AP86" i="8" s="1"/>
  <c r="AT79" i="6"/>
  <c r="AP79" i="8" s="1"/>
  <c r="AT80" i="6"/>
  <c r="AP80" i="8" s="1"/>
  <c r="AT75" i="6"/>
  <c r="AP75" i="8" s="1"/>
  <c r="AT66" i="6"/>
  <c r="AP66" i="8" s="1"/>
  <c r="AT44" i="6"/>
  <c r="AP44" i="8" s="1"/>
  <c r="AT91" i="6"/>
  <c r="AP91" i="8" s="1"/>
  <c r="AT28" i="6"/>
  <c r="AP28" i="8" s="1"/>
  <c r="AT16" i="6"/>
  <c r="AP16" i="8" s="1"/>
  <c r="AT18" i="6"/>
  <c r="AP18" i="8" s="1"/>
  <c r="AT26" i="6"/>
  <c r="AP26" i="8" s="1"/>
  <c r="AT15" i="6"/>
  <c r="AP15" i="8" s="1"/>
  <c r="CI25" i="8"/>
  <c r="CI36" i="8"/>
  <c r="CI41" i="8"/>
  <c r="AT50" i="6"/>
  <c r="AP50" i="8" s="1"/>
  <c r="AT62" i="6"/>
  <c r="AP62" i="8" s="1"/>
  <c r="AT87" i="6"/>
  <c r="AP87" i="8" s="1"/>
  <c r="AT88" i="6"/>
  <c r="AP88" i="8" s="1"/>
  <c r="AT52" i="6"/>
  <c r="AP52" i="8" s="1"/>
  <c r="AT90" i="6"/>
  <c r="AP90" i="8" s="1"/>
  <c r="AT83" i="6"/>
  <c r="AP83" i="8" s="1"/>
  <c r="AT68" i="6"/>
  <c r="AP68" i="8" s="1"/>
  <c r="AT81" i="6"/>
  <c r="AP81" i="8" s="1"/>
  <c r="AT70" i="6"/>
  <c r="AP70" i="8" s="1"/>
  <c r="AT63" i="6"/>
  <c r="AP63" i="8" s="1"/>
  <c r="AT64" i="6"/>
  <c r="AP64" i="8" s="1"/>
  <c r="AT76" i="6"/>
  <c r="AP76" i="8" s="1"/>
  <c r="AT34" i="6"/>
  <c r="AP34" i="8" s="1"/>
  <c r="AT55" i="6"/>
  <c r="AP55" i="8" s="1"/>
  <c r="AT92" i="6"/>
  <c r="AP92" i="8" s="1"/>
  <c r="AT25" i="6"/>
  <c r="AP25" i="8" s="1"/>
  <c r="AT10" i="6"/>
  <c r="AT14" i="6"/>
  <c r="AP14" i="8" s="1"/>
  <c r="AT13" i="6"/>
  <c r="AP13" i="8" s="1"/>
  <c r="AT11" i="6"/>
  <c r="AP11" i="8" s="1"/>
  <c r="AT23" i="6"/>
  <c r="AP23" i="8" s="1"/>
  <c r="CI66" i="8"/>
  <c r="CI53" i="8"/>
  <c r="CI69" i="8"/>
  <c r="CI64" i="8"/>
  <c r="CI63" i="8"/>
  <c r="CI71" i="8"/>
  <c r="CI72" i="8"/>
  <c r="CI67" i="8"/>
  <c r="AT89" i="6"/>
  <c r="AP89" i="8" s="1"/>
  <c r="AT78" i="6"/>
  <c r="AP78" i="8" s="1"/>
  <c r="AT71" i="6"/>
  <c r="AP71" i="8" s="1"/>
  <c r="AT72" i="6"/>
  <c r="AP72" i="8" s="1"/>
  <c r="AT85" i="6"/>
  <c r="AP85" i="8" s="1"/>
  <c r="AT74" i="6"/>
  <c r="AP74" i="8" s="1"/>
  <c r="AT67" i="6"/>
  <c r="AP67" i="8" s="1"/>
  <c r="AT39" i="6"/>
  <c r="AP39" i="8" s="1"/>
  <c r="AT65" i="6"/>
  <c r="AP65" i="8" s="1"/>
  <c r="AT40" i="6"/>
  <c r="AP40" i="8" s="1"/>
  <c r="AT51" i="6"/>
  <c r="AP51" i="8" s="1"/>
  <c r="AT93" i="6"/>
  <c r="AP93" i="8" s="1"/>
  <c r="AT35" i="6"/>
  <c r="AP35" i="8" s="1"/>
  <c r="AT41" i="6"/>
  <c r="AP41" i="8" s="1"/>
  <c r="AT47" i="6"/>
  <c r="AP47" i="8" s="1"/>
  <c r="AT17" i="6"/>
  <c r="AP17" i="8" s="1"/>
  <c r="AT29" i="6"/>
  <c r="AP29" i="8" s="1"/>
  <c r="AT24" i="6"/>
  <c r="AP24" i="8" s="1"/>
  <c r="AT30" i="6"/>
  <c r="AP30" i="8" s="1"/>
  <c r="AT22" i="6"/>
  <c r="AP22" i="8" s="1"/>
  <c r="CI76" i="8"/>
  <c r="CI22" i="8"/>
  <c r="AR18" i="6"/>
  <c r="AN18" i="8" s="1"/>
  <c r="AR53" i="6"/>
  <c r="AN53" i="8" s="1"/>
  <c r="AR56" i="6"/>
  <c r="AN56" i="8" s="1"/>
  <c r="AR61" i="6"/>
  <c r="AN61" i="8" s="1"/>
  <c r="AR54" i="6"/>
  <c r="AN54" i="8" s="1"/>
  <c r="AH54" i="6"/>
  <c r="AD54" i="8" s="1"/>
  <c r="AH64" i="6"/>
  <c r="AD64" i="8" s="1"/>
  <c r="AH91" i="6"/>
  <c r="AD91" i="8" s="1"/>
  <c r="BR88" i="5"/>
  <c r="BR95" i="5"/>
  <c r="CI74" i="8"/>
  <c r="AH69" i="6"/>
  <c r="AD69" i="8" s="1"/>
  <c r="AH88" i="6"/>
  <c r="AD88" i="8" s="1"/>
  <c r="AH52" i="6"/>
  <c r="AD52" i="8" s="1"/>
  <c r="AH73" i="6"/>
  <c r="AD73" i="8" s="1"/>
  <c r="AH53" i="6"/>
  <c r="AD53" i="8" s="1"/>
  <c r="BW84" i="8"/>
  <c r="CI88" i="8"/>
  <c r="CG64" i="8"/>
  <c r="CI87" i="8"/>
  <c r="CG17" i="8"/>
  <c r="CI45" i="8"/>
  <c r="CI77" i="8"/>
  <c r="CI89" i="8"/>
  <c r="CG20" i="8"/>
  <c r="CI50" i="8"/>
  <c r="CG61" i="8"/>
  <c r="CG82" i="8"/>
  <c r="CG58" i="8"/>
  <c r="CG38" i="8"/>
  <c r="CG28" i="8"/>
  <c r="CG12" i="8"/>
  <c r="CG89" i="8"/>
  <c r="CG91" i="8"/>
  <c r="CG60" i="8"/>
  <c r="CG40" i="8"/>
  <c r="CG30" i="8"/>
  <c r="CG14" i="8"/>
  <c r="CG29" i="8"/>
  <c r="CG10" i="8"/>
  <c r="CG11" i="8"/>
  <c r="CG52" i="8"/>
  <c r="CG32" i="8"/>
  <c r="CG24" i="8"/>
  <c r="CG46" i="8"/>
  <c r="CG78" i="8"/>
  <c r="CG79" i="8"/>
  <c r="CG86" i="8"/>
  <c r="CG87" i="8"/>
  <c r="CG90" i="8"/>
  <c r="CG92" i="8"/>
  <c r="CG54" i="8"/>
  <c r="CG34" i="8"/>
  <c r="CG26" i="8"/>
  <c r="CG39" i="8"/>
  <c r="CG49" i="8"/>
  <c r="CG33" i="8"/>
  <c r="CG59" i="8"/>
  <c r="CG37" i="8"/>
  <c r="CG67" i="8"/>
  <c r="CG63" i="8"/>
  <c r="CG41" i="8"/>
  <c r="CG15" i="8"/>
  <c r="CG13" i="8"/>
  <c r="CG35" i="8"/>
  <c r="CG71" i="8"/>
  <c r="CG65" i="8"/>
  <c r="CG16" i="8"/>
  <c r="CG68" i="8"/>
  <c r="CG53" i="8"/>
  <c r="CG45" i="8"/>
  <c r="CG57" i="8"/>
  <c r="CG47" i="8"/>
  <c r="CG69" i="8"/>
  <c r="CG43" i="8"/>
  <c r="CG25" i="8"/>
  <c r="CG66" i="8"/>
  <c r="CG74" i="8"/>
  <c r="AR49" i="6"/>
  <c r="AN49" i="8" s="1"/>
  <c r="AR58" i="6"/>
  <c r="AN58" i="8" s="1"/>
  <c r="AR68" i="6"/>
  <c r="AN68" i="8" s="1"/>
  <c r="AR55" i="6"/>
  <c r="AN55" i="8" s="1"/>
  <c r="AR60" i="6"/>
  <c r="AN60" i="8" s="1"/>
  <c r="AR71" i="6"/>
  <c r="AN71" i="8" s="1"/>
  <c r="AR52" i="6"/>
  <c r="AN52" i="8" s="1"/>
  <c r="AR48" i="6"/>
  <c r="AN48" i="8" s="1"/>
  <c r="AR73" i="6"/>
  <c r="AN73" i="8" s="1"/>
  <c r="AR47" i="6"/>
  <c r="AN47" i="8" s="1"/>
  <c r="AR92" i="6"/>
  <c r="AN92" i="8" s="1"/>
  <c r="AR69" i="6"/>
  <c r="AN69" i="8" s="1"/>
  <c r="AR17" i="6"/>
  <c r="AN17" i="8" s="1"/>
  <c r="AR16" i="6"/>
  <c r="AN16" i="8" s="1"/>
  <c r="AR19" i="6"/>
  <c r="AN19" i="8" s="1"/>
  <c r="AR26" i="6"/>
  <c r="AN26" i="8" s="1"/>
  <c r="AR59" i="6"/>
  <c r="AN59" i="8" s="1"/>
  <c r="AR87" i="6"/>
  <c r="AN87" i="8" s="1"/>
  <c r="AR64" i="6"/>
  <c r="AN64" i="8" s="1"/>
  <c r="AR32" i="6"/>
  <c r="AN32" i="8" s="1"/>
  <c r="AR86" i="6"/>
  <c r="AN86" i="8" s="1"/>
  <c r="AR67" i="6"/>
  <c r="AN67" i="8" s="1"/>
  <c r="AR62" i="6"/>
  <c r="AN62" i="8" s="1"/>
  <c r="AR89" i="6"/>
  <c r="AN89" i="8" s="1"/>
  <c r="AR70" i="6"/>
  <c r="AN70" i="8" s="1"/>
  <c r="AR57" i="6"/>
  <c r="AN57" i="8" s="1"/>
  <c r="AR84" i="6"/>
  <c r="AN84" i="8" s="1"/>
  <c r="AR65" i="6"/>
  <c r="AN65" i="8" s="1"/>
  <c r="AR21" i="6"/>
  <c r="AN21" i="8" s="1"/>
  <c r="AR22" i="6"/>
  <c r="AN22" i="8" s="1"/>
  <c r="AR23" i="6"/>
  <c r="AN23" i="8" s="1"/>
  <c r="AR24" i="6"/>
  <c r="AN24" i="8" s="1"/>
  <c r="CG76" i="8"/>
  <c r="AR39" i="6"/>
  <c r="AN39" i="8" s="1"/>
  <c r="AR83" i="6"/>
  <c r="AN83" i="8" s="1"/>
  <c r="AR35" i="6"/>
  <c r="AN35" i="8" s="1"/>
  <c r="AR40" i="6"/>
  <c r="AN40" i="8" s="1"/>
  <c r="AR82" i="6"/>
  <c r="AN82" i="8" s="1"/>
  <c r="AR63" i="6"/>
  <c r="AN63" i="8" s="1"/>
  <c r="AR33" i="6"/>
  <c r="AN33" i="8" s="1"/>
  <c r="AR85" i="6"/>
  <c r="AN85" i="8" s="1"/>
  <c r="AR66" i="6"/>
  <c r="AN66" i="8" s="1"/>
  <c r="AR42" i="6"/>
  <c r="AN42" i="8" s="1"/>
  <c r="AR80" i="6"/>
  <c r="AN80" i="8" s="1"/>
  <c r="AR27" i="6"/>
  <c r="AN27" i="8" s="1"/>
  <c r="AR28" i="6"/>
  <c r="AN28" i="8" s="1"/>
  <c r="AR11" i="6"/>
  <c r="AN11" i="8" s="1"/>
  <c r="AR30" i="6"/>
  <c r="AN30" i="8" s="1"/>
  <c r="AR38" i="6"/>
  <c r="AN38" i="8" s="1"/>
  <c r="AR43" i="6"/>
  <c r="AN43" i="8" s="1"/>
  <c r="AR75" i="6"/>
  <c r="AN75" i="8" s="1"/>
  <c r="AR51" i="6"/>
  <c r="AN51" i="8" s="1"/>
  <c r="AR46" i="6"/>
  <c r="AN46" i="8" s="1"/>
  <c r="AR74" i="6"/>
  <c r="AN74" i="8" s="1"/>
  <c r="AR45" i="6"/>
  <c r="AN45" i="8" s="1"/>
  <c r="AR41" i="6"/>
  <c r="AN41" i="8" s="1"/>
  <c r="AR77" i="6"/>
  <c r="AN77" i="8" s="1"/>
  <c r="AR37" i="6"/>
  <c r="AN37" i="8" s="1"/>
  <c r="AR50" i="6"/>
  <c r="AN50" i="8" s="1"/>
  <c r="AR72" i="6"/>
  <c r="AN72" i="8" s="1"/>
  <c r="AR10" i="6"/>
  <c r="AR13" i="6"/>
  <c r="AN13" i="8" s="1"/>
  <c r="AR25" i="6"/>
  <c r="AN25" i="8" s="1"/>
  <c r="AR15" i="6"/>
  <c r="AN15" i="8" s="1"/>
  <c r="AR20" i="6"/>
  <c r="AN20" i="8" s="1"/>
  <c r="AR12" i="6"/>
  <c r="AN12" i="8" s="1"/>
  <c r="AR31" i="6"/>
  <c r="AN31" i="8" s="1"/>
  <c r="AR36" i="6"/>
  <c r="AN36" i="8" s="1"/>
  <c r="AR44" i="6"/>
  <c r="AN44" i="8" s="1"/>
  <c r="AR34" i="6"/>
  <c r="AN34" i="8" s="1"/>
  <c r="CG50" i="8"/>
  <c r="BW70" i="8"/>
  <c r="CG42" i="8"/>
  <c r="AH83" i="6"/>
  <c r="AD83" i="8" s="1"/>
  <c r="AH59" i="6"/>
  <c r="AD59" i="8" s="1"/>
  <c r="AH93" i="6"/>
  <c r="AD93" i="8" s="1"/>
  <c r="AH31" i="6"/>
  <c r="AD31" i="8" s="1"/>
  <c r="AH34" i="6"/>
  <c r="AD34" i="8" s="1"/>
  <c r="CI48" i="8"/>
  <c r="BW88" i="8"/>
  <c r="CI92" i="8"/>
  <c r="CG84" i="8"/>
  <c r="CG44" i="8"/>
  <c r="CI79" i="8"/>
  <c r="BW87" i="8"/>
  <c r="CI73" i="8"/>
  <c r="BW73" i="8"/>
  <c r="CG81" i="8"/>
  <c r="CG72" i="8"/>
  <c r="CG19" i="8"/>
  <c r="CG51" i="8"/>
  <c r="CI56" i="8"/>
  <c r="AR29" i="6"/>
  <c r="AN29" i="8" s="1"/>
  <c r="AR76" i="6"/>
  <c r="AN76" i="8" s="1"/>
  <c r="AR81" i="6"/>
  <c r="AN81" i="8" s="1"/>
  <c r="AR78" i="6"/>
  <c r="AN78" i="8" s="1"/>
  <c r="AR79" i="6"/>
  <c r="AN79" i="8" s="1"/>
  <c r="BW81" i="8"/>
  <c r="BW83" i="8"/>
  <c r="BW32" i="8"/>
  <c r="BW14" i="8"/>
  <c r="BW21" i="8"/>
  <c r="BW11" i="8"/>
  <c r="BW33" i="8"/>
  <c r="BW31" i="8"/>
  <c r="BW40" i="8"/>
  <c r="BW49" i="8"/>
  <c r="BW38" i="8"/>
  <c r="BW54" i="8"/>
  <c r="BW16" i="8"/>
  <c r="BW12" i="8"/>
  <c r="BW46" i="8"/>
  <c r="BW47" i="8"/>
  <c r="BW44" i="8"/>
  <c r="BW74" i="8"/>
  <c r="BW82" i="8"/>
  <c r="BW90" i="8"/>
  <c r="BW93" i="8"/>
  <c r="BW20" i="8"/>
  <c r="BW35" i="8"/>
  <c r="BW10" i="8"/>
  <c r="BW25" i="8"/>
  <c r="BW29" i="8"/>
  <c r="BW48" i="8"/>
  <c r="BW22" i="8"/>
  <c r="BW50" i="8"/>
  <c r="BW13" i="8"/>
  <c r="BW61" i="8"/>
  <c r="BW45" i="8"/>
  <c r="BW66" i="8"/>
  <c r="BW75" i="8"/>
  <c r="BW28" i="8"/>
  <c r="BW36" i="8"/>
  <c r="BW18" i="8"/>
  <c r="BW26" i="8"/>
  <c r="BW23" i="8"/>
  <c r="BW53" i="8"/>
  <c r="BW42" i="8"/>
  <c r="BW37" i="8"/>
  <c r="BW60" i="8"/>
  <c r="BW59" i="8"/>
  <c r="BW58" i="8"/>
  <c r="BW43" i="8"/>
  <c r="BW72" i="8"/>
  <c r="BW85" i="8"/>
  <c r="BW86" i="8"/>
  <c r="BW91" i="8"/>
  <c r="BW55" i="8"/>
  <c r="BW27" i="8"/>
  <c r="BW30" i="8"/>
  <c r="BW17" i="8"/>
  <c r="BW39" i="8"/>
  <c r="BW51" i="8"/>
  <c r="BW34" i="8"/>
  <c r="BW41" i="8"/>
  <c r="BW15" i="8"/>
  <c r="BW57" i="8"/>
  <c r="BW56" i="8"/>
  <c r="BW52" i="8"/>
  <c r="BW62" i="8"/>
  <c r="BW68" i="8"/>
  <c r="BW63" i="8"/>
  <c r="BW65" i="8"/>
  <c r="AH32" i="6"/>
  <c r="AD32" i="8" s="1"/>
  <c r="AH67" i="6"/>
  <c r="AD67" i="8" s="1"/>
  <c r="AH66" i="6"/>
  <c r="AD66" i="8" s="1"/>
  <c r="AH58" i="6"/>
  <c r="AD58" i="8" s="1"/>
  <c r="AH56" i="6"/>
  <c r="AD56" i="8" s="1"/>
  <c r="AH13" i="6"/>
  <c r="AD13" i="8" s="1"/>
  <c r="AH10" i="6"/>
  <c r="AH23" i="6"/>
  <c r="AD23" i="8" s="1"/>
  <c r="AH28" i="6"/>
  <c r="AD28" i="8" s="1"/>
  <c r="AH22" i="6"/>
  <c r="AD22" i="8" s="1"/>
  <c r="AH77" i="6"/>
  <c r="AD77" i="8" s="1"/>
  <c r="AH76" i="6"/>
  <c r="AD76" i="8" s="1"/>
  <c r="AH79" i="6"/>
  <c r="AD79" i="8" s="1"/>
  <c r="AH43" i="6"/>
  <c r="AD43" i="8" s="1"/>
  <c r="AH61" i="6"/>
  <c r="AD61" i="8" s="1"/>
  <c r="BW24" i="8"/>
  <c r="BW71" i="8"/>
  <c r="BW67" i="8"/>
  <c r="AH70" i="6"/>
  <c r="AD70" i="8" s="1"/>
  <c r="AH89" i="6"/>
  <c r="AD89" i="8" s="1"/>
  <c r="AH80" i="6"/>
  <c r="AD80" i="8" s="1"/>
  <c r="AH41" i="6"/>
  <c r="AD41" i="8" s="1"/>
  <c r="AH45" i="6"/>
  <c r="AD45" i="8" s="1"/>
  <c r="AH17" i="6"/>
  <c r="AD17" i="8" s="1"/>
  <c r="AH19" i="6"/>
  <c r="AD19" i="8" s="1"/>
  <c r="AH20" i="6"/>
  <c r="AD20" i="8" s="1"/>
  <c r="AH11" i="6"/>
  <c r="AD11" i="8" s="1"/>
  <c r="AH18" i="6"/>
  <c r="AD18" i="8" s="1"/>
  <c r="BW19" i="8"/>
  <c r="BW78" i="8"/>
  <c r="BW69" i="8"/>
  <c r="AH55" i="6"/>
  <c r="AD55" i="8" s="1"/>
  <c r="AH90" i="6"/>
  <c r="AD90" i="8" s="1"/>
  <c r="AH60" i="6"/>
  <c r="AD60" i="8" s="1"/>
  <c r="AH49" i="6"/>
  <c r="AD49" i="8" s="1"/>
  <c r="AH15" i="6"/>
  <c r="AD15" i="8" s="1"/>
  <c r="AH30" i="6"/>
  <c r="AD30" i="8" s="1"/>
  <c r="AH12" i="6"/>
  <c r="AD12" i="8" s="1"/>
  <c r="AH16" i="6"/>
  <c r="AD16" i="8" s="1"/>
  <c r="AH24" i="6"/>
  <c r="AD24" i="8" s="1"/>
  <c r="AH25" i="6"/>
  <c r="AD25" i="8" s="1"/>
  <c r="AH27" i="6"/>
  <c r="AD27" i="8" s="1"/>
  <c r="BW76" i="8"/>
  <c r="AH29" i="6"/>
  <c r="AD29" i="8" s="1"/>
  <c r="AH21" i="6"/>
  <c r="AD21" i="8" s="1"/>
  <c r="AH14" i="6"/>
  <c r="AD14" i="8" s="1"/>
  <c r="AH26" i="6"/>
  <c r="AD26" i="8" s="1"/>
  <c r="CG62" i="8"/>
  <c r="CI70" i="8"/>
  <c r="AH68" i="6"/>
  <c r="AD68" i="8" s="1"/>
  <c r="AH39" i="6"/>
  <c r="AD39" i="8" s="1"/>
  <c r="AH36" i="6"/>
  <c r="AD36" i="8" s="1"/>
  <c r="AH50" i="6"/>
  <c r="AD50" i="8" s="1"/>
  <c r="CI80" i="8"/>
  <c r="BW92" i="8"/>
  <c r="CI20" i="8"/>
  <c r="BW79" i="8"/>
  <c r="CG83" i="8"/>
  <c r="CG73" i="8"/>
  <c r="CG21" i="8"/>
  <c r="CI29" i="8"/>
  <c r="CG93" i="8"/>
  <c r="CI83" i="8"/>
  <c r="CG27" i="8"/>
  <c r="CG55" i="8"/>
  <c r="CI42" i="8"/>
  <c r="AR14" i="6"/>
  <c r="AN14" i="8" s="1"/>
  <c r="AR88" i="6"/>
  <c r="AN88" i="8" s="1"/>
  <c r="AR93" i="6"/>
  <c r="AN93" i="8" s="1"/>
  <c r="AR90" i="6"/>
  <c r="AN90" i="8" s="1"/>
  <c r="AR91" i="6"/>
  <c r="AN91" i="8" s="1"/>
  <c r="CG22" i="8"/>
  <c r="AH82" i="6"/>
  <c r="AD82" i="8" s="1"/>
  <c r="AH42" i="6"/>
  <c r="AD42" i="8" s="1"/>
  <c r="AH92" i="6"/>
  <c r="AD92" i="8" s="1"/>
  <c r="AH44" i="6"/>
  <c r="AD44" i="8" s="1"/>
  <c r="CG56" i="8"/>
  <c r="BW80" i="8"/>
  <c r="CI84" i="8"/>
  <c r="CG80" i="8"/>
  <c r="CG88" i="8"/>
  <c r="CG23" i="8"/>
  <c r="CG75" i="8"/>
  <c r="CI23" i="8"/>
  <c r="CI61" i="8"/>
  <c r="CG77" i="8"/>
  <c r="BW77" i="8"/>
  <c r="CG85" i="8"/>
  <c r="BW89" i="8"/>
  <c r="CG31" i="8"/>
  <c r="CI16" i="8"/>
  <c r="CG36" i="8"/>
  <c r="CG18" i="8"/>
  <c r="CI46" i="8"/>
  <c r="DV89" i="5"/>
  <c r="DV90" i="5"/>
  <c r="DV91" i="5"/>
  <c r="DV102" i="5"/>
  <c r="DV85" i="5"/>
  <c r="DV97" i="5"/>
  <c r="DV84" i="5"/>
  <c r="DV101" i="5"/>
  <c r="DV92" i="5"/>
  <c r="DV88" i="5"/>
  <c r="DV95" i="5"/>
  <c r="DV94" i="5"/>
  <c r="DV105" i="5"/>
  <c r="DV83" i="5"/>
  <c r="DV104" i="5"/>
  <c r="DV86" i="5"/>
  <c r="DV96" i="5"/>
  <c r="DB78" i="5"/>
  <c r="DB67" i="5"/>
  <c r="DB69" i="5"/>
  <c r="DB72" i="5"/>
  <c r="DB63" i="5"/>
  <c r="DB68" i="5"/>
  <c r="DB70" i="5"/>
  <c r="DB76" i="5"/>
  <c r="DB66" i="5"/>
  <c r="DB59" i="5"/>
  <c r="DB65" i="5"/>
  <c r="DB60" i="5"/>
  <c r="DB79" i="5"/>
  <c r="DB58" i="5"/>
  <c r="DB64" i="5"/>
  <c r="DB80" i="5"/>
  <c r="DB77" i="5"/>
  <c r="DB71" i="5"/>
  <c r="DB62" i="5"/>
  <c r="DB61" i="5"/>
  <c r="R60" i="5"/>
  <c r="R77" i="5"/>
  <c r="R67" i="5"/>
  <c r="R64" i="5"/>
  <c r="R58" i="5"/>
  <c r="R66" i="5"/>
  <c r="R72" i="5"/>
  <c r="R59" i="5"/>
  <c r="R80" i="5"/>
  <c r="R69" i="5"/>
  <c r="R65" i="5"/>
  <c r="R70" i="5"/>
  <c r="R68" i="5"/>
  <c r="R78" i="5"/>
  <c r="R61" i="5"/>
  <c r="R71" i="5"/>
  <c r="R76" i="5"/>
  <c r="R79" i="5"/>
  <c r="R62" i="5"/>
  <c r="R63" i="5"/>
  <c r="N75" i="5"/>
  <c r="N64" i="5"/>
  <c r="N61" i="5"/>
  <c r="N78" i="5"/>
  <c r="N74" i="5"/>
  <c r="N79" i="5"/>
  <c r="N76" i="5"/>
  <c r="N62" i="5"/>
  <c r="K45" i="6" s="1"/>
  <c r="N73" i="5"/>
  <c r="N59" i="5"/>
  <c r="N71" i="5"/>
  <c r="AZ28" i="8"/>
  <c r="K28" i="6"/>
  <c r="N68" i="5"/>
  <c r="N80" i="5"/>
  <c r="N66" i="5"/>
  <c r="N69" i="5"/>
  <c r="N60" i="5"/>
  <c r="N77" i="5"/>
  <c r="N65" i="5"/>
  <c r="N63" i="5"/>
  <c r="J64" i="5"/>
  <c r="J61" i="5"/>
  <c r="J67" i="5"/>
  <c r="J62" i="5"/>
  <c r="J71" i="5"/>
  <c r="J77" i="5"/>
  <c r="J66" i="5"/>
  <c r="J79" i="5"/>
  <c r="J20" i="6" s="1"/>
  <c r="J75" i="5"/>
  <c r="J65" i="5"/>
  <c r="J68" i="5"/>
  <c r="J70" i="5"/>
  <c r="J73" i="5"/>
  <c r="AX90" i="8"/>
  <c r="I32" i="6"/>
  <c r="BT32" i="6" s="1"/>
  <c r="I91" i="6"/>
  <c r="BT91" i="6" s="1"/>
  <c r="I90" i="6"/>
  <c r="BT90" i="6" s="1"/>
  <c r="AX91" i="8"/>
  <c r="P10" i="8"/>
  <c r="BT16" i="6"/>
  <c r="BT30" i="6"/>
  <c r="BT35" i="6"/>
  <c r="I26" i="6"/>
  <c r="BT26" i="6" s="1"/>
  <c r="AX26" i="8"/>
  <c r="AX31" i="8"/>
  <c r="I14" i="6"/>
  <c r="BT14" i="6" s="1"/>
  <c r="BT47" i="6"/>
  <c r="BT36" i="6"/>
  <c r="BT10" i="6"/>
  <c r="BT44" i="6"/>
  <c r="BT53" i="6"/>
  <c r="BT58" i="6"/>
  <c r="BT69" i="6"/>
  <c r="BT77" i="6"/>
  <c r="BT85" i="6"/>
  <c r="BT92" i="6"/>
  <c r="BT72" i="6"/>
  <c r="BT62" i="6"/>
  <c r="BT68" i="6"/>
  <c r="BT63" i="6"/>
  <c r="BT71" i="6"/>
  <c r="BT79" i="6"/>
  <c r="BT87" i="6"/>
  <c r="BT88" i="6"/>
  <c r="BT74" i="6"/>
  <c r="BT59" i="6"/>
  <c r="BT86" i="6"/>
  <c r="BT82" i="6"/>
  <c r="BT60" i="6"/>
  <c r="BT55" i="6"/>
  <c r="BT65" i="6"/>
  <c r="BT73" i="6"/>
  <c r="BT81" i="6"/>
  <c r="BT61" i="6"/>
  <c r="BT70" i="6"/>
  <c r="BT64" i="6"/>
  <c r="BT84" i="6"/>
  <c r="BT66" i="6"/>
  <c r="BT76" i="6"/>
  <c r="BT56" i="6"/>
  <c r="BT67" i="6"/>
  <c r="BT83" i="6"/>
  <c r="BT89" i="6"/>
  <c r="BT57" i="6"/>
  <c r="BT78" i="6"/>
  <c r="DV65" i="5"/>
  <c r="DV77" i="5"/>
  <c r="DV70" i="5"/>
  <c r="DV63" i="5"/>
  <c r="DV61" i="5"/>
  <c r="DV79" i="5"/>
  <c r="DV59" i="5"/>
  <c r="DV80" i="5"/>
  <c r="DV60" i="5"/>
  <c r="DV69" i="5"/>
  <c r="DV76" i="5"/>
  <c r="DV58" i="5"/>
  <c r="DV67" i="5"/>
  <c r="DV64" i="5"/>
  <c r="DV71" i="5"/>
  <c r="DV72" i="5"/>
  <c r="CT92" i="5"/>
  <c r="CT85" i="5"/>
  <c r="CT98" i="5"/>
  <c r="CT84" i="5"/>
  <c r="CT101" i="5"/>
  <c r="CT86" i="5"/>
  <c r="CT87" i="5"/>
  <c r="CT97" i="5"/>
  <c r="CT99" i="5"/>
  <c r="CT96" i="5"/>
  <c r="CT105" i="5"/>
  <c r="CT94" i="5"/>
  <c r="CT88" i="5"/>
  <c r="CT106" i="5"/>
  <c r="CT83" i="5"/>
  <c r="CT93" i="5"/>
  <c r="CT90" i="5"/>
  <c r="CT95" i="5"/>
  <c r="CT103" i="5"/>
  <c r="CT100" i="5"/>
  <c r="CT89" i="5"/>
  <c r="CT102" i="5"/>
  <c r="CT104" i="5"/>
  <c r="CT91" i="5"/>
  <c r="CT58" i="5"/>
  <c r="CT71" i="5"/>
  <c r="CT61" i="5"/>
  <c r="CT67" i="5"/>
  <c r="CT78" i="5"/>
  <c r="CT60" i="5"/>
  <c r="CT72" i="5"/>
  <c r="CT69" i="5"/>
  <c r="CT63" i="5"/>
  <c r="CT65" i="5"/>
  <c r="CT79" i="5"/>
  <c r="CT59" i="5"/>
  <c r="CT70" i="5"/>
  <c r="CT76" i="5"/>
  <c r="CT62" i="5"/>
  <c r="CT68" i="5"/>
  <c r="CT66" i="5"/>
  <c r="CT80" i="5"/>
  <c r="CT77" i="5"/>
  <c r="CT64" i="5"/>
  <c r="CP78" i="5"/>
  <c r="CP68" i="5"/>
  <c r="CL86" i="5"/>
  <c r="CL95" i="5"/>
  <c r="CL87" i="5"/>
  <c r="CL97" i="5"/>
  <c r="CL94" i="5"/>
  <c r="CL88" i="5"/>
  <c r="CL102" i="5"/>
  <c r="CL105" i="5"/>
  <c r="CL83" i="5"/>
  <c r="CL85" i="5"/>
  <c r="CL92" i="5"/>
  <c r="CL101" i="5"/>
  <c r="CL89" i="5"/>
  <c r="CL103" i="5"/>
  <c r="CL90" i="5"/>
  <c r="CL104" i="5"/>
  <c r="CL93" i="5"/>
  <c r="CL60" i="5"/>
  <c r="CL78" i="5"/>
  <c r="CL59" i="5"/>
  <c r="CL63" i="5"/>
  <c r="CL62" i="5"/>
  <c r="CL71" i="5"/>
  <c r="CL79" i="5"/>
  <c r="CL68" i="5"/>
  <c r="CL76" i="5"/>
  <c r="CL69" i="5"/>
  <c r="CL61" i="5"/>
  <c r="CL66" i="5"/>
  <c r="CL65" i="5"/>
  <c r="CL77" i="5"/>
  <c r="CL72" i="5"/>
  <c r="CL80" i="5"/>
  <c r="CL67" i="5"/>
  <c r="CL64" i="5"/>
  <c r="CL58" i="5"/>
  <c r="CL70" i="5"/>
  <c r="BR90" i="5"/>
  <c r="BR93" i="5"/>
  <c r="BR84" i="5"/>
  <c r="BR105" i="5"/>
  <c r="BR102" i="5"/>
  <c r="BR101" i="5"/>
  <c r="BR86" i="5"/>
  <c r="BR92" i="5"/>
  <c r="BR103" i="5"/>
  <c r="BR104" i="5"/>
  <c r="BR85" i="5"/>
  <c r="BR97" i="5"/>
  <c r="BR89" i="5"/>
  <c r="BR87" i="5"/>
  <c r="BR83" i="5"/>
  <c r="BN67" i="5"/>
  <c r="BN78" i="5"/>
  <c r="BN63" i="5"/>
  <c r="BN62" i="5"/>
  <c r="BN65" i="5"/>
  <c r="BN69" i="5"/>
  <c r="BN77" i="5"/>
  <c r="BN68" i="5"/>
  <c r="BN58" i="5"/>
  <c r="BN60" i="5"/>
  <c r="BN64" i="5"/>
  <c r="BN61" i="5"/>
  <c r="BN76" i="5"/>
  <c r="BN59" i="5"/>
  <c r="BN72" i="5"/>
  <c r="BN70" i="5"/>
  <c r="BN79" i="5"/>
  <c r="BN66" i="5"/>
  <c r="BN80" i="5"/>
  <c r="BN71" i="5"/>
  <c r="AT72" i="5"/>
  <c r="AT60" i="5"/>
  <c r="AT71" i="5"/>
  <c r="AT58" i="5"/>
  <c r="AT76" i="5"/>
  <c r="AT65" i="5"/>
  <c r="AT78" i="5"/>
  <c r="AT62" i="5"/>
  <c r="AT61" i="5"/>
  <c r="AT64" i="5"/>
  <c r="AT77" i="5"/>
  <c r="AT69" i="5"/>
  <c r="AT67" i="5"/>
  <c r="AT79" i="5"/>
  <c r="AT80" i="5"/>
  <c r="AT66" i="5"/>
  <c r="AT63" i="5"/>
  <c r="AT68" i="5"/>
  <c r="AT70" i="5"/>
  <c r="AT59" i="5"/>
  <c r="AH61" i="5"/>
  <c r="AH78" i="5"/>
  <c r="AH67" i="5"/>
  <c r="AH70" i="5"/>
  <c r="AH71" i="5"/>
  <c r="AH79" i="5"/>
  <c r="AH64" i="5"/>
  <c r="AH76" i="5"/>
  <c r="AH69" i="5"/>
  <c r="AH58" i="5"/>
  <c r="AH68" i="5"/>
  <c r="AH80" i="5"/>
  <c r="AH65" i="5"/>
  <c r="AH59" i="5"/>
  <c r="AH62" i="5"/>
  <c r="V62" i="5"/>
  <c r="V64" i="5"/>
  <c r="BB36" i="8" s="1"/>
  <c r="V69" i="5"/>
  <c r="M49" i="6" s="1"/>
  <c r="V63" i="5"/>
  <c r="BB40" i="8" s="1"/>
  <c r="V78" i="5"/>
  <c r="V60" i="5"/>
  <c r="V61" i="5"/>
  <c r="V72" i="5"/>
  <c r="V80" i="5"/>
  <c r="V68" i="5"/>
  <c r="V77" i="5"/>
  <c r="V71" i="5"/>
  <c r="V59" i="5"/>
  <c r="V66" i="5"/>
  <c r="V70" i="5"/>
  <c r="V67" i="5"/>
  <c r="V79" i="5"/>
  <c r="V65" i="5"/>
  <c r="BB41" i="8" s="1"/>
  <c r="V58" i="5"/>
  <c r="V76" i="5"/>
  <c r="M17" i="6"/>
  <c r="BB22" i="8"/>
  <c r="M12" i="6"/>
  <c r="I31" i="6"/>
  <c r="BT31" i="6" s="1"/>
  <c r="CT116" i="5"/>
  <c r="CT110" i="5"/>
  <c r="DJ90" i="5"/>
  <c r="DJ94" i="5"/>
  <c r="DJ89" i="5"/>
  <c r="DJ91" i="5"/>
  <c r="DJ104" i="5"/>
  <c r="I52" i="6"/>
  <c r="BT52" i="6" s="1"/>
  <c r="AX52" i="8"/>
  <c r="BB73" i="5"/>
  <c r="BB75" i="5"/>
  <c r="BB81" i="5"/>
  <c r="BB74" i="5"/>
  <c r="DF81" i="5"/>
  <c r="DF74" i="5"/>
  <c r="DF75" i="5"/>
  <c r="DF73" i="5"/>
  <c r="AP75" i="5"/>
  <c r="AP73" i="5"/>
  <c r="AP74" i="5"/>
  <c r="AP81" i="5"/>
  <c r="ED73" i="5"/>
  <c r="ED75" i="5"/>
  <c r="ED74" i="5"/>
  <c r="ED81" i="5"/>
  <c r="EH75" i="5"/>
  <c r="EH81" i="5"/>
  <c r="EH73" i="5"/>
  <c r="EH74" i="5"/>
  <c r="FJ73" i="5"/>
  <c r="FJ74" i="5"/>
  <c r="FJ81" i="5"/>
  <c r="FJ75" i="5"/>
  <c r="BV75" i="5"/>
  <c r="BV81" i="5"/>
  <c r="BV73" i="5"/>
  <c r="BV74" i="5"/>
  <c r="BZ81" i="5"/>
  <c r="BZ74" i="5"/>
  <c r="BZ75" i="5"/>
  <c r="BZ73" i="5"/>
  <c r="DV123" i="5"/>
  <c r="DV125" i="5"/>
  <c r="DV124" i="5"/>
  <c r="DV131" i="5"/>
  <c r="CD81" i="5"/>
  <c r="CD73" i="5"/>
  <c r="CD74" i="5"/>
  <c r="CD75" i="5"/>
  <c r="DV87" i="5"/>
  <c r="DV106" i="5"/>
  <c r="DV98" i="5"/>
  <c r="DV100" i="5"/>
  <c r="DV99" i="5"/>
  <c r="DV93" i="5"/>
  <c r="DV103" i="5"/>
  <c r="BF75" i="5"/>
  <c r="BF81" i="5"/>
  <c r="BF74" i="5"/>
  <c r="BF73" i="5"/>
  <c r="DN73" i="5"/>
  <c r="DN75" i="5"/>
  <c r="DN81" i="5"/>
  <c r="DN74" i="5"/>
  <c r="FF81" i="5"/>
  <c r="FF74" i="5"/>
  <c r="FF73" i="5"/>
  <c r="FF75" i="5"/>
  <c r="CP106" i="5"/>
  <c r="CP98" i="5"/>
  <c r="CP100" i="5"/>
  <c r="CP99" i="5"/>
  <c r="BJ81" i="5"/>
  <c r="BJ75" i="5"/>
  <c r="BJ74" i="5"/>
  <c r="BJ73" i="5"/>
  <c r="AL73" i="5"/>
  <c r="AL75" i="5"/>
  <c r="AL81" i="5"/>
  <c r="AL74" i="5"/>
  <c r="L82" i="5"/>
  <c r="CL113" i="5"/>
  <c r="CL123" i="5"/>
  <c r="CL124" i="5"/>
  <c r="CL131" i="5"/>
  <c r="CL125" i="5"/>
  <c r="CL117" i="5"/>
  <c r="CL109" i="5"/>
  <c r="CL118" i="5"/>
  <c r="AX81" i="5"/>
  <c r="AX73" i="5"/>
  <c r="AX74" i="5"/>
  <c r="AX75" i="5"/>
  <c r="AX64" i="5"/>
  <c r="AX59" i="5"/>
  <c r="AX70" i="5"/>
  <c r="AX76" i="5"/>
  <c r="AX77" i="5"/>
  <c r="AX80" i="5"/>
  <c r="AX68" i="5"/>
  <c r="AX79" i="5"/>
  <c r="AX66" i="5"/>
  <c r="AX65" i="5"/>
  <c r="AX72" i="5"/>
  <c r="AX69" i="5"/>
  <c r="AX60" i="5"/>
  <c r="AX58" i="5"/>
  <c r="AX61" i="5"/>
  <c r="AX67" i="5"/>
  <c r="AX62" i="5"/>
  <c r="AX71" i="5"/>
  <c r="AX78" i="5"/>
  <c r="AX63" i="5"/>
  <c r="CH73" i="5"/>
  <c r="CH81" i="5"/>
  <c r="CH74" i="5"/>
  <c r="CH75" i="5"/>
  <c r="EX75" i="5"/>
  <c r="EX74" i="5"/>
  <c r="EX73" i="5"/>
  <c r="EX81" i="5"/>
  <c r="CX73" i="5"/>
  <c r="CX74" i="5"/>
  <c r="CX81" i="5"/>
  <c r="CX75" i="5"/>
  <c r="ET73" i="5"/>
  <c r="ET81" i="5"/>
  <c r="ET74" i="5"/>
  <c r="ET75" i="5"/>
  <c r="AH106" i="5"/>
  <c r="AH100" i="5"/>
  <c r="AH98" i="5"/>
  <c r="AH99" i="5"/>
  <c r="DR75" i="5"/>
  <c r="DR81" i="5"/>
  <c r="DR74" i="5"/>
  <c r="DR73" i="5"/>
  <c r="FB81" i="5"/>
  <c r="FB75" i="5"/>
  <c r="FB74" i="5"/>
  <c r="FB73" i="5"/>
  <c r="EP106" i="5"/>
  <c r="EP100" i="5"/>
  <c r="EP99" i="5"/>
  <c r="EP98" i="5"/>
  <c r="EP90" i="5"/>
  <c r="EP86" i="5"/>
  <c r="EP88" i="5"/>
  <c r="EP97" i="5"/>
  <c r="EP87" i="5"/>
  <c r="EP84" i="5"/>
  <c r="EP96" i="5"/>
  <c r="EP94" i="5"/>
  <c r="EP105" i="5"/>
  <c r="EP95" i="5"/>
  <c r="EP102" i="5"/>
  <c r="EP92" i="5"/>
  <c r="EP91" i="5"/>
  <c r="EP104" i="5"/>
  <c r="EP93" i="5"/>
  <c r="EP89" i="5"/>
  <c r="EP85" i="5"/>
  <c r="EP103" i="5"/>
  <c r="EP101" i="5"/>
  <c r="EP83" i="5"/>
  <c r="I22" i="6"/>
  <c r="BT22" i="6" s="1"/>
  <c r="O21" i="6"/>
  <c r="BC11" i="8"/>
  <c r="O13" i="6"/>
  <c r="BC29" i="8"/>
  <c r="BC15" i="8"/>
  <c r="BD10" i="8"/>
  <c r="J19" i="6"/>
  <c r="F19" i="8" s="1"/>
  <c r="N22" i="6"/>
  <c r="J27" i="6"/>
  <c r="BC20" i="8"/>
  <c r="N16" i="6"/>
  <c r="O32" i="6"/>
  <c r="BC13" i="8"/>
  <c r="BD11" i="8"/>
  <c r="BD29" i="8"/>
  <c r="BD16" i="8"/>
  <c r="BD19" i="8"/>
  <c r="O25" i="6"/>
  <c r="BA20" i="8"/>
  <c r="O12" i="6"/>
  <c r="BD15" i="8"/>
  <c r="AX48" i="8"/>
  <c r="L14" i="6"/>
  <c r="BC14" i="8"/>
  <c r="BA16" i="8"/>
  <c r="O20" i="6"/>
  <c r="L17" i="6"/>
  <c r="BT28" i="6"/>
  <c r="AX32" i="8"/>
  <c r="I50" i="6"/>
  <c r="BT50" i="6" s="1"/>
  <c r="BT45" i="6"/>
  <c r="BT38" i="6"/>
  <c r="I39" i="6"/>
  <c r="BT39" i="6" s="1"/>
  <c r="BT12" i="6"/>
  <c r="BT24" i="6"/>
  <c r="BA21" i="8"/>
  <c r="N24" i="6"/>
  <c r="N17" i="6"/>
  <c r="AX35" i="8"/>
  <c r="BT29" i="6"/>
  <c r="BT40" i="6"/>
  <c r="BT34" i="6"/>
  <c r="BT19" i="6"/>
  <c r="BT21" i="6"/>
  <c r="J28" i="6"/>
  <c r="F28" i="8" s="1"/>
  <c r="BT48" i="6"/>
  <c r="BT43" i="6"/>
  <c r="AX16" i="8"/>
  <c r="BT46" i="6"/>
  <c r="BT25" i="6"/>
  <c r="N26" i="6"/>
  <c r="L25" i="6"/>
  <c r="N12" i="6"/>
  <c r="O23" i="6"/>
  <c r="N21" i="6"/>
  <c r="O17" i="6"/>
  <c r="AY11" i="8"/>
  <c r="BD33" i="8"/>
  <c r="O33" i="6"/>
  <c r="J13" i="6"/>
  <c r="BA19" i="8"/>
  <c r="BA18" i="8"/>
  <c r="O22" i="6"/>
  <c r="L28" i="6"/>
  <c r="H28" i="8" s="1"/>
  <c r="BA12" i="8"/>
  <c r="I11" i="6"/>
  <c r="BT11" i="6" s="1"/>
  <c r="AX11" i="8"/>
  <c r="AX20" i="8"/>
  <c r="I20" i="6"/>
  <c r="BT20" i="6" s="1"/>
  <c r="AX13" i="8"/>
  <c r="I13" i="6"/>
  <c r="BT13" i="6" s="1"/>
  <c r="AB82" i="5"/>
  <c r="AB107" i="5" s="1"/>
  <c r="X82" i="5"/>
  <c r="BD31" i="8"/>
  <c r="O31" i="6"/>
  <c r="BD35" i="8"/>
  <c r="O35" i="6"/>
  <c r="BD26" i="8"/>
  <c r="O26" i="6"/>
  <c r="BD38" i="8"/>
  <c r="O38" i="6"/>
  <c r="O30" i="6"/>
  <c r="BD30" i="8"/>
  <c r="BD41" i="8"/>
  <c r="O41" i="6"/>
  <c r="BD36" i="8"/>
  <c r="O36" i="6"/>
  <c r="O24" i="6"/>
  <c r="BD24" i="8"/>
  <c r="BD34" i="8"/>
  <c r="O34" i="6"/>
  <c r="BD28" i="8"/>
  <c r="O28" i="6"/>
  <c r="BD18" i="8"/>
  <c r="O18" i="6"/>
  <c r="BC27" i="8"/>
  <c r="N27" i="6"/>
  <c r="BC31" i="8"/>
  <c r="N31" i="6"/>
  <c r="BC28" i="8"/>
  <c r="N28" i="6"/>
  <c r="BC34" i="8"/>
  <c r="N34" i="6"/>
  <c r="BC33" i="8"/>
  <c r="N33" i="6"/>
  <c r="N30" i="6"/>
  <c r="BC30" i="8"/>
  <c r="BC37" i="8"/>
  <c r="N37" i="6"/>
  <c r="BC38" i="8"/>
  <c r="N38" i="6"/>
  <c r="BC23" i="8"/>
  <c r="N23" i="6"/>
  <c r="BC36" i="8"/>
  <c r="N36" i="6"/>
  <c r="BC35" i="8"/>
  <c r="N35" i="6"/>
  <c r="BC39" i="8"/>
  <c r="N39" i="6"/>
  <c r="N25" i="6"/>
  <c r="BC25" i="8"/>
  <c r="AD75" i="5"/>
  <c r="AD81" i="5"/>
  <c r="AD74" i="5"/>
  <c r="AD73" i="5"/>
  <c r="BA10" i="8"/>
  <c r="BB34" i="8"/>
  <c r="O14" i="6"/>
  <c r="BD14" i="8"/>
  <c r="O9" i="6"/>
  <c r="L11" i="6"/>
  <c r="BA13" i="8"/>
  <c r="O27" i="6"/>
  <c r="BD27" i="8"/>
  <c r="Z98" i="5"/>
  <c r="Z99" i="5"/>
  <c r="Z106" i="5"/>
  <c r="Z100" i="5"/>
  <c r="N18" i="6"/>
  <c r="BC18" i="8"/>
  <c r="BC10" i="8"/>
  <c r="N10" i="6"/>
  <c r="BB24" i="8"/>
  <c r="M24" i="6"/>
  <c r="BB11" i="8"/>
  <c r="M11" i="6"/>
  <c r="M9" i="6"/>
  <c r="BB48" i="8"/>
  <c r="M48" i="6"/>
  <c r="BB30" i="8"/>
  <c r="M30" i="6"/>
  <c r="BA22" i="8"/>
  <c r="M38" i="6"/>
  <c r="BB38" i="8"/>
  <c r="M35" i="6"/>
  <c r="BB35" i="8"/>
  <c r="L23" i="6"/>
  <c r="BB32" i="8"/>
  <c r="M32" i="6"/>
  <c r="M29" i="6"/>
  <c r="BB29" i="8"/>
  <c r="BB27" i="8"/>
  <c r="M27" i="6"/>
  <c r="BB39" i="8"/>
  <c r="M39" i="6"/>
  <c r="BB23" i="8"/>
  <c r="M23" i="6"/>
  <c r="M33" i="6"/>
  <c r="BB33" i="8"/>
  <c r="M37" i="6"/>
  <c r="BB37" i="8"/>
  <c r="BB49" i="8"/>
  <c r="M36" i="6"/>
  <c r="M40" i="6"/>
  <c r="AY20" i="8"/>
  <c r="J10" i="6"/>
  <c r="I10" i="8" s="1"/>
  <c r="P82" i="5"/>
  <c r="BA43" i="8"/>
  <c r="L43" i="6"/>
  <c r="BA29" i="8"/>
  <c r="L29" i="6"/>
  <c r="L42" i="6"/>
  <c r="BA42" i="8"/>
  <c r="L27" i="6"/>
  <c r="BA27" i="8"/>
  <c r="L30" i="6"/>
  <c r="BA30" i="8"/>
  <c r="L36" i="6"/>
  <c r="BA36" i="8"/>
  <c r="BA37" i="8"/>
  <c r="L37" i="6"/>
  <c r="BA34" i="8"/>
  <c r="L34" i="6"/>
  <c r="BA38" i="8"/>
  <c r="L38" i="6"/>
  <c r="BA45" i="8"/>
  <c r="L45" i="6"/>
  <c r="L26" i="6"/>
  <c r="BA26" i="8"/>
  <c r="R125" i="5"/>
  <c r="R131" i="5"/>
  <c r="R124" i="5"/>
  <c r="R123" i="5"/>
  <c r="L15" i="6"/>
  <c r="BA15" i="8"/>
  <c r="L9" i="6"/>
  <c r="R106" i="5"/>
  <c r="Q106" i="5" s="1"/>
  <c r="R100" i="5"/>
  <c r="R99" i="5"/>
  <c r="R98" i="5"/>
  <c r="BA31" i="8"/>
  <c r="L31" i="6"/>
  <c r="AZ27" i="8"/>
  <c r="K27" i="6"/>
  <c r="AZ31" i="8"/>
  <c r="K31" i="6"/>
  <c r="K21" i="6"/>
  <c r="AZ21" i="8"/>
  <c r="AZ30" i="8"/>
  <c r="K30" i="6"/>
  <c r="K49" i="6"/>
  <c r="AZ32" i="8"/>
  <c r="K32" i="6"/>
  <c r="H82" i="5"/>
  <c r="H107" i="5" s="1"/>
  <c r="AY29" i="8"/>
  <c r="J29" i="6"/>
  <c r="F29" i="8" s="1"/>
  <c r="J99" i="5"/>
  <c r="J106" i="5"/>
  <c r="J98" i="5"/>
  <c r="J100" i="5"/>
  <c r="AY21" i="8"/>
  <c r="J21" i="6"/>
  <c r="F21" i="8" s="1"/>
  <c r="I27" i="6"/>
  <c r="BT27" i="6" s="1"/>
  <c r="AX27" i="8"/>
  <c r="AX33" i="8"/>
  <c r="I33" i="6"/>
  <c r="BT33" i="6" s="1"/>
  <c r="AX41" i="8"/>
  <c r="I41" i="6"/>
  <c r="BT41" i="6" s="1"/>
  <c r="I15" i="6"/>
  <c r="BT15" i="6" s="1"/>
  <c r="AX15" i="8"/>
  <c r="I17" i="6"/>
  <c r="BT17" i="6" s="1"/>
  <c r="AX17" i="8"/>
  <c r="P13" i="8"/>
  <c r="P12" i="8"/>
  <c r="P14" i="8"/>
  <c r="CD67" i="5"/>
  <c r="CD66" i="5"/>
  <c r="CD70" i="5"/>
  <c r="CD68" i="5"/>
  <c r="CD61" i="5"/>
  <c r="CD77" i="5"/>
  <c r="CD60" i="5"/>
  <c r="CD76" i="5"/>
  <c r="CD71" i="5"/>
  <c r="CD64" i="5"/>
  <c r="CD72" i="5"/>
  <c r="CD80" i="5"/>
  <c r="CD59" i="5"/>
  <c r="CD65" i="5"/>
  <c r="CD62" i="5"/>
  <c r="CD79" i="5"/>
  <c r="CD69" i="5"/>
  <c r="CD63" i="5"/>
  <c r="CD58" i="5"/>
  <c r="CD78" i="5"/>
  <c r="BJ72" i="5"/>
  <c r="BJ59" i="5"/>
  <c r="BJ66" i="5"/>
  <c r="BJ71" i="5"/>
  <c r="BJ64" i="5"/>
  <c r="BJ61" i="5"/>
  <c r="BJ65" i="5"/>
  <c r="BJ76" i="5"/>
  <c r="BJ77" i="5"/>
  <c r="BJ70" i="5"/>
  <c r="BJ63" i="5"/>
  <c r="BJ62" i="5"/>
  <c r="BJ69" i="5"/>
  <c r="BJ60" i="5"/>
  <c r="BJ58" i="5"/>
  <c r="BJ80" i="5"/>
  <c r="BJ67" i="5"/>
  <c r="BJ79" i="5"/>
  <c r="BJ78" i="5"/>
  <c r="BJ68" i="5"/>
  <c r="FB60" i="5"/>
  <c r="FB76" i="5"/>
  <c r="FB58" i="5"/>
  <c r="FB65" i="5"/>
  <c r="FB79" i="5"/>
  <c r="FB77" i="5"/>
  <c r="FB59" i="5"/>
  <c r="FB78" i="5"/>
  <c r="FB61" i="5"/>
  <c r="FB72" i="5"/>
  <c r="FB66" i="5"/>
  <c r="FB71" i="5"/>
  <c r="FB64" i="5"/>
  <c r="FB80" i="5"/>
  <c r="FB69" i="5"/>
  <c r="FB70" i="5"/>
  <c r="FB62" i="5"/>
  <c r="DR63" i="5"/>
  <c r="DR69" i="5"/>
  <c r="DR58" i="5"/>
  <c r="DR77" i="5"/>
  <c r="DR67" i="5"/>
  <c r="DR59" i="5"/>
  <c r="DR78" i="5"/>
  <c r="DR66" i="5"/>
  <c r="DR61" i="5"/>
  <c r="DR62" i="5"/>
  <c r="DR76" i="5"/>
  <c r="DR64" i="5"/>
  <c r="DR72" i="5"/>
  <c r="DR68" i="5"/>
  <c r="DR79" i="5"/>
  <c r="DR65" i="5"/>
  <c r="DR71" i="5"/>
  <c r="DR80" i="5"/>
  <c r="DR60" i="5"/>
  <c r="DR70" i="5"/>
  <c r="AL69" i="5"/>
  <c r="AL77" i="5"/>
  <c r="AL79" i="5"/>
  <c r="AL67" i="5"/>
  <c r="AL70" i="5"/>
  <c r="AL68" i="5"/>
  <c r="AL59" i="5"/>
  <c r="AL64" i="5"/>
  <c r="AL72" i="5"/>
  <c r="AL78" i="5"/>
  <c r="AL60" i="5"/>
  <c r="AL62" i="5"/>
  <c r="AL76" i="5"/>
  <c r="AL65" i="5"/>
  <c r="AL61" i="5"/>
  <c r="AL80" i="5"/>
  <c r="AL58" i="5"/>
  <c r="AL71" i="5"/>
  <c r="AL66" i="5"/>
  <c r="AL63" i="5"/>
  <c r="DV110" i="5"/>
  <c r="DV129" i="5"/>
  <c r="DV108" i="5"/>
  <c r="DV118" i="5"/>
  <c r="DV130" i="5"/>
  <c r="DV119" i="5"/>
  <c r="DV122" i="5"/>
  <c r="DV128" i="5"/>
  <c r="DV116" i="5"/>
  <c r="DV127" i="5"/>
  <c r="DV112" i="5"/>
  <c r="DV115" i="5"/>
  <c r="DV120" i="5"/>
  <c r="DV111" i="5"/>
  <c r="DV126" i="5"/>
  <c r="DV114" i="5"/>
  <c r="DV113" i="5"/>
  <c r="DV109" i="5"/>
  <c r="DV121" i="5"/>
  <c r="DV117" i="5"/>
  <c r="CP94" i="5"/>
  <c r="CP89" i="5"/>
  <c r="CP91" i="5"/>
  <c r="CP84" i="5"/>
  <c r="CP104" i="5"/>
  <c r="CP92" i="5"/>
  <c r="CP93" i="5"/>
  <c r="CP103" i="5"/>
  <c r="CP102" i="5"/>
  <c r="CP90" i="5"/>
  <c r="CP105" i="5"/>
  <c r="CP97" i="5"/>
  <c r="CP96" i="5"/>
  <c r="CP87" i="5"/>
  <c r="CP85" i="5"/>
  <c r="CP88" i="5"/>
  <c r="CP83" i="5"/>
  <c r="CP86" i="5"/>
  <c r="CP95" i="5"/>
  <c r="CP101" i="5"/>
  <c r="AH102" i="5"/>
  <c r="AH91" i="5"/>
  <c r="AH103" i="5"/>
  <c r="AH93" i="5"/>
  <c r="AH88" i="5"/>
  <c r="AH86" i="5"/>
  <c r="AH101" i="5"/>
  <c r="AH89" i="5"/>
  <c r="AH95" i="5"/>
  <c r="AH92" i="5"/>
  <c r="AH105" i="5"/>
  <c r="AH104" i="5"/>
  <c r="AH87" i="5"/>
  <c r="AH96" i="5"/>
  <c r="AH94" i="5"/>
  <c r="AH84" i="5"/>
  <c r="AH97" i="5"/>
  <c r="AH90" i="5"/>
  <c r="AH83" i="5"/>
  <c r="AH85" i="5"/>
  <c r="DF61" i="5"/>
  <c r="DF63" i="5"/>
  <c r="DF66" i="5"/>
  <c r="DF67" i="5"/>
  <c r="DF79" i="5"/>
  <c r="DF68" i="5"/>
  <c r="DF80" i="5"/>
  <c r="DF78" i="5"/>
  <c r="DF76" i="5"/>
  <c r="DF77" i="5"/>
  <c r="DF69" i="5"/>
  <c r="DF62" i="5"/>
  <c r="DF65" i="5"/>
  <c r="DF58" i="5"/>
  <c r="DF72" i="5"/>
  <c r="DF59" i="5"/>
  <c r="DF70" i="5"/>
  <c r="DF71" i="5"/>
  <c r="DF64" i="5"/>
  <c r="DF60" i="5"/>
  <c r="BV58" i="5"/>
  <c r="BV78" i="5"/>
  <c r="BV80" i="5"/>
  <c r="BV65" i="5"/>
  <c r="BV63" i="5"/>
  <c r="BV67" i="5"/>
  <c r="BV70" i="5"/>
  <c r="BV66" i="5"/>
  <c r="BV68" i="5"/>
  <c r="BV61" i="5"/>
  <c r="BV64" i="5"/>
  <c r="BV69" i="5"/>
  <c r="BV62" i="5"/>
  <c r="BV60" i="5"/>
  <c r="BV72" i="5"/>
  <c r="BV76" i="5"/>
  <c r="BV71" i="5"/>
  <c r="BV59" i="5"/>
  <c r="BV77" i="5"/>
  <c r="BV79" i="5"/>
  <c r="AD78" i="5"/>
  <c r="AD58" i="5"/>
  <c r="AD68" i="5"/>
  <c r="AD63" i="5"/>
  <c r="AD61" i="5"/>
  <c r="AD77" i="5"/>
  <c r="AD69" i="5"/>
  <c r="AD79" i="5"/>
  <c r="AD76" i="5"/>
  <c r="AD70" i="5"/>
  <c r="AD72" i="5"/>
  <c r="AD67" i="5"/>
  <c r="AD66" i="5"/>
  <c r="AD60" i="5"/>
  <c r="AD62" i="5"/>
  <c r="AD65" i="5"/>
  <c r="AD80" i="5"/>
  <c r="AD64" i="5"/>
  <c r="AD71" i="5"/>
  <c r="AD59" i="5"/>
  <c r="J87" i="5"/>
  <c r="AY30" i="8" s="1"/>
  <c r="J88" i="5"/>
  <c r="AY31" i="8" s="1"/>
  <c r="J86" i="5"/>
  <c r="J94" i="5"/>
  <c r="J90" i="5"/>
  <c r="J54" i="6" s="1"/>
  <c r="J93" i="5"/>
  <c r="J65" i="6" s="1"/>
  <c r="F65" i="8" s="1"/>
  <c r="J92" i="5"/>
  <c r="J103" i="5"/>
  <c r="AY14" i="8" s="1"/>
  <c r="J104" i="5"/>
  <c r="J15" i="6" s="1"/>
  <c r="F15" i="8" s="1"/>
  <c r="J105" i="5"/>
  <c r="AY24" i="8" s="1"/>
  <c r="J97" i="5"/>
  <c r="J102" i="5"/>
  <c r="J95" i="5"/>
  <c r="J89" i="5"/>
  <c r="J96" i="5"/>
  <c r="BZ61" i="5"/>
  <c r="BZ70" i="5"/>
  <c r="BZ78" i="5"/>
  <c r="BZ66" i="5"/>
  <c r="BZ67" i="5"/>
  <c r="BZ59" i="5"/>
  <c r="BZ64" i="5"/>
  <c r="BZ76" i="5"/>
  <c r="BZ71" i="5"/>
  <c r="BZ63" i="5"/>
  <c r="BZ80" i="5"/>
  <c r="BZ62" i="5"/>
  <c r="BZ68" i="5"/>
  <c r="BZ65" i="5"/>
  <c r="BZ69" i="5"/>
  <c r="BZ79" i="5"/>
  <c r="BZ60" i="5"/>
  <c r="BZ77" i="5"/>
  <c r="BZ58" i="5"/>
  <c r="BZ72" i="5"/>
  <c r="FF80" i="5"/>
  <c r="FF71" i="5"/>
  <c r="FF65" i="5"/>
  <c r="FF72" i="5"/>
  <c r="FF79" i="5"/>
  <c r="FF78" i="5"/>
  <c r="FF62" i="5"/>
  <c r="FF67" i="5"/>
  <c r="FF59" i="5"/>
  <c r="FF77" i="5"/>
  <c r="FF68" i="5"/>
  <c r="FF63" i="5"/>
  <c r="FF76" i="5"/>
  <c r="FF70" i="5"/>
  <c r="FF69" i="5"/>
  <c r="FF60" i="5"/>
  <c r="FF64" i="5"/>
  <c r="FF61" i="5"/>
  <c r="FF58" i="5"/>
  <c r="FF66" i="5"/>
  <c r="Z86" i="5"/>
  <c r="Z89" i="5"/>
  <c r="Z105" i="5"/>
  <c r="Z96" i="5"/>
  <c r="Z97" i="5"/>
  <c r="Z104" i="5"/>
  <c r="Z92" i="5"/>
  <c r="Z83" i="5"/>
  <c r="Z93" i="5"/>
  <c r="Z101" i="5"/>
  <c r="Z85" i="5"/>
  <c r="Z88" i="5"/>
  <c r="Z94" i="5"/>
  <c r="Z91" i="5"/>
  <c r="Z95" i="5"/>
  <c r="Z84" i="5"/>
  <c r="Z102" i="5"/>
  <c r="Z90" i="5"/>
  <c r="Z103" i="5"/>
  <c r="Z87" i="5"/>
  <c r="ED67" i="5"/>
  <c r="ED69" i="5"/>
  <c r="ED59" i="5"/>
  <c r="ED60" i="5"/>
  <c r="ED61" i="5"/>
  <c r="ED70" i="5"/>
  <c r="ED71" i="5"/>
  <c r="ED72" i="5"/>
  <c r="ED80" i="5"/>
  <c r="ED58" i="5"/>
  <c r="ED63" i="5"/>
  <c r="ED62" i="5"/>
  <c r="ED64" i="5"/>
  <c r="ED68" i="5"/>
  <c r="ED65" i="5"/>
  <c r="ED78" i="5"/>
  <c r="ED79" i="5"/>
  <c r="ED77" i="5"/>
  <c r="ED76" i="5"/>
  <c r="ED66" i="5"/>
  <c r="BB65" i="5"/>
  <c r="BB62" i="5"/>
  <c r="BB63" i="5"/>
  <c r="BB79" i="5"/>
  <c r="BB72" i="5"/>
  <c r="BB67" i="5"/>
  <c r="BB80" i="5"/>
  <c r="BB66" i="5"/>
  <c r="BB70" i="5"/>
  <c r="BB59" i="5"/>
  <c r="BB61" i="5"/>
  <c r="BB77" i="5"/>
  <c r="BB69" i="5"/>
  <c r="BB78" i="5"/>
  <c r="BB76" i="5"/>
  <c r="BB64" i="5"/>
  <c r="BB60" i="5"/>
  <c r="BB71" i="5"/>
  <c r="BB58" i="5"/>
  <c r="BB68" i="5"/>
  <c r="DN67" i="5"/>
  <c r="DN76" i="5"/>
  <c r="DN66" i="5"/>
  <c r="DN58" i="5"/>
  <c r="DN61" i="5"/>
  <c r="DN59" i="5"/>
  <c r="DN62" i="5"/>
  <c r="DN78" i="5"/>
  <c r="DN69" i="5"/>
  <c r="DN70" i="5"/>
  <c r="DN71" i="5"/>
  <c r="DN79" i="5"/>
  <c r="DN60" i="5"/>
  <c r="DN77" i="5"/>
  <c r="DN68" i="5"/>
  <c r="DN65" i="5"/>
  <c r="DN72" i="5"/>
  <c r="DN63" i="5"/>
  <c r="DN64" i="5"/>
  <c r="DN80" i="5"/>
  <c r="EH58" i="5"/>
  <c r="EH71" i="5"/>
  <c r="EH77" i="5"/>
  <c r="EH68" i="5"/>
  <c r="EH72" i="5"/>
  <c r="EH80" i="5"/>
  <c r="EH78" i="5"/>
  <c r="EH59" i="5"/>
  <c r="EH63" i="5"/>
  <c r="EH79" i="5"/>
  <c r="EH65" i="5"/>
  <c r="EH69" i="5"/>
  <c r="EH62" i="5"/>
  <c r="EH61" i="5"/>
  <c r="EH67" i="5"/>
  <c r="EH66" i="5"/>
  <c r="EH70" i="5"/>
  <c r="EH60" i="5"/>
  <c r="EH76" i="5"/>
  <c r="EH64" i="5"/>
  <c r="R128" i="5"/>
  <c r="R119" i="5"/>
  <c r="R126" i="5"/>
  <c r="R108" i="5"/>
  <c r="R130" i="5"/>
  <c r="R121" i="5"/>
  <c r="R115" i="5"/>
  <c r="R129" i="5"/>
  <c r="R127" i="5"/>
  <c r="R110" i="5"/>
  <c r="R113" i="5"/>
  <c r="R109" i="5"/>
  <c r="R111" i="5"/>
  <c r="R117" i="5"/>
  <c r="R118" i="5"/>
  <c r="R114" i="5"/>
  <c r="R122" i="5"/>
  <c r="R112" i="5"/>
  <c r="R120" i="5"/>
  <c r="R116" i="5"/>
  <c r="FJ62" i="5"/>
  <c r="FJ63" i="5"/>
  <c r="FJ78" i="5"/>
  <c r="FJ67" i="5"/>
  <c r="FJ59" i="5"/>
  <c r="FJ65" i="5"/>
  <c r="FJ69" i="5"/>
  <c r="FJ64" i="5"/>
  <c r="FJ66" i="5"/>
  <c r="FJ80" i="5"/>
  <c r="FJ61" i="5"/>
  <c r="FJ70" i="5"/>
  <c r="FJ71" i="5"/>
  <c r="FJ58" i="5"/>
  <c r="FJ72" i="5"/>
  <c r="FJ77" i="5"/>
  <c r="FJ79" i="5"/>
  <c r="FJ76" i="5"/>
  <c r="FJ68" i="5"/>
  <c r="FJ60" i="5"/>
  <c r="ET76" i="5"/>
  <c r="ET67" i="5"/>
  <c r="ET60" i="5"/>
  <c r="ET80" i="5"/>
  <c r="ET65" i="5"/>
  <c r="ET78" i="5"/>
  <c r="ET69" i="5"/>
  <c r="ET66" i="5"/>
  <c r="ET61" i="5"/>
  <c r="ET72" i="5"/>
  <c r="ET71" i="5"/>
  <c r="ET58" i="5"/>
  <c r="ET62" i="5"/>
  <c r="ET59" i="5"/>
  <c r="ET77" i="5"/>
  <c r="ET68" i="5"/>
  <c r="ET64" i="5"/>
  <c r="ET79" i="5"/>
  <c r="ET70" i="5"/>
  <c r="ET63" i="5"/>
  <c r="CH68" i="5"/>
  <c r="CH62" i="5"/>
  <c r="CH77" i="5"/>
  <c r="CH71" i="5"/>
  <c r="CH61" i="5"/>
  <c r="CH76" i="5"/>
  <c r="CH67" i="5"/>
  <c r="CH79" i="5"/>
  <c r="CH80" i="5"/>
  <c r="CH70" i="5"/>
  <c r="CH78" i="5"/>
  <c r="CH72" i="5"/>
  <c r="CH59" i="5"/>
  <c r="CH58" i="5"/>
  <c r="CH66" i="5"/>
  <c r="CH64" i="5"/>
  <c r="CH63" i="5"/>
  <c r="CH60" i="5"/>
  <c r="CH65" i="5"/>
  <c r="CH69" i="5"/>
  <c r="EX58" i="5"/>
  <c r="EX69" i="5"/>
  <c r="EX70" i="5"/>
  <c r="EX59" i="5"/>
  <c r="EX60" i="5"/>
  <c r="EX67" i="5"/>
  <c r="EX65" i="5"/>
  <c r="EX64" i="5"/>
  <c r="EX80" i="5"/>
  <c r="EX61" i="5"/>
  <c r="EX78" i="5"/>
  <c r="EX71" i="5"/>
  <c r="EX79" i="5"/>
  <c r="EX63" i="5"/>
  <c r="EX72" i="5"/>
  <c r="EX66" i="5"/>
  <c r="EX68" i="5"/>
  <c r="EX62" i="5"/>
  <c r="EX77" i="5"/>
  <c r="EX76" i="5"/>
  <c r="AP77" i="5"/>
  <c r="AP67" i="5"/>
  <c r="AP68" i="5"/>
  <c r="AP76" i="5"/>
  <c r="AP62" i="5"/>
  <c r="AP63" i="5"/>
  <c r="AP65" i="5"/>
  <c r="AP59" i="5"/>
  <c r="AP61" i="5"/>
  <c r="AP78" i="5"/>
  <c r="AP80" i="5"/>
  <c r="AP71" i="5"/>
  <c r="AP72" i="5"/>
  <c r="AP66" i="5"/>
  <c r="AP69" i="5"/>
  <c r="AP70" i="5"/>
  <c r="AP64" i="5"/>
  <c r="AP58" i="5"/>
  <c r="AP60" i="5"/>
  <c r="AP79" i="5"/>
  <c r="BF60" i="5"/>
  <c r="BF77" i="5"/>
  <c r="BF66" i="5"/>
  <c r="BF67" i="5"/>
  <c r="BF79" i="5"/>
  <c r="BF61" i="5"/>
  <c r="BF72" i="5"/>
  <c r="BF76" i="5"/>
  <c r="BF62" i="5"/>
  <c r="BF64" i="5"/>
  <c r="BF71" i="5"/>
  <c r="BF78" i="5"/>
  <c r="BF69" i="5"/>
  <c r="BF63" i="5"/>
  <c r="BF68" i="5"/>
  <c r="BF80" i="5"/>
  <c r="BF59" i="5"/>
  <c r="BF70" i="5"/>
  <c r="BF65" i="5"/>
  <c r="BF58" i="5"/>
  <c r="CX69" i="5"/>
  <c r="CX62" i="5"/>
  <c r="CX80" i="5"/>
  <c r="CX79" i="5"/>
  <c r="CX66" i="5"/>
  <c r="CX65" i="5"/>
  <c r="CX61" i="5"/>
  <c r="CX59" i="5"/>
  <c r="CX78" i="5"/>
  <c r="CX76" i="5"/>
  <c r="CX68" i="5"/>
  <c r="CX67" i="5"/>
  <c r="CX63" i="5"/>
  <c r="CX70" i="5"/>
  <c r="CX72" i="5"/>
  <c r="CX60" i="5"/>
  <c r="CX58" i="5"/>
  <c r="CX77" i="5"/>
  <c r="CX71" i="5"/>
  <c r="CX64" i="5"/>
  <c r="AR10" i="8"/>
  <c r="AV9" i="6"/>
  <c r="L21" i="8" l="1"/>
  <c r="I23" i="6"/>
  <c r="BT23" i="6" s="1"/>
  <c r="AX23" i="8"/>
  <c r="BS69" i="8"/>
  <c r="BS79" i="8"/>
  <c r="BS83" i="8"/>
  <c r="BS77" i="8"/>
  <c r="BS76" i="8"/>
  <c r="BS74" i="8"/>
  <c r="BS84" i="8"/>
  <c r="BS80" i="8"/>
  <c r="BS70" i="8"/>
  <c r="AI132" i="5"/>
  <c r="BF46" i="8" s="1"/>
  <c r="Q6" i="6"/>
  <c r="AJ107" i="5"/>
  <c r="EL73" i="5"/>
  <c r="EL64" i="5"/>
  <c r="EL79" i="5"/>
  <c r="EL63" i="5"/>
  <c r="EL77" i="5"/>
  <c r="EL60" i="5"/>
  <c r="EL81" i="5"/>
  <c r="EL76" i="5"/>
  <c r="EL72" i="5"/>
  <c r="EL68" i="5"/>
  <c r="EL65" i="5"/>
  <c r="EL59" i="5"/>
  <c r="EL74" i="5"/>
  <c r="EL80" i="5"/>
  <c r="EL62" i="5"/>
  <c r="EL69" i="5"/>
  <c r="EL71" i="5"/>
  <c r="EL78" i="5"/>
  <c r="EL75" i="5"/>
  <c r="EL58" i="5"/>
  <c r="EL67" i="5"/>
  <c r="EL66" i="5"/>
  <c r="EL70" i="5"/>
  <c r="EL61" i="5"/>
  <c r="DZ104" i="5"/>
  <c r="DZ106" i="5"/>
  <c r="DZ92" i="5"/>
  <c r="DZ90" i="5"/>
  <c r="DZ89" i="5"/>
  <c r="DZ87" i="5"/>
  <c r="DZ91" i="5"/>
  <c r="DZ100" i="5"/>
  <c r="DZ101" i="5"/>
  <c r="DZ105" i="5"/>
  <c r="DZ88" i="5"/>
  <c r="DZ102" i="5"/>
  <c r="DZ99" i="5"/>
  <c r="DZ86" i="5"/>
  <c r="DZ94" i="5"/>
  <c r="DZ93" i="5"/>
  <c r="DZ95" i="5"/>
  <c r="DZ98" i="5"/>
  <c r="DZ96" i="5"/>
  <c r="DZ103" i="5"/>
  <c r="DZ84" i="5"/>
  <c r="DZ83" i="5"/>
  <c r="DZ97" i="5"/>
  <c r="DZ85" i="5"/>
  <c r="DJ103" i="5"/>
  <c r="DJ106" i="5"/>
  <c r="DJ86" i="5"/>
  <c r="DJ85" i="5"/>
  <c r="V81" i="5"/>
  <c r="V73" i="5"/>
  <c r="V75" i="5"/>
  <c r="I51" i="6"/>
  <c r="BT51" i="6" s="1"/>
  <c r="BR100" i="5"/>
  <c r="BR106" i="5"/>
  <c r="BR91" i="5"/>
  <c r="BR96" i="5"/>
  <c r="BR99" i="5"/>
  <c r="BR98" i="5"/>
  <c r="BR94" i="5"/>
  <c r="N101" i="5"/>
  <c r="N96" i="5"/>
  <c r="BD39" i="8"/>
  <c r="M41" i="6"/>
  <c r="AZ45" i="8"/>
  <c r="K46" i="6"/>
  <c r="G46" i="8" s="1"/>
  <c r="AZ49" i="8"/>
  <c r="AY27" i="8"/>
  <c r="AY46" i="8"/>
  <c r="AY45" i="8"/>
  <c r="AO10" i="8"/>
  <c r="AS9" i="6"/>
  <c r="AP9" i="6"/>
  <c r="AL10" i="8"/>
  <c r="AK10" i="8"/>
  <c r="AO9" i="6"/>
  <c r="AN9" i="6"/>
  <c r="AJ10" i="8"/>
  <c r="AI10" i="8"/>
  <c r="AM9" i="6"/>
  <c r="AH10" i="8"/>
  <c r="AL9" i="6"/>
  <c r="AK9" i="6"/>
  <c r="AG10" i="8"/>
  <c r="AJ9" i="6"/>
  <c r="AF10" i="8"/>
  <c r="AF9" i="6"/>
  <c r="AB10" i="8"/>
  <c r="AE9" i="6"/>
  <c r="AA10" i="8"/>
  <c r="AD9" i="6"/>
  <c r="Z10" i="8"/>
  <c r="AC9" i="6"/>
  <c r="Y10" i="8"/>
  <c r="AA9" i="6"/>
  <c r="W10" i="8"/>
  <c r="Z9" i="6"/>
  <c r="V10" i="8"/>
  <c r="U10" i="8"/>
  <c r="Y9" i="6"/>
  <c r="X9" i="6"/>
  <c r="T10" i="8"/>
  <c r="W9" i="6"/>
  <c r="S10" i="8"/>
  <c r="R10" i="8"/>
  <c r="V9" i="6"/>
  <c r="U9" i="6"/>
  <c r="Q10" i="8"/>
  <c r="O10" i="8"/>
  <c r="S9" i="6"/>
  <c r="R9" i="6"/>
  <c r="P9" i="6"/>
  <c r="L10" i="8"/>
  <c r="F13" i="8"/>
  <c r="F20" i="8"/>
  <c r="F27" i="8"/>
  <c r="F11" i="8"/>
  <c r="AG38" i="6"/>
  <c r="BV38" i="8"/>
  <c r="BV36" i="8"/>
  <c r="AG36" i="6"/>
  <c r="BV29" i="8"/>
  <c r="AG29" i="6"/>
  <c r="BV27" i="8"/>
  <c r="AG27" i="6"/>
  <c r="AC27" i="8" s="1"/>
  <c r="BV30" i="8"/>
  <c r="AG30" i="6"/>
  <c r="BV32" i="8"/>
  <c r="AG32" i="6"/>
  <c r="BV49" i="8"/>
  <c r="AG49" i="6"/>
  <c r="CV82" i="5"/>
  <c r="CW81" i="5"/>
  <c r="BV48" i="8"/>
  <c r="AG48" i="6"/>
  <c r="BV28" i="8"/>
  <c r="AG28" i="6"/>
  <c r="AC28" i="8" s="1"/>
  <c r="BV26" i="8"/>
  <c r="AG26" i="6"/>
  <c r="BV39" i="8"/>
  <c r="AG39" i="6"/>
  <c r="BV41" i="8"/>
  <c r="AG41" i="6"/>
  <c r="BV40" i="8"/>
  <c r="AG40" i="6"/>
  <c r="BV37" i="8"/>
  <c r="AG37" i="6"/>
  <c r="BV34" i="8"/>
  <c r="AG34" i="6"/>
  <c r="AC21" i="8"/>
  <c r="AC10" i="8"/>
  <c r="AG9" i="6"/>
  <c r="AU39" i="6"/>
  <c r="CJ39" i="8"/>
  <c r="CJ38" i="8"/>
  <c r="AU38" i="6"/>
  <c r="AU36" i="6"/>
  <c r="CJ36" i="8"/>
  <c r="CJ29" i="8"/>
  <c r="AU29" i="6"/>
  <c r="AU9" i="6"/>
  <c r="AQ10" i="8"/>
  <c r="AU34" i="6"/>
  <c r="CJ34" i="8"/>
  <c r="CJ30" i="8"/>
  <c r="AU30" i="6"/>
  <c r="AU32" i="6"/>
  <c r="CJ32" i="8"/>
  <c r="EZ82" i="5"/>
  <c r="FA81" i="5"/>
  <c r="AQ21" i="8"/>
  <c r="AU48" i="6"/>
  <c r="CJ48" i="8"/>
  <c r="AU27" i="6"/>
  <c r="AQ27" i="8" s="1"/>
  <c r="CJ27" i="8"/>
  <c r="CJ28" i="8"/>
  <c r="AU28" i="6"/>
  <c r="AU26" i="6"/>
  <c r="CJ26" i="8"/>
  <c r="AU49" i="6"/>
  <c r="CJ49" i="8"/>
  <c r="CJ41" i="8"/>
  <c r="AU41" i="6"/>
  <c r="AU40" i="6"/>
  <c r="CJ40" i="8"/>
  <c r="CJ37" i="8"/>
  <c r="AU37" i="6"/>
  <c r="AW29" i="6"/>
  <c r="CL29" i="8"/>
  <c r="CL27" i="8"/>
  <c r="AW27" i="6"/>
  <c r="CL28" i="8"/>
  <c r="AW28" i="6"/>
  <c r="AW26" i="6"/>
  <c r="CL26" i="8"/>
  <c r="CL49" i="8"/>
  <c r="AW49" i="6"/>
  <c r="AW41" i="6"/>
  <c r="CL41" i="8"/>
  <c r="AW40" i="6"/>
  <c r="CL40" i="8"/>
  <c r="FH82" i="5"/>
  <c r="FI81" i="5"/>
  <c r="AW48" i="6"/>
  <c r="CL48" i="8"/>
  <c r="CL39" i="8"/>
  <c r="AW39" i="6"/>
  <c r="CL38" i="8"/>
  <c r="AW38" i="6"/>
  <c r="AW36" i="6"/>
  <c r="CL36" i="8"/>
  <c r="CL37" i="8"/>
  <c r="AW37" i="6"/>
  <c r="AW34" i="6"/>
  <c r="CL34" i="8"/>
  <c r="AW30" i="6"/>
  <c r="CL30" i="8"/>
  <c r="AW32" i="6"/>
  <c r="CL32" i="8"/>
  <c r="BC56" i="8"/>
  <c r="N56" i="6"/>
  <c r="BC57" i="8"/>
  <c r="N57" i="6"/>
  <c r="N54" i="6"/>
  <c r="BC54" i="8"/>
  <c r="BC32" i="8"/>
  <c r="N32" i="6"/>
  <c r="X107" i="5"/>
  <c r="Y106" i="5"/>
  <c r="BC62" i="8"/>
  <c r="N62" i="6"/>
  <c r="BC55" i="8"/>
  <c r="N55" i="6"/>
  <c r="J45" i="6"/>
  <c r="F45" i="8" s="1"/>
  <c r="J46" i="6"/>
  <c r="F46" i="8" s="1"/>
  <c r="I28" i="8"/>
  <c r="BB47" i="8"/>
  <c r="M47" i="6"/>
  <c r="M46" i="6"/>
  <c r="BB46" i="8"/>
  <c r="M53" i="6"/>
  <c r="BB53" i="8"/>
  <c r="M54" i="6"/>
  <c r="BB54" i="8"/>
  <c r="M44" i="6"/>
  <c r="BB44" i="8"/>
  <c r="BB51" i="8"/>
  <c r="M51" i="6"/>
  <c r="BB52" i="8"/>
  <c r="M52" i="6"/>
  <c r="BB43" i="8"/>
  <c r="M43" i="6"/>
  <c r="BB45" i="8"/>
  <c r="M45" i="6"/>
  <c r="I45" i="8" s="1"/>
  <c r="M50" i="6"/>
  <c r="BB50" i="8"/>
  <c r="M56" i="6"/>
  <c r="BB56" i="8"/>
  <c r="M57" i="6"/>
  <c r="BB57" i="8"/>
  <c r="M55" i="6"/>
  <c r="BB55" i="8"/>
  <c r="BB42" i="8"/>
  <c r="M42" i="6"/>
  <c r="BB62" i="8"/>
  <c r="M62" i="6"/>
  <c r="AZ46" i="8"/>
  <c r="AZ54" i="8"/>
  <c r="P107" i="5"/>
  <c r="AY22" i="8"/>
  <c r="AZ20" i="8"/>
  <c r="K20" i="6"/>
  <c r="K20" i="8" s="1"/>
  <c r="J24" i="6"/>
  <c r="AY23" i="8"/>
  <c r="J38" i="6"/>
  <c r="F38" i="8" s="1"/>
  <c r="AY54" i="8"/>
  <c r="AZ19" i="8"/>
  <c r="K19" i="6"/>
  <c r="K19" i="8" s="1"/>
  <c r="J22" i="6"/>
  <c r="AY38" i="8"/>
  <c r="J23" i="6"/>
  <c r="AY15" i="8"/>
  <c r="AY65" i="8"/>
  <c r="G28" i="8"/>
  <c r="I54" i="6"/>
  <c r="BT54" i="6" s="1"/>
  <c r="I49" i="6"/>
  <c r="BT49" i="6" s="1"/>
  <c r="AX49" i="8"/>
  <c r="J16" i="6"/>
  <c r="AY16" i="8"/>
  <c r="J31" i="6"/>
  <c r="AC31" i="8" s="1"/>
  <c r="AZ13" i="8"/>
  <c r="K13" i="6"/>
  <c r="J13" i="8" s="1"/>
  <c r="AZ12" i="8"/>
  <c r="K12" i="6"/>
  <c r="J30" i="6"/>
  <c r="F30" i="8" s="1"/>
  <c r="J12" i="6"/>
  <c r="AY12" i="8"/>
  <c r="J14" i="6"/>
  <c r="AZ11" i="8"/>
  <c r="K11" i="6"/>
  <c r="L11" i="8" s="1"/>
  <c r="AZ48" i="8"/>
  <c r="K61" i="6"/>
  <c r="AZ61" i="8"/>
  <c r="N94" i="5"/>
  <c r="I106" i="5"/>
  <c r="AP10" i="8"/>
  <c r="AT9" i="6"/>
  <c r="N84" i="5"/>
  <c r="AH9" i="6"/>
  <c r="AD10" i="8"/>
  <c r="AR9" i="6"/>
  <c r="AN10" i="8"/>
  <c r="K48" i="6"/>
  <c r="DB100" i="5"/>
  <c r="DB88" i="5"/>
  <c r="DB90" i="5"/>
  <c r="DB105" i="5"/>
  <c r="DB89" i="5"/>
  <c r="DB85" i="5"/>
  <c r="DB98" i="5"/>
  <c r="DB96" i="5"/>
  <c r="DB92" i="5"/>
  <c r="DB97" i="5"/>
  <c r="DB103" i="5"/>
  <c r="DB102" i="5"/>
  <c r="DB99" i="5"/>
  <c r="DB87" i="5"/>
  <c r="DB83" i="5"/>
  <c r="DB94" i="5"/>
  <c r="DB101" i="5"/>
  <c r="DB86" i="5"/>
  <c r="DB106" i="5"/>
  <c r="DB104" i="5"/>
  <c r="DB84" i="5"/>
  <c r="DB95" i="5"/>
  <c r="DB91" i="5"/>
  <c r="DB93" i="5"/>
  <c r="DZ131" i="5"/>
  <c r="DZ127" i="5"/>
  <c r="DZ116" i="5"/>
  <c r="DZ108" i="5"/>
  <c r="DZ114" i="5"/>
  <c r="DZ117" i="5"/>
  <c r="DZ125" i="5"/>
  <c r="DZ109" i="5"/>
  <c r="DZ126" i="5"/>
  <c r="DZ121" i="5"/>
  <c r="DZ119" i="5"/>
  <c r="DZ129" i="5"/>
  <c r="DZ124" i="5"/>
  <c r="DZ111" i="5"/>
  <c r="DZ130" i="5"/>
  <c r="DZ112" i="5"/>
  <c r="DZ122" i="5"/>
  <c r="DZ118" i="5"/>
  <c r="DZ123" i="5"/>
  <c r="DZ128" i="5"/>
  <c r="DZ113" i="5"/>
  <c r="DZ110" i="5"/>
  <c r="DZ115" i="5"/>
  <c r="DZ120" i="5"/>
  <c r="L107" i="5"/>
  <c r="G27" i="8"/>
  <c r="K54" i="6"/>
  <c r="N105" i="5"/>
  <c r="N95" i="5"/>
  <c r="N106" i="5"/>
  <c r="M106" i="5" s="1"/>
  <c r="N98" i="5"/>
  <c r="N91" i="5"/>
  <c r="K66" i="6" s="1"/>
  <c r="N88" i="5"/>
  <c r="N97" i="5"/>
  <c r="N89" i="5"/>
  <c r="K65" i="6" s="1"/>
  <c r="N92" i="5"/>
  <c r="AZ44" i="8"/>
  <c r="K44" i="6"/>
  <c r="K47" i="6"/>
  <c r="AZ47" i="8"/>
  <c r="N87" i="5"/>
  <c r="N99" i="5"/>
  <c r="N90" i="5"/>
  <c r="N104" i="5"/>
  <c r="N100" i="5"/>
  <c r="N93" i="5"/>
  <c r="N86" i="5"/>
  <c r="N102" i="5"/>
  <c r="N85" i="5"/>
  <c r="N83" i="5"/>
  <c r="N103" i="5"/>
  <c r="J69" i="6"/>
  <c r="AY69" i="8"/>
  <c r="AY63" i="8"/>
  <c r="J63" i="6"/>
  <c r="AY68" i="8"/>
  <c r="J68" i="6"/>
  <c r="AY62" i="8"/>
  <c r="J62" i="6"/>
  <c r="J61" i="6"/>
  <c r="AY61" i="8"/>
  <c r="AY66" i="8"/>
  <c r="J66" i="6"/>
  <c r="J91" i="5"/>
  <c r="J64" i="6" s="1"/>
  <c r="J83" i="5"/>
  <c r="J84" i="5"/>
  <c r="J85" i="5"/>
  <c r="J101" i="5"/>
  <c r="AX54" i="8"/>
  <c r="I93" i="6"/>
  <c r="BT93" i="6" s="1"/>
  <c r="AX93" i="8"/>
  <c r="I18" i="6"/>
  <c r="BT18" i="6" s="1"/>
  <c r="AX18" i="8"/>
  <c r="BM93" i="6"/>
  <c r="BO92" i="6"/>
  <c r="BM91" i="6"/>
  <c r="BO90" i="6"/>
  <c r="BM89" i="6"/>
  <c r="BO88" i="6"/>
  <c r="BM87" i="6"/>
  <c r="BO86" i="6"/>
  <c r="BO93" i="6"/>
  <c r="BM92" i="6"/>
  <c r="BO91" i="6"/>
  <c r="BM90" i="6"/>
  <c r="BO89" i="6"/>
  <c r="BM88" i="6"/>
  <c r="BO87" i="6"/>
  <c r="BM86" i="6"/>
  <c r="BP93" i="6"/>
  <c r="BL91" i="6"/>
  <c r="BN90" i="6"/>
  <c r="BP89" i="6"/>
  <c r="BL87" i="6"/>
  <c r="BN86" i="6"/>
  <c r="BN93" i="6"/>
  <c r="BP92" i="6"/>
  <c r="BL90" i="6"/>
  <c r="BN89" i="6"/>
  <c r="BP88" i="6"/>
  <c r="BL86" i="6"/>
  <c r="BL93" i="6"/>
  <c r="BN92" i="6"/>
  <c r="BP91" i="6"/>
  <c r="BL89" i="6"/>
  <c r="BN88" i="6"/>
  <c r="BP87" i="6"/>
  <c r="BL92" i="6"/>
  <c r="BN91" i="6"/>
  <c r="BP90" i="6"/>
  <c r="BL88" i="6"/>
  <c r="BN87" i="6"/>
  <c r="BP86" i="6"/>
  <c r="CT117" i="5"/>
  <c r="CT130" i="5"/>
  <c r="CT125" i="5"/>
  <c r="CT111" i="5"/>
  <c r="CT112" i="5"/>
  <c r="CT122" i="5"/>
  <c r="CT121" i="5"/>
  <c r="CT109" i="5"/>
  <c r="CT124" i="5"/>
  <c r="CT128" i="5"/>
  <c r="CT113" i="5"/>
  <c r="CT119" i="5"/>
  <c r="CT129" i="5"/>
  <c r="CT123" i="5"/>
  <c r="CT126" i="5"/>
  <c r="CT114" i="5"/>
  <c r="CT118" i="5"/>
  <c r="CT131" i="5"/>
  <c r="CT108" i="5"/>
  <c r="CT120" i="5"/>
  <c r="CT127" i="5"/>
  <c r="CT115" i="5"/>
  <c r="CL116" i="5"/>
  <c r="CL120" i="5"/>
  <c r="CL115" i="5"/>
  <c r="CL130" i="5"/>
  <c r="CL121" i="5"/>
  <c r="CL111" i="5"/>
  <c r="CL108" i="5"/>
  <c r="CL112" i="5"/>
  <c r="CL119" i="5"/>
  <c r="CL122" i="5"/>
  <c r="CL127" i="5"/>
  <c r="CL114" i="5"/>
  <c r="CL129" i="5"/>
  <c r="CL126" i="5"/>
  <c r="CL128" i="5"/>
  <c r="CL110" i="5"/>
  <c r="BR114" i="5"/>
  <c r="BR122" i="5"/>
  <c r="BR126" i="5"/>
  <c r="BR110" i="5"/>
  <c r="BR113" i="5"/>
  <c r="BR119" i="5"/>
  <c r="BR118" i="5"/>
  <c r="BR116" i="5"/>
  <c r="BN95" i="5"/>
  <c r="BN102" i="5"/>
  <c r="BN101" i="5"/>
  <c r="BN106" i="5"/>
  <c r="BN96" i="5"/>
  <c r="BN88" i="5"/>
  <c r="BN97" i="5"/>
  <c r="BN100" i="5"/>
  <c r="BN103" i="5"/>
  <c r="BN85" i="5"/>
  <c r="BN105" i="5"/>
  <c r="BN91" i="5"/>
  <c r="BN99" i="5"/>
  <c r="BN87" i="5"/>
  <c r="BN93" i="5"/>
  <c r="BN104" i="5"/>
  <c r="BN83" i="5"/>
  <c r="BN90" i="5"/>
  <c r="BN86" i="5"/>
  <c r="BN92" i="5"/>
  <c r="BN98" i="5"/>
  <c r="BN89" i="5"/>
  <c r="BN84" i="5"/>
  <c r="BN94" i="5"/>
  <c r="AT93" i="5"/>
  <c r="AT86" i="5"/>
  <c r="AT105" i="5"/>
  <c r="AT95" i="5"/>
  <c r="AT91" i="5"/>
  <c r="AT84" i="5"/>
  <c r="AT92" i="5"/>
  <c r="AT101" i="5"/>
  <c r="AT88" i="5"/>
  <c r="AT85" i="5"/>
  <c r="AT97" i="5"/>
  <c r="AT96" i="5"/>
  <c r="AT94" i="5"/>
  <c r="AT83" i="5"/>
  <c r="AT102" i="5"/>
  <c r="AT87" i="5"/>
  <c r="AT90" i="5"/>
  <c r="AT103" i="5"/>
  <c r="AT104" i="5"/>
  <c r="AT89" i="5"/>
  <c r="AT106" i="5"/>
  <c r="AT98" i="5"/>
  <c r="AT100" i="5"/>
  <c r="AT99" i="5"/>
  <c r="V83" i="5"/>
  <c r="V95" i="5"/>
  <c r="V91" i="5"/>
  <c r="V88" i="5"/>
  <c r="V86" i="5"/>
  <c r="V89" i="5"/>
  <c r="V104" i="5"/>
  <c r="V93" i="5"/>
  <c r="V84" i="5"/>
  <c r="V85" i="5"/>
  <c r="V100" i="5"/>
  <c r="V102" i="5"/>
  <c r="V87" i="5"/>
  <c r="V98" i="5"/>
  <c r="V101" i="5"/>
  <c r="V96" i="5"/>
  <c r="V106" i="5"/>
  <c r="U106" i="5" s="1"/>
  <c r="V105" i="5"/>
  <c r="V94" i="5"/>
  <c r="V103" i="5"/>
  <c r="V97" i="5"/>
  <c r="V99" i="5"/>
  <c r="V92" i="5"/>
  <c r="V90" i="5"/>
  <c r="N129" i="5"/>
  <c r="N114" i="5"/>
  <c r="N113" i="5"/>
  <c r="N111" i="5"/>
  <c r="N118" i="5"/>
  <c r="K60" i="6" s="1"/>
  <c r="N115" i="5"/>
  <c r="N120" i="5"/>
  <c r="N112" i="5"/>
  <c r="N128" i="5"/>
  <c r="N116" i="5"/>
  <c r="N122" i="5"/>
  <c r="N126" i="5"/>
  <c r="N127" i="5"/>
  <c r="N121" i="5"/>
  <c r="N130" i="5"/>
  <c r="N109" i="5"/>
  <c r="J28" i="8"/>
  <c r="EX98" i="5"/>
  <c r="EX99" i="5"/>
  <c r="EX106" i="5"/>
  <c r="EX100" i="5"/>
  <c r="FJ99" i="5"/>
  <c r="FJ100" i="5"/>
  <c r="FJ98" i="5"/>
  <c r="FJ106" i="5"/>
  <c r="DR98" i="5"/>
  <c r="DR99" i="5"/>
  <c r="DR106" i="5"/>
  <c r="DR100" i="5"/>
  <c r="CH99" i="5"/>
  <c r="CH100" i="5"/>
  <c r="CH98" i="5"/>
  <c r="CH106" i="5"/>
  <c r="BZ106" i="5"/>
  <c r="BZ98" i="5"/>
  <c r="BZ99" i="5"/>
  <c r="BZ100" i="5"/>
  <c r="BV98" i="5"/>
  <c r="BV99" i="5"/>
  <c r="BV100" i="5"/>
  <c r="BV106" i="5"/>
  <c r="DF106" i="5"/>
  <c r="DF98" i="5"/>
  <c r="DF100" i="5"/>
  <c r="DF99" i="5"/>
  <c r="CD106" i="5"/>
  <c r="CD100" i="5"/>
  <c r="CD99" i="5"/>
  <c r="CD98" i="5"/>
  <c r="BF98" i="5"/>
  <c r="BF99" i="5"/>
  <c r="BF100" i="5"/>
  <c r="BF106" i="5"/>
  <c r="EH98" i="5"/>
  <c r="EH99" i="5"/>
  <c r="EH100" i="5"/>
  <c r="EH106" i="5"/>
  <c r="BB99" i="5"/>
  <c r="BB100" i="5"/>
  <c r="BB98" i="5"/>
  <c r="BB106" i="5"/>
  <c r="FF106" i="5"/>
  <c r="FF100" i="5"/>
  <c r="FF98" i="5"/>
  <c r="FF99" i="5"/>
  <c r="AH125" i="5"/>
  <c r="AH131" i="5"/>
  <c r="AH124" i="5"/>
  <c r="AH123" i="5"/>
  <c r="DV156" i="5"/>
  <c r="DV148" i="5"/>
  <c r="DV149" i="5"/>
  <c r="DV150" i="5"/>
  <c r="AL99" i="5"/>
  <c r="AL100" i="5"/>
  <c r="AL98" i="5"/>
  <c r="AL106" i="5"/>
  <c r="FB106" i="5"/>
  <c r="FB98" i="5"/>
  <c r="FB100" i="5"/>
  <c r="FB99" i="5"/>
  <c r="BJ106" i="5"/>
  <c r="BJ98" i="5"/>
  <c r="BJ100" i="5"/>
  <c r="BJ99" i="5"/>
  <c r="EP127" i="5"/>
  <c r="EP131" i="5"/>
  <c r="EP125" i="5"/>
  <c r="EP124" i="5"/>
  <c r="EP123" i="5"/>
  <c r="EP129" i="5"/>
  <c r="EP115" i="5"/>
  <c r="EP114" i="5"/>
  <c r="EP128" i="5"/>
  <c r="EP119" i="5"/>
  <c r="EP116" i="5"/>
  <c r="EP110" i="5"/>
  <c r="EP118" i="5"/>
  <c r="EP108" i="5"/>
  <c r="EP113" i="5"/>
  <c r="EP117" i="5"/>
  <c r="EP121" i="5"/>
  <c r="EP111" i="5"/>
  <c r="EP109" i="5"/>
  <c r="EP130" i="5"/>
  <c r="EP122" i="5"/>
  <c r="EP112" i="5"/>
  <c r="EP126" i="5"/>
  <c r="EP120" i="5"/>
  <c r="AX93" i="5"/>
  <c r="AX106" i="5"/>
  <c r="AX100" i="5"/>
  <c r="AX98" i="5"/>
  <c r="AX99" i="5"/>
  <c r="AX105" i="5"/>
  <c r="AX87" i="5"/>
  <c r="AX101" i="5"/>
  <c r="AX103" i="5"/>
  <c r="AX91" i="5"/>
  <c r="AX83" i="5"/>
  <c r="AX96" i="5"/>
  <c r="AX90" i="5"/>
  <c r="AX89" i="5"/>
  <c r="AX92" i="5"/>
  <c r="AX94" i="5"/>
  <c r="AX95" i="5"/>
  <c r="AX88" i="5"/>
  <c r="AX84" i="5"/>
  <c r="AX97" i="5"/>
  <c r="AX86" i="5"/>
  <c r="AX104" i="5"/>
  <c r="AX85" i="5"/>
  <c r="AX102" i="5"/>
  <c r="CX99" i="5"/>
  <c r="CX100" i="5"/>
  <c r="CX98" i="5"/>
  <c r="CX106" i="5"/>
  <c r="AP98" i="5"/>
  <c r="AP99" i="5"/>
  <c r="AP106" i="5"/>
  <c r="AO106" i="5" s="1"/>
  <c r="AP100" i="5"/>
  <c r="ET99" i="5"/>
  <c r="ET100" i="5"/>
  <c r="ET98" i="5"/>
  <c r="ET106" i="5"/>
  <c r="DN99" i="5"/>
  <c r="DN100" i="5"/>
  <c r="DN98" i="5"/>
  <c r="DN106" i="5"/>
  <c r="ED99" i="5"/>
  <c r="ED100" i="5"/>
  <c r="ED98" i="5"/>
  <c r="ED106" i="5"/>
  <c r="CP123" i="5"/>
  <c r="CP124" i="5"/>
  <c r="CP131" i="5"/>
  <c r="CP125" i="5"/>
  <c r="G10" i="8"/>
  <c r="G31" i="8"/>
  <c r="AU31" i="8"/>
  <c r="I13" i="8"/>
  <c r="BD47" i="8"/>
  <c r="O47" i="6"/>
  <c r="O50" i="6"/>
  <c r="BD50" i="8"/>
  <c r="BD51" i="8"/>
  <c r="O51" i="6"/>
  <c r="BD49" i="8"/>
  <c r="O49" i="6"/>
  <c r="BD46" i="8"/>
  <c r="O46" i="6"/>
  <c r="BD37" i="8"/>
  <c r="O37" i="6"/>
  <c r="BD44" i="8"/>
  <c r="O44" i="6"/>
  <c r="BD48" i="8"/>
  <c r="O48" i="6"/>
  <c r="BD52" i="8"/>
  <c r="O52" i="6"/>
  <c r="BD43" i="8"/>
  <c r="O43" i="6"/>
  <c r="BD40" i="8"/>
  <c r="O40" i="6"/>
  <c r="BD42" i="8"/>
  <c r="O42" i="6"/>
  <c r="BD45" i="8"/>
  <c r="O45" i="6"/>
  <c r="O53" i="6"/>
  <c r="BD53" i="8"/>
  <c r="H10" i="8"/>
  <c r="BC40" i="8"/>
  <c r="N40" i="6"/>
  <c r="BC49" i="8"/>
  <c r="N49" i="6"/>
  <c r="BC45" i="8"/>
  <c r="N45" i="6"/>
  <c r="BC47" i="8"/>
  <c r="N47" i="6"/>
  <c r="BC41" i="8"/>
  <c r="N41" i="6"/>
  <c r="BC51" i="8"/>
  <c r="N51" i="6"/>
  <c r="BC52" i="8"/>
  <c r="N52" i="6"/>
  <c r="BC44" i="8"/>
  <c r="N44" i="6"/>
  <c r="N50" i="6"/>
  <c r="BC50" i="8"/>
  <c r="BC43" i="8"/>
  <c r="N43" i="6"/>
  <c r="BC53" i="8"/>
  <c r="N53" i="6"/>
  <c r="BC48" i="8"/>
  <c r="N48" i="6"/>
  <c r="N46" i="6"/>
  <c r="BC46" i="8"/>
  <c r="BC42" i="8"/>
  <c r="N42" i="6"/>
  <c r="K31" i="8"/>
  <c r="K28" i="8"/>
  <c r="K30" i="8"/>
  <c r="J31" i="8"/>
  <c r="J30" i="8"/>
  <c r="J27" i="8"/>
  <c r="K10" i="8"/>
  <c r="K27" i="8"/>
  <c r="AD98" i="5"/>
  <c r="AD106" i="5"/>
  <c r="AD100" i="5"/>
  <c r="AD99" i="5"/>
  <c r="K21" i="8"/>
  <c r="Z123" i="5"/>
  <c r="Z124" i="5"/>
  <c r="Z131" i="5"/>
  <c r="Z125" i="5"/>
  <c r="J21" i="8"/>
  <c r="J10" i="8"/>
  <c r="N9" i="6"/>
  <c r="I21" i="8"/>
  <c r="I27" i="8"/>
  <c r="I31" i="8"/>
  <c r="L39" i="6"/>
  <c r="BA39" i="8"/>
  <c r="BA44" i="8"/>
  <c r="L44" i="6"/>
  <c r="BA51" i="8"/>
  <c r="L51" i="6"/>
  <c r="L41" i="6"/>
  <c r="BA41" i="8"/>
  <c r="BA35" i="8"/>
  <c r="L35" i="6"/>
  <c r="BA50" i="8"/>
  <c r="L50" i="6"/>
  <c r="J9" i="6"/>
  <c r="F10" i="8"/>
  <c r="BA47" i="8"/>
  <c r="L47" i="6"/>
  <c r="BA49" i="8"/>
  <c r="L49" i="6"/>
  <c r="BA46" i="8"/>
  <c r="L46" i="6"/>
  <c r="L52" i="6"/>
  <c r="BA52" i="8"/>
  <c r="L48" i="6"/>
  <c r="BA48" i="8"/>
  <c r="BA40" i="8"/>
  <c r="L40" i="6"/>
  <c r="BA32" i="8"/>
  <c r="L32" i="6"/>
  <c r="L53" i="6"/>
  <c r="BA53" i="8"/>
  <c r="H45" i="8"/>
  <c r="H30" i="8"/>
  <c r="H27" i="8"/>
  <c r="H31" i="8"/>
  <c r="R150" i="5"/>
  <c r="R156" i="5"/>
  <c r="R148" i="5"/>
  <c r="R149" i="5"/>
  <c r="H21" i="8"/>
  <c r="G21" i="8"/>
  <c r="G45" i="8"/>
  <c r="AY49" i="8"/>
  <c r="J49" i="6"/>
  <c r="G49" i="8" s="1"/>
  <c r="AY32" i="8"/>
  <c r="J32" i="6"/>
  <c r="AY47" i="8"/>
  <c r="J47" i="6"/>
  <c r="AY44" i="8"/>
  <c r="J44" i="6"/>
  <c r="J48" i="6"/>
  <c r="AY48" i="8"/>
  <c r="AY50" i="8"/>
  <c r="J50" i="6"/>
  <c r="J123" i="5"/>
  <c r="J70" i="6" s="1"/>
  <c r="J131" i="5"/>
  <c r="I131" i="5" s="1"/>
  <c r="J124" i="5"/>
  <c r="J125" i="5"/>
  <c r="DR101" i="5"/>
  <c r="DR87" i="5"/>
  <c r="DR86" i="5"/>
  <c r="DR85" i="5"/>
  <c r="DR90" i="5"/>
  <c r="DR104" i="5"/>
  <c r="DR95" i="5"/>
  <c r="DR105" i="5"/>
  <c r="DR89" i="5"/>
  <c r="DR96" i="5"/>
  <c r="DR84" i="5"/>
  <c r="DR83" i="5"/>
  <c r="DR88" i="5"/>
  <c r="DR97" i="5"/>
  <c r="DR93" i="5"/>
  <c r="DR103" i="5"/>
  <c r="DR91" i="5"/>
  <c r="DR94" i="5"/>
  <c r="DR102" i="5"/>
  <c r="DR92" i="5"/>
  <c r="CD83" i="5"/>
  <c r="CD87" i="5"/>
  <c r="CD86" i="5"/>
  <c r="CD85" i="5"/>
  <c r="CD104" i="5"/>
  <c r="CD95" i="5"/>
  <c r="CD94" i="5"/>
  <c r="CD102" i="5"/>
  <c r="CD88" i="5"/>
  <c r="CD90" i="5"/>
  <c r="CD105" i="5"/>
  <c r="CD92" i="5"/>
  <c r="CD93" i="5"/>
  <c r="CD103" i="5"/>
  <c r="CD89" i="5"/>
  <c r="CD96" i="5"/>
  <c r="CD91" i="5"/>
  <c r="CD97" i="5"/>
  <c r="CD101" i="5"/>
  <c r="CD84" i="5"/>
  <c r="AL102" i="5"/>
  <c r="AL101" i="5"/>
  <c r="AL83" i="5"/>
  <c r="AL96" i="5"/>
  <c r="AL90" i="5"/>
  <c r="AL89" i="5"/>
  <c r="AL84" i="5"/>
  <c r="AL88" i="5"/>
  <c r="AL91" i="5"/>
  <c r="AL94" i="5"/>
  <c r="AL86" i="5"/>
  <c r="AL95" i="5"/>
  <c r="AL87" i="5"/>
  <c r="AL104" i="5"/>
  <c r="AL93" i="5"/>
  <c r="AL97" i="5"/>
  <c r="AL85" i="5"/>
  <c r="AL103" i="5"/>
  <c r="AL92" i="5"/>
  <c r="AL105" i="5"/>
  <c r="FB93" i="5"/>
  <c r="FB95" i="5"/>
  <c r="FB96" i="5"/>
  <c r="FB83" i="5"/>
  <c r="FB84" i="5"/>
  <c r="FB105" i="5"/>
  <c r="FB85" i="5"/>
  <c r="FB90" i="5"/>
  <c r="FB86" i="5"/>
  <c r="FB97" i="5"/>
  <c r="FB101" i="5"/>
  <c r="FB91" i="5"/>
  <c r="FB87" i="5"/>
  <c r="FB94" i="5"/>
  <c r="FB102" i="5"/>
  <c r="FB104" i="5"/>
  <c r="FB89" i="5"/>
  <c r="FB88" i="5"/>
  <c r="FB103" i="5"/>
  <c r="FB92" i="5"/>
  <c r="BJ86" i="5"/>
  <c r="BJ87" i="5"/>
  <c r="BJ84" i="5"/>
  <c r="BJ96" i="5"/>
  <c r="BJ104" i="5"/>
  <c r="BJ91" i="5"/>
  <c r="BJ97" i="5"/>
  <c r="BJ89" i="5"/>
  <c r="BJ92" i="5"/>
  <c r="BJ90" i="5"/>
  <c r="BJ102" i="5"/>
  <c r="BJ103" i="5"/>
  <c r="BJ95" i="5"/>
  <c r="BJ93" i="5"/>
  <c r="BJ94" i="5"/>
  <c r="BJ85" i="5"/>
  <c r="BJ101" i="5"/>
  <c r="BJ88" i="5"/>
  <c r="BJ83" i="5"/>
  <c r="BJ105" i="5"/>
  <c r="CP111" i="5"/>
  <c r="CP115" i="5"/>
  <c r="CP112" i="5"/>
  <c r="CP122" i="5"/>
  <c r="CP119" i="5"/>
  <c r="CP117" i="5"/>
  <c r="CP108" i="5"/>
  <c r="CP120" i="5"/>
  <c r="CP114" i="5"/>
  <c r="CP113" i="5"/>
  <c r="CP127" i="5"/>
  <c r="CP118" i="5"/>
  <c r="CP129" i="5"/>
  <c r="CP126" i="5"/>
  <c r="CP116" i="5"/>
  <c r="CP130" i="5"/>
  <c r="CP110" i="5"/>
  <c r="CP109" i="5"/>
  <c r="CP121" i="5"/>
  <c r="CP128" i="5"/>
  <c r="DV146" i="5"/>
  <c r="DV140" i="5"/>
  <c r="DV143" i="5"/>
  <c r="DV147" i="5"/>
  <c r="DV137" i="5"/>
  <c r="DV154" i="5"/>
  <c r="DV144" i="5"/>
  <c r="DV134" i="5"/>
  <c r="DV139" i="5"/>
  <c r="DV138" i="5"/>
  <c r="DV153" i="5"/>
  <c r="DV133" i="5"/>
  <c r="DV132" i="5"/>
  <c r="DV152" i="5"/>
  <c r="DV136" i="5"/>
  <c r="DV142" i="5"/>
  <c r="DV155" i="5"/>
  <c r="DV151" i="5"/>
  <c r="DV141" i="5"/>
  <c r="DV135" i="5"/>
  <c r="DV145" i="5"/>
  <c r="AH118" i="5"/>
  <c r="AH109" i="5"/>
  <c r="AH128" i="5"/>
  <c r="AH111" i="5"/>
  <c r="AH130" i="5"/>
  <c r="AH121" i="5"/>
  <c r="AH119" i="5"/>
  <c r="AH117" i="5"/>
  <c r="AH108" i="5"/>
  <c r="AH116" i="5"/>
  <c r="AH122" i="5"/>
  <c r="AH113" i="5"/>
  <c r="AH120" i="5"/>
  <c r="AH112" i="5"/>
  <c r="AH129" i="5"/>
  <c r="AH114" i="5"/>
  <c r="AH126" i="5"/>
  <c r="AH115" i="5"/>
  <c r="AH110" i="5"/>
  <c r="AH127" i="5"/>
  <c r="DF84" i="5"/>
  <c r="DF87" i="5"/>
  <c r="DF101" i="5"/>
  <c r="DF102" i="5"/>
  <c r="DF92" i="5"/>
  <c r="DF95" i="5"/>
  <c r="DF90" i="5"/>
  <c r="DF97" i="5"/>
  <c r="DF94" i="5"/>
  <c r="DF104" i="5"/>
  <c r="DF103" i="5"/>
  <c r="DF93" i="5"/>
  <c r="DF85" i="5"/>
  <c r="DF83" i="5"/>
  <c r="DF91" i="5"/>
  <c r="DF86" i="5"/>
  <c r="DF96" i="5"/>
  <c r="DF89" i="5"/>
  <c r="DF88" i="5"/>
  <c r="DF105" i="5"/>
  <c r="Z113" i="5"/>
  <c r="Z111" i="5"/>
  <c r="Z120" i="5"/>
  <c r="Z119" i="5"/>
  <c r="Z108" i="5"/>
  <c r="Z122" i="5"/>
  <c r="Z109" i="5"/>
  <c r="Z118" i="5"/>
  <c r="Z130" i="5"/>
  <c r="Z126" i="5"/>
  <c r="Z114" i="5"/>
  <c r="Z127" i="5"/>
  <c r="Z112" i="5"/>
  <c r="Z115" i="5"/>
  <c r="Z129" i="5"/>
  <c r="Z121" i="5"/>
  <c r="Z110" i="5"/>
  <c r="Z116" i="5"/>
  <c r="Z128" i="5"/>
  <c r="Z117" i="5"/>
  <c r="FF93" i="5"/>
  <c r="FF95" i="5"/>
  <c r="FF91" i="5"/>
  <c r="FF92" i="5"/>
  <c r="FF97" i="5"/>
  <c r="FF85" i="5"/>
  <c r="FF102" i="5"/>
  <c r="FF101" i="5"/>
  <c r="FF104" i="5"/>
  <c r="FF86" i="5"/>
  <c r="FF90" i="5"/>
  <c r="FF87" i="5"/>
  <c r="FF103" i="5"/>
  <c r="FF96" i="5"/>
  <c r="FF94" i="5"/>
  <c r="FF84" i="5"/>
  <c r="FF105" i="5"/>
  <c r="FF83" i="5"/>
  <c r="FF88" i="5"/>
  <c r="FF89" i="5"/>
  <c r="J120" i="5"/>
  <c r="AY53" i="8" s="1"/>
  <c r="J121" i="5"/>
  <c r="J59" i="6" s="1"/>
  <c r="J126" i="5"/>
  <c r="J118" i="5"/>
  <c r="AY51" i="8" s="1"/>
  <c r="J130" i="5"/>
  <c r="J116" i="5"/>
  <c r="J128" i="5"/>
  <c r="J115" i="5"/>
  <c r="AY41" i="8" s="1"/>
  <c r="J109" i="5"/>
  <c r="J117" i="5"/>
  <c r="AY37" i="8" s="1"/>
  <c r="J122" i="5"/>
  <c r="J85" i="6" s="1"/>
  <c r="J127" i="5"/>
  <c r="J108" i="5"/>
  <c r="J110" i="5"/>
  <c r="J112" i="5"/>
  <c r="J114" i="5"/>
  <c r="J119" i="5"/>
  <c r="J57" i="6" s="1"/>
  <c r="J129" i="5"/>
  <c r="J111" i="5"/>
  <c r="J113" i="5"/>
  <c r="AY39" i="8" s="1"/>
  <c r="BZ92" i="5"/>
  <c r="BZ83" i="5"/>
  <c r="BZ94" i="5"/>
  <c r="BZ88" i="5"/>
  <c r="BZ87" i="5"/>
  <c r="BZ102" i="5"/>
  <c r="BZ90" i="5"/>
  <c r="BZ91" i="5"/>
  <c r="BZ101" i="5"/>
  <c r="BZ104" i="5"/>
  <c r="BZ89" i="5"/>
  <c r="BZ103" i="5"/>
  <c r="BZ96" i="5"/>
  <c r="BZ85" i="5"/>
  <c r="BZ84" i="5"/>
  <c r="BZ105" i="5"/>
  <c r="BZ95" i="5"/>
  <c r="BZ97" i="5"/>
  <c r="BZ86" i="5"/>
  <c r="BZ93" i="5"/>
  <c r="AD92" i="5"/>
  <c r="AD87" i="5"/>
  <c r="AD93" i="5"/>
  <c r="AD97" i="5"/>
  <c r="AD101" i="5"/>
  <c r="AD94" i="5"/>
  <c r="AD105" i="5"/>
  <c r="AD83" i="5"/>
  <c r="AD96" i="5"/>
  <c r="AD88" i="5"/>
  <c r="AD84" i="5"/>
  <c r="AD91" i="5"/>
  <c r="AD95" i="5"/>
  <c r="AD85" i="5"/>
  <c r="AD86" i="5"/>
  <c r="AD104" i="5"/>
  <c r="AD102" i="5"/>
  <c r="AD90" i="5"/>
  <c r="AD89" i="5"/>
  <c r="AD103" i="5"/>
  <c r="BV92" i="5"/>
  <c r="BV90" i="5"/>
  <c r="BV91" i="5"/>
  <c r="BV87" i="5"/>
  <c r="BV83" i="5"/>
  <c r="BV105" i="5"/>
  <c r="BV94" i="5"/>
  <c r="BV84" i="5"/>
  <c r="BV96" i="5"/>
  <c r="BV86" i="5"/>
  <c r="BV88" i="5"/>
  <c r="BV93" i="5"/>
  <c r="BV104" i="5"/>
  <c r="BV95" i="5"/>
  <c r="BV101" i="5"/>
  <c r="BV89" i="5"/>
  <c r="BV97" i="5"/>
  <c r="BV85" i="5"/>
  <c r="BV103" i="5"/>
  <c r="BV102" i="5"/>
  <c r="FJ105" i="5"/>
  <c r="FJ90" i="5"/>
  <c r="FJ84" i="5"/>
  <c r="FJ86" i="5"/>
  <c r="FJ96" i="5"/>
  <c r="FJ103" i="5"/>
  <c r="FJ83" i="5"/>
  <c r="FJ89" i="5"/>
  <c r="FJ101" i="5"/>
  <c r="FJ104" i="5"/>
  <c r="FJ88" i="5"/>
  <c r="FJ92" i="5"/>
  <c r="FJ85" i="5"/>
  <c r="FJ94" i="5"/>
  <c r="FJ95" i="5"/>
  <c r="FJ97" i="5"/>
  <c r="FJ91" i="5"/>
  <c r="FJ93" i="5"/>
  <c r="FJ87" i="5"/>
  <c r="FJ102" i="5"/>
  <c r="R155" i="5"/>
  <c r="R140" i="5"/>
  <c r="R136" i="5"/>
  <c r="R151" i="5"/>
  <c r="R138" i="5"/>
  <c r="R137" i="5"/>
  <c r="R139" i="5"/>
  <c r="R144" i="5"/>
  <c r="R146" i="5"/>
  <c r="R147" i="5"/>
  <c r="R154" i="5"/>
  <c r="R143" i="5"/>
  <c r="R132" i="5"/>
  <c r="R142" i="5"/>
  <c r="R153" i="5"/>
  <c r="R145" i="5"/>
  <c r="R141" i="5"/>
  <c r="R133" i="5"/>
  <c r="R135" i="5"/>
  <c r="R152" i="5"/>
  <c r="R134" i="5"/>
  <c r="EH94" i="5"/>
  <c r="EH101" i="5"/>
  <c r="EH89" i="5"/>
  <c r="EH88" i="5"/>
  <c r="EH93" i="5"/>
  <c r="EH84" i="5"/>
  <c r="EH96" i="5"/>
  <c r="EH83" i="5"/>
  <c r="EH103" i="5"/>
  <c r="EH92" i="5"/>
  <c r="EH85" i="5"/>
  <c r="EH95" i="5"/>
  <c r="EH86" i="5"/>
  <c r="EH104" i="5"/>
  <c r="EH90" i="5"/>
  <c r="EH102" i="5"/>
  <c r="EH87" i="5"/>
  <c r="EH97" i="5"/>
  <c r="EH105" i="5"/>
  <c r="EH91" i="5"/>
  <c r="BB94" i="5"/>
  <c r="BB89" i="5"/>
  <c r="BB101" i="5"/>
  <c r="BB91" i="5"/>
  <c r="BB86" i="5"/>
  <c r="BB102" i="5"/>
  <c r="BB88" i="5"/>
  <c r="BB95" i="5"/>
  <c r="BB84" i="5"/>
  <c r="BB83" i="5"/>
  <c r="BB93" i="5"/>
  <c r="BB97" i="5"/>
  <c r="BB96" i="5"/>
  <c r="BB104" i="5"/>
  <c r="BB87" i="5"/>
  <c r="BB92" i="5"/>
  <c r="BB105" i="5"/>
  <c r="BB90" i="5"/>
  <c r="BB103" i="5"/>
  <c r="BB85" i="5"/>
  <c r="ET88" i="5"/>
  <c r="ET83" i="5"/>
  <c r="ET95" i="5"/>
  <c r="ET86" i="5"/>
  <c r="ET93" i="5"/>
  <c r="ET89" i="5"/>
  <c r="ET102" i="5"/>
  <c r="ET90" i="5"/>
  <c r="ET101" i="5"/>
  <c r="ET94" i="5"/>
  <c r="ET87" i="5"/>
  <c r="ET84" i="5"/>
  <c r="ET103" i="5"/>
  <c r="ET85" i="5"/>
  <c r="ET96" i="5"/>
  <c r="ET92" i="5"/>
  <c r="ET104" i="5"/>
  <c r="ET97" i="5"/>
  <c r="ET91" i="5"/>
  <c r="ET105" i="5"/>
  <c r="DN96" i="5"/>
  <c r="DN103" i="5"/>
  <c r="DN101" i="5"/>
  <c r="DN93" i="5"/>
  <c r="DN95" i="5"/>
  <c r="DN85" i="5"/>
  <c r="DN89" i="5"/>
  <c r="DN104" i="5"/>
  <c r="DN91" i="5"/>
  <c r="DN86" i="5"/>
  <c r="DN90" i="5"/>
  <c r="DN102" i="5"/>
  <c r="DN83" i="5"/>
  <c r="DN87" i="5"/>
  <c r="DN84" i="5"/>
  <c r="DN97" i="5"/>
  <c r="DN94" i="5"/>
  <c r="DN105" i="5"/>
  <c r="DN92" i="5"/>
  <c r="DN88" i="5"/>
  <c r="ED104" i="5"/>
  <c r="ED103" i="5"/>
  <c r="ED89" i="5"/>
  <c r="ED95" i="5"/>
  <c r="ED90" i="5"/>
  <c r="ED92" i="5"/>
  <c r="ED101" i="5"/>
  <c r="ED88" i="5"/>
  <c r="ED85" i="5"/>
  <c r="ED86" i="5"/>
  <c r="ED94" i="5"/>
  <c r="ED83" i="5"/>
  <c r="ED91" i="5"/>
  <c r="ED84" i="5"/>
  <c r="ED87" i="5"/>
  <c r="ED102" i="5"/>
  <c r="ED105" i="5"/>
  <c r="ED97" i="5"/>
  <c r="ED93" i="5"/>
  <c r="ED96" i="5"/>
  <c r="BF84" i="5"/>
  <c r="BF92" i="5"/>
  <c r="BF95" i="5"/>
  <c r="BF105" i="5"/>
  <c r="BF89" i="5"/>
  <c r="BF96" i="5"/>
  <c r="BF102" i="5"/>
  <c r="BF94" i="5"/>
  <c r="BF104" i="5"/>
  <c r="BF93" i="5"/>
  <c r="BF86" i="5"/>
  <c r="BF101" i="5"/>
  <c r="BF88" i="5"/>
  <c r="BF87" i="5"/>
  <c r="BF91" i="5"/>
  <c r="BF83" i="5"/>
  <c r="BF85" i="5"/>
  <c r="BF97" i="5"/>
  <c r="BF103" i="5"/>
  <c r="BF90" i="5"/>
  <c r="CX89" i="5"/>
  <c r="CX97" i="5"/>
  <c r="CX87" i="5"/>
  <c r="CX101" i="5"/>
  <c r="CX92" i="5"/>
  <c r="CX102" i="5"/>
  <c r="CX93" i="5"/>
  <c r="CX90" i="5"/>
  <c r="CX86" i="5"/>
  <c r="CX94" i="5"/>
  <c r="CX91" i="5"/>
  <c r="CX105" i="5"/>
  <c r="CX88" i="5"/>
  <c r="CX83" i="5"/>
  <c r="CX84" i="5"/>
  <c r="CX95" i="5"/>
  <c r="CX96" i="5"/>
  <c r="CX85" i="5"/>
  <c r="CX104" i="5"/>
  <c r="CX103" i="5"/>
  <c r="AP90" i="5"/>
  <c r="AP96" i="5"/>
  <c r="R53" i="6" s="1"/>
  <c r="AP103" i="5"/>
  <c r="AP93" i="5"/>
  <c r="AP97" i="5"/>
  <c r="BG67" i="8" s="1"/>
  <c r="AP84" i="5"/>
  <c r="AP86" i="5"/>
  <c r="AP104" i="5"/>
  <c r="AP102" i="5"/>
  <c r="AP87" i="5"/>
  <c r="AP94" i="5"/>
  <c r="AP91" i="5"/>
  <c r="AP83" i="5"/>
  <c r="AP89" i="5"/>
  <c r="AP101" i="5"/>
  <c r="AP85" i="5"/>
  <c r="AP88" i="5"/>
  <c r="AP92" i="5"/>
  <c r="AP95" i="5"/>
  <c r="R52" i="6" s="1"/>
  <c r="AP105" i="5"/>
  <c r="EX94" i="5"/>
  <c r="EX89" i="5"/>
  <c r="EX85" i="5"/>
  <c r="EX97" i="5"/>
  <c r="EX103" i="5"/>
  <c r="EX84" i="5"/>
  <c r="EX91" i="5"/>
  <c r="EX86" i="5"/>
  <c r="EX95" i="5"/>
  <c r="EX90" i="5"/>
  <c r="EX104" i="5"/>
  <c r="EX105" i="5"/>
  <c r="EX92" i="5"/>
  <c r="EX101" i="5"/>
  <c r="EX93" i="5"/>
  <c r="EX96" i="5"/>
  <c r="EX83" i="5"/>
  <c r="EX102" i="5"/>
  <c r="EX88" i="5"/>
  <c r="EX87" i="5"/>
  <c r="CH88" i="5"/>
  <c r="CH85" i="5"/>
  <c r="CH83" i="5"/>
  <c r="CH102" i="5"/>
  <c r="CH96" i="5"/>
  <c r="CH101" i="5"/>
  <c r="CH92" i="5"/>
  <c r="CH91" i="5"/>
  <c r="CH104" i="5"/>
  <c r="CH105" i="5"/>
  <c r="CH95" i="5"/>
  <c r="CH103" i="5"/>
  <c r="CH90" i="5"/>
  <c r="CH97" i="5"/>
  <c r="CH94" i="5"/>
  <c r="CH93" i="5"/>
  <c r="CH87" i="5"/>
  <c r="CH89" i="5"/>
  <c r="CH84" i="5"/>
  <c r="CH86" i="5"/>
  <c r="L12" i="8" l="1"/>
  <c r="L13" i="8"/>
  <c r="L20" i="8"/>
  <c r="L19" i="8"/>
  <c r="BF50" i="8"/>
  <c r="Q53" i="6"/>
  <c r="BF48" i="8"/>
  <c r="BF55" i="8"/>
  <c r="BF45" i="8"/>
  <c r="BF56" i="8"/>
  <c r="BF53" i="8"/>
  <c r="Q55" i="6"/>
  <c r="BF47" i="8"/>
  <c r="BF51" i="8"/>
  <c r="Q49" i="6"/>
  <c r="M49" i="8" s="1"/>
  <c r="Q47" i="6"/>
  <c r="M47" i="8" s="1"/>
  <c r="Q54" i="6"/>
  <c r="M54" i="8" s="1"/>
  <c r="Q52" i="6"/>
  <c r="Q48" i="6"/>
  <c r="M48" i="8" s="1"/>
  <c r="BF44" i="8"/>
  <c r="BF49" i="8"/>
  <c r="BF52" i="8"/>
  <c r="BF57" i="8"/>
  <c r="Q51" i="6"/>
  <c r="BF54" i="8"/>
  <c r="Q46" i="6"/>
  <c r="Q50" i="6"/>
  <c r="Q56" i="6"/>
  <c r="Q57" i="6"/>
  <c r="Q45" i="6"/>
  <c r="M45" i="8" s="1"/>
  <c r="Q44" i="6"/>
  <c r="BF36" i="8"/>
  <c r="BF14" i="8"/>
  <c r="BF24" i="8"/>
  <c r="Q42" i="6"/>
  <c r="Q36" i="6"/>
  <c r="BF16" i="8"/>
  <c r="Q25" i="6"/>
  <c r="Q39" i="6"/>
  <c r="BF33" i="8"/>
  <c r="BF25" i="8"/>
  <c r="Q14" i="6"/>
  <c r="Q41" i="6"/>
  <c r="Q12" i="6"/>
  <c r="M12" i="8" s="1"/>
  <c r="BF32" i="8"/>
  <c r="BF29" i="8"/>
  <c r="Q10" i="6"/>
  <c r="Q35" i="6"/>
  <c r="BF39" i="8"/>
  <c r="BF17" i="8"/>
  <c r="Q16" i="6"/>
  <c r="Q27" i="6"/>
  <c r="Q21" i="6"/>
  <c r="BF42" i="8"/>
  <c r="BF30" i="8"/>
  <c r="Q15" i="6"/>
  <c r="BF43" i="8"/>
  <c r="BF40" i="8"/>
  <c r="BF10" i="8"/>
  <c r="AU10" i="8" s="1"/>
  <c r="Q26" i="6"/>
  <c r="Q32" i="6"/>
  <c r="M32" i="8" s="1"/>
  <c r="Q23" i="6"/>
  <c r="BF15" i="8"/>
  <c r="BF12" i="8"/>
  <c r="AU12" i="8" s="1"/>
  <c r="Q33" i="6"/>
  <c r="Q24" i="6"/>
  <c r="BF22" i="8"/>
  <c r="BF28" i="8"/>
  <c r="Q11" i="6"/>
  <c r="BR11" i="6" s="1"/>
  <c r="Q30" i="6"/>
  <c r="M30" i="8" s="1"/>
  <c r="BF34" i="8"/>
  <c r="BF23" i="8"/>
  <c r="Q18" i="6"/>
  <c r="BF38" i="8"/>
  <c r="BF35" i="8"/>
  <c r="BF18" i="8"/>
  <c r="Q13" i="6"/>
  <c r="BU13" i="6" s="1"/>
  <c r="Q19" i="6"/>
  <c r="M19" i="8" s="1"/>
  <c r="BF37" i="8"/>
  <c r="BF26" i="8"/>
  <c r="Q17" i="6"/>
  <c r="Q28" i="6"/>
  <c r="Q29" i="6"/>
  <c r="BF11" i="8"/>
  <c r="AU11" i="8" s="1"/>
  <c r="BF19" i="8"/>
  <c r="AU19" i="8" s="1"/>
  <c r="Q31" i="6"/>
  <c r="M31" i="8" s="1"/>
  <c r="Q43" i="6"/>
  <c r="BF13" i="8"/>
  <c r="AU13" i="8" s="1"/>
  <c r="Q20" i="6"/>
  <c r="M20" i="8" s="1"/>
  <c r="Q37" i="6"/>
  <c r="BF41" i="8"/>
  <c r="BF20" i="8"/>
  <c r="AU20" i="8" s="1"/>
  <c r="BF27" i="8"/>
  <c r="Q22" i="6"/>
  <c r="Q38" i="6"/>
  <c r="BF31" i="8"/>
  <c r="BF21" i="8"/>
  <c r="AU21" i="8" s="1"/>
  <c r="Q34" i="6"/>
  <c r="Q40" i="6"/>
  <c r="BS6" i="6"/>
  <c r="BH31" i="6" s="1"/>
  <c r="BS9" i="6"/>
  <c r="BS32" i="6" s="1"/>
  <c r="Q86" i="6"/>
  <c r="M86" i="8" s="1"/>
  <c r="Q90" i="6"/>
  <c r="M90" i="8" s="1"/>
  <c r="Q88" i="6"/>
  <c r="M88" i="8" s="1"/>
  <c r="Q91" i="6"/>
  <c r="M91" i="8" s="1"/>
  <c r="Q89" i="6"/>
  <c r="M89" i="8" s="1"/>
  <c r="Q92" i="6"/>
  <c r="M92" i="8" s="1"/>
  <c r="Q93" i="6"/>
  <c r="M93" i="8" s="1"/>
  <c r="Q87" i="6"/>
  <c r="M87" i="8" s="1"/>
  <c r="Q70" i="6"/>
  <c r="BF70" i="8"/>
  <c r="BF63" i="8"/>
  <c r="Q63" i="6"/>
  <c r="Q58" i="6"/>
  <c r="BF58" i="8"/>
  <c r="Q59" i="6"/>
  <c r="BF59" i="8"/>
  <c r="Q71" i="6"/>
  <c r="BF71" i="8"/>
  <c r="Q69" i="6"/>
  <c r="BF69" i="8"/>
  <c r="Q66" i="6"/>
  <c r="BF66" i="8"/>
  <c r="Q64" i="6"/>
  <c r="BF64" i="8"/>
  <c r="BF65" i="8"/>
  <c r="Q65" i="6"/>
  <c r="BF61" i="8"/>
  <c r="Q61" i="6"/>
  <c r="Q62" i="6"/>
  <c r="BF62" i="8"/>
  <c r="Q68" i="6"/>
  <c r="BF68" i="8"/>
  <c r="BF67" i="8"/>
  <c r="Q67" i="6"/>
  <c r="Q60" i="6"/>
  <c r="BF60" i="8"/>
  <c r="M46" i="8"/>
  <c r="M44" i="8"/>
  <c r="BG68" i="8"/>
  <c r="BG69" i="8"/>
  <c r="BG63" i="8"/>
  <c r="BG64" i="8"/>
  <c r="R69" i="6"/>
  <c r="R68" i="6"/>
  <c r="R67" i="6"/>
  <c r="R66" i="6"/>
  <c r="BG66" i="8"/>
  <c r="BG65" i="8"/>
  <c r="R65" i="6"/>
  <c r="R64" i="6"/>
  <c r="R63" i="6"/>
  <c r="BG53" i="8"/>
  <c r="BG52" i="8"/>
  <c r="BG51" i="8"/>
  <c r="R51" i="6"/>
  <c r="R50" i="6"/>
  <c r="BG50" i="8"/>
  <c r="R49" i="6"/>
  <c r="N49" i="8" s="1"/>
  <c r="BG49" i="8"/>
  <c r="R48" i="6"/>
  <c r="N48" i="8" s="1"/>
  <c r="BG48" i="8"/>
  <c r="BG47" i="8"/>
  <c r="R47" i="6"/>
  <c r="N47" i="8" s="1"/>
  <c r="BG46" i="8"/>
  <c r="R46" i="6"/>
  <c r="N46" i="8" s="1"/>
  <c r="BG45" i="8"/>
  <c r="R45" i="6"/>
  <c r="N45" i="8" s="1"/>
  <c r="BG43" i="8"/>
  <c r="R43" i="6"/>
  <c r="R41" i="6"/>
  <c r="BG41" i="8"/>
  <c r="BG40" i="8"/>
  <c r="R40" i="6"/>
  <c r="BG39" i="8"/>
  <c r="R39" i="6"/>
  <c r="R38" i="6"/>
  <c r="BG38" i="8"/>
  <c r="R87" i="6"/>
  <c r="BG87" i="8"/>
  <c r="R86" i="6"/>
  <c r="BG86" i="8"/>
  <c r="R71" i="6"/>
  <c r="BG71" i="8"/>
  <c r="BG70" i="8"/>
  <c r="R70" i="6"/>
  <c r="N31" i="8"/>
  <c r="N30" i="8"/>
  <c r="N20" i="8"/>
  <c r="N19" i="8"/>
  <c r="N13" i="8"/>
  <c r="N12" i="8"/>
  <c r="N11" i="8"/>
  <c r="EL106" i="5"/>
  <c r="EL103" i="5"/>
  <c r="EL101" i="5"/>
  <c r="EL98" i="5"/>
  <c r="EL105" i="5"/>
  <c r="EL89" i="5"/>
  <c r="EL85" i="5"/>
  <c r="EL86" i="5"/>
  <c r="EL84" i="5"/>
  <c r="EL93" i="5"/>
  <c r="EL87" i="5"/>
  <c r="EL95" i="5"/>
  <c r="EL99" i="5"/>
  <c r="EL88" i="5"/>
  <c r="EL94" i="5"/>
  <c r="EL96" i="5"/>
  <c r="EL97" i="5"/>
  <c r="EL92" i="5"/>
  <c r="EL100" i="5"/>
  <c r="EL83" i="5"/>
  <c r="EL90" i="5"/>
  <c r="EL91" i="5"/>
  <c r="EL102" i="5"/>
  <c r="EL104" i="5"/>
  <c r="DJ117" i="5"/>
  <c r="DJ128" i="5"/>
  <c r="DJ116" i="5"/>
  <c r="DJ111" i="5"/>
  <c r="DJ118" i="5"/>
  <c r="DJ125" i="5"/>
  <c r="DJ113" i="5"/>
  <c r="DJ115" i="5"/>
  <c r="DJ127" i="5"/>
  <c r="DJ129" i="5"/>
  <c r="DJ121" i="5"/>
  <c r="DJ123" i="5"/>
  <c r="DJ119" i="5"/>
  <c r="DJ114" i="5"/>
  <c r="DJ120" i="5"/>
  <c r="DJ112" i="5"/>
  <c r="DJ126" i="5"/>
  <c r="DJ124" i="5"/>
  <c r="DJ110" i="5"/>
  <c r="DJ122" i="5"/>
  <c r="DJ109" i="5"/>
  <c r="DJ108" i="5"/>
  <c r="DJ130" i="5"/>
  <c r="DJ131" i="5"/>
  <c r="BR156" i="5"/>
  <c r="BR128" i="5"/>
  <c r="BR131" i="5"/>
  <c r="BR123" i="5"/>
  <c r="BR120" i="5"/>
  <c r="BR124" i="5"/>
  <c r="BR125" i="5"/>
  <c r="BR111" i="5"/>
  <c r="BR121" i="5"/>
  <c r="BR130" i="5"/>
  <c r="BR117" i="5"/>
  <c r="BR129" i="5"/>
  <c r="BR115" i="5"/>
  <c r="BR112" i="5"/>
  <c r="BR109" i="5"/>
  <c r="BR108" i="5"/>
  <c r="BR127" i="5"/>
  <c r="BG28" i="6"/>
  <c r="BG27" i="6"/>
  <c r="BU27" i="6"/>
  <c r="I46" i="8"/>
  <c r="J11" i="8"/>
  <c r="I11" i="8"/>
  <c r="K11" i="8"/>
  <c r="BL32" i="6"/>
  <c r="H13" i="8"/>
  <c r="K12" i="8"/>
  <c r="K13" i="8"/>
  <c r="BJ49" i="6"/>
  <c r="H12" i="8"/>
  <c r="J19" i="8"/>
  <c r="H19" i="8"/>
  <c r="J20" i="8"/>
  <c r="H20" i="8"/>
  <c r="BH30" i="6"/>
  <c r="AU27" i="8"/>
  <c r="G47" i="8"/>
  <c r="AZ38" i="8"/>
  <c r="AU38" i="8" s="1"/>
  <c r="K38" i="6"/>
  <c r="K38" i="8" s="1"/>
  <c r="BU28" i="6"/>
  <c r="AU30" i="8"/>
  <c r="G13" i="8"/>
  <c r="AU28" i="8"/>
  <c r="BR30" i="6"/>
  <c r="BR27" i="6"/>
  <c r="F54" i="8"/>
  <c r="AQ28" i="8"/>
  <c r="BV45" i="8"/>
  <c r="AG45" i="6"/>
  <c r="BV43" i="8"/>
  <c r="AG43" i="6"/>
  <c r="BV44" i="8"/>
  <c r="AG44" i="6"/>
  <c r="AC44" i="8" s="1"/>
  <c r="BV42" i="8"/>
  <c r="AG42" i="6"/>
  <c r="AC32" i="8"/>
  <c r="F23" i="8"/>
  <c r="F24" i="8"/>
  <c r="AC13" i="8"/>
  <c r="BV57" i="8"/>
  <c r="AG57" i="6"/>
  <c r="BV56" i="8"/>
  <c r="AG56" i="6"/>
  <c r="BV55" i="8"/>
  <c r="AG55" i="6"/>
  <c r="CV107" i="5"/>
  <c r="CW106" i="5"/>
  <c r="G11" i="8"/>
  <c r="AC11" i="8"/>
  <c r="AC12" i="8"/>
  <c r="AC19" i="8"/>
  <c r="BV62" i="8"/>
  <c r="AG62" i="6"/>
  <c r="BV54" i="8"/>
  <c r="AG54" i="6"/>
  <c r="AC54" i="8" s="1"/>
  <c r="BV53" i="8"/>
  <c r="AG53" i="6"/>
  <c r="BV51" i="8"/>
  <c r="AG51" i="6"/>
  <c r="AC49" i="8"/>
  <c r="AC30" i="8"/>
  <c r="F22" i="8"/>
  <c r="AC20" i="8"/>
  <c r="AC48" i="8"/>
  <c r="BV52" i="8"/>
  <c r="AG52" i="6"/>
  <c r="BV50" i="8"/>
  <c r="AG50" i="6"/>
  <c r="BV46" i="8"/>
  <c r="AG46" i="6"/>
  <c r="BV47" i="8"/>
  <c r="AG47" i="6"/>
  <c r="AC47" i="8" s="1"/>
  <c r="AC38" i="8"/>
  <c r="AU62" i="6"/>
  <c r="CJ62" i="8"/>
  <c r="AU42" i="6"/>
  <c r="CJ42" i="8"/>
  <c r="AU54" i="6"/>
  <c r="CJ54" i="8"/>
  <c r="CJ53" i="8"/>
  <c r="AU53" i="6"/>
  <c r="F12" i="8"/>
  <c r="AQ12" i="8"/>
  <c r="AQ49" i="8"/>
  <c r="CJ55" i="8"/>
  <c r="AU55" i="6"/>
  <c r="AU52" i="6"/>
  <c r="CJ52" i="8"/>
  <c r="AU50" i="6"/>
  <c r="CJ50" i="8"/>
  <c r="AU46" i="6"/>
  <c r="CJ46" i="8"/>
  <c r="AQ32" i="8"/>
  <c r="AQ48" i="8"/>
  <c r="AQ11" i="8"/>
  <c r="CJ51" i="8"/>
  <c r="AU51" i="6"/>
  <c r="CJ45" i="8"/>
  <c r="AU45" i="6"/>
  <c r="AQ45" i="8" s="1"/>
  <c r="CJ43" i="8"/>
  <c r="AU43" i="6"/>
  <c r="AU44" i="6"/>
  <c r="AQ44" i="8" s="1"/>
  <c r="CJ44" i="8"/>
  <c r="AQ30" i="8"/>
  <c r="AQ19" i="8"/>
  <c r="F14" i="8"/>
  <c r="F31" i="8"/>
  <c r="AQ31" i="8"/>
  <c r="AQ13" i="8"/>
  <c r="AQ20" i="8"/>
  <c r="AU47" i="6"/>
  <c r="AQ47" i="8" s="1"/>
  <c r="CJ47" i="8"/>
  <c r="AU57" i="6"/>
  <c r="CJ57" i="8"/>
  <c r="CJ56" i="8"/>
  <c r="AU56" i="6"/>
  <c r="EZ107" i="5"/>
  <c r="FA106" i="5"/>
  <c r="AQ38" i="8"/>
  <c r="AW53" i="6"/>
  <c r="CL53" i="8"/>
  <c r="CL51" i="8"/>
  <c r="AW51" i="6"/>
  <c r="CL45" i="8"/>
  <c r="AW45" i="6"/>
  <c r="AW43" i="6"/>
  <c r="CL43" i="8"/>
  <c r="AW46" i="6"/>
  <c r="CL46" i="8"/>
  <c r="AW47" i="6"/>
  <c r="CL47" i="8"/>
  <c r="AW57" i="6"/>
  <c r="CL57" i="8"/>
  <c r="FH107" i="5"/>
  <c r="FI106" i="5"/>
  <c r="AW62" i="6"/>
  <c r="CL62" i="8"/>
  <c r="AW44" i="6"/>
  <c r="BH44" i="6" s="1"/>
  <c r="CL44" i="8"/>
  <c r="AW42" i="6"/>
  <c r="CL42" i="8"/>
  <c r="AW54" i="6"/>
  <c r="CL54" i="8"/>
  <c r="AU54" i="8" s="1"/>
  <c r="AW56" i="6"/>
  <c r="CL56" i="8"/>
  <c r="AW55" i="6"/>
  <c r="CL55" i="8"/>
  <c r="AW52" i="6"/>
  <c r="CL52" i="8"/>
  <c r="AW50" i="6"/>
  <c r="CL50" i="8"/>
  <c r="N73" i="6"/>
  <c r="BC73" i="8"/>
  <c r="BC58" i="8"/>
  <c r="N58" i="6"/>
  <c r="N69" i="6"/>
  <c r="BC69" i="8"/>
  <c r="N68" i="6"/>
  <c r="BC68" i="8"/>
  <c r="BC70" i="8"/>
  <c r="N70" i="6"/>
  <c r="BC67" i="8"/>
  <c r="N67" i="6"/>
  <c r="BC65" i="8"/>
  <c r="N65" i="6"/>
  <c r="N63" i="6"/>
  <c r="BC63" i="8"/>
  <c r="N66" i="6"/>
  <c r="BC66" i="8"/>
  <c r="BC61" i="8"/>
  <c r="N61" i="6"/>
  <c r="BC59" i="8"/>
  <c r="N59" i="6"/>
  <c r="BC60" i="8"/>
  <c r="N60" i="6"/>
  <c r="J12" i="8"/>
  <c r="BC64" i="8"/>
  <c r="N64" i="6"/>
  <c r="BC72" i="8"/>
  <c r="N72" i="6"/>
  <c r="N71" i="6"/>
  <c r="BC71" i="8"/>
  <c r="Y131" i="5"/>
  <c r="J54" i="8"/>
  <c r="BG30" i="6"/>
  <c r="I38" i="8"/>
  <c r="I30" i="8"/>
  <c r="BU30" i="6"/>
  <c r="BB61" i="8"/>
  <c r="M61" i="6"/>
  <c r="BB73" i="8"/>
  <c r="M73" i="6"/>
  <c r="BB58" i="8"/>
  <c r="M58" i="6"/>
  <c r="M63" i="6"/>
  <c r="BB63" i="8"/>
  <c r="BB70" i="8"/>
  <c r="M70" i="6"/>
  <c r="BB68" i="8"/>
  <c r="M68" i="6"/>
  <c r="M65" i="6"/>
  <c r="BB65" i="8"/>
  <c r="BB60" i="8"/>
  <c r="M60" i="6"/>
  <c r="M67" i="6"/>
  <c r="BB67" i="8"/>
  <c r="M71" i="6"/>
  <c r="BB71" i="8"/>
  <c r="M64" i="6"/>
  <c r="BB64" i="8"/>
  <c r="M69" i="6"/>
  <c r="BB69" i="8"/>
  <c r="M72" i="6"/>
  <c r="BB72" i="8"/>
  <c r="M59" i="6"/>
  <c r="BB59" i="8"/>
  <c r="BB66" i="8"/>
  <c r="M66" i="6"/>
  <c r="I54" i="8"/>
  <c r="G20" i="8"/>
  <c r="I20" i="8"/>
  <c r="I12" i="8"/>
  <c r="I19" i="8"/>
  <c r="AX31" i="6"/>
  <c r="G48" i="8"/>
  <c r="BU19" i="6"/>
  <c r="BG12" i="6"/>
  <c r="BG31" i="6"/>
  <c r="BR31" i="6"/>
  <c r="BU31" i="6"/>
  <c r="H11" i="8"/>
  <c r="BS44" i="6"/>
  <c r="AZ66" i="8"/>
  <c r="AZ65" i="8"/>
  <c r="G30" i="8"/>
  <c r="AY34" i="8"/>
  <c r="J40" i="6"/>
  <c r="AY40" i="8"/>
  <c r="J43" i="6"/>
  <c r="J58" i="6"/>
  <c r="AY59" i="8"/>
  <c r="AZ22" i="8"/>
  <c r="K22" i="6"/>
  <c r="L22" i="8" s="1"/>
  <c r="AY43" i="8"/>
  <c r="AY57" i="8"/>
  <c r="J60" i="6"/>
  <c r="AZ40" i="8"/>
  <c r="K40" i="6"/>
  <c r="AZ60" i="8"/>
  <c r="J25" i="6"/>
  <c r="AY25" i="8"/>
  <c r="J42" i="6"/>
  <c r="AY42" i="8"/>
  <c r="J39" i="6"/>
  <c r="AY60" i="8"/>
  <c r="K39" i="6"/>
  <c r="AZ39" i="8"/>
  <c r="AU39" i="8" s="1"/>
  <c r="AZ24" i="8"/>
  <c r="K24" i="6"/>
  <c r="K25" i="6"/>
  <c r="AZ25" i="8"/>
  <c r="G19" i="8"/>
  <c r="BR19" i="6"/>
  <c r="AY58" i="8"/>
  <c r="K26" i="6"/>
  <c r="AZ26" i="8"/>
  <c r="AZ41" i="8"/>
  <c r="AU41" i="8" s="1"/>
  <c r="K41" i="6"/>
  <c r="K23" i="6"/>
  <c r="N23" i="8" s="1"/>
  <c r="AZ23" i="8"/>
  <c r="AU23" i="8" s="1"/>
  <c r="J41" i="6"/>
  <c r="J53" i="6"/>
  <c r="J34" i="6"/>
  <c r="J51" i="6"/>
  <c r="F51" i="8" s="1"/>
  <c r="K62" i="6"/>
  <c r="BK62" i="6" s="1"/>
  <c r="AZ62" i="8"/>
  <c r="AY64" i="8"/>
  <c r="AY85" i="8"/>
  <c r="AY80" i="8"/>
  <c r="J80" i="6"/>
  <c r="J36" i="6"/>
  <c r="AY36" i="8"/>
  <c r="J33" i="6"/>
  <c r="AY33" i="8"/>
  <c r="AY35" i="8"/>
  <c r="J35" i="6"/>
  <c r="AY56" i="8"/>
  <c r="J56" i="6"/>
  <c r="K33" i="6"/>
  <c r="AZ33" i="8"/>
  <c r="AZ16" i="8"/>
  <c r="AU16" i="8" s="1"/>
  <c r="K16" i="6"/>
  <c r="N16" i="8" s="1"/>
  <c r="AZ17" i="8"/>
  <c r="K17" i="6"/>
  <c r="K34" i="6"/>
  <c r="AZ34" i="8"/>
  <c r="G12" i="8"/>
  <c r="AY70" i="8"/>
  <c r="AZ18" i="8"/>
  <c r="K18" i="6"/>
  <c r="K75" i="6"/>
  <c r="AZ15" i="8"/>
  <c r="K15" i="6"/>
  <c r="L15" i="8" s="1"/>
  <c r="J55" i="6"/>
  <c r="AY55" i="8"/>
  <c r="J37" i="6"/>
  <c r="K35" i="6"/>
  <c r="BJ35" i="6" s="1"/>
  <c r="AZ35" i="8"/>
  <c r="AZ29" i="8"/>
  <c r="AU29" i="8" s="1"/>
  <c r="K29" i="6"/>
  <c r="AZ50" i="8"/>
  <c r="K50" i="6"/>
  <c r="BS50" i="6" s="1"/>
  <c r="K14" i="6"/>
  <c r="N14" i="8" s="1"/>
  <c r="AZ14" i="8"/>
  <c r="AU14" i="8" s="1"/>
  <c r="AY17" i="8"/>
  <c r="J17" i="6"/>
  <c r="F16" i="8"/>
  <c r="K71" i="6"/>
  <c r="AZ71" i="8"/>
  <c r="K76" i="6"/>
  <c r="AZ76" i="8"/>
  <c r="G61" i="8"/>
  <c r="G66" i="8"/>
  <c r="AZ56" i="8"/>
  <c r="G44" i="8"/>
  <c r="G54" i="8"/>
  <c r="DB123" i="5"/>
  <c r="DB116" i="5"/>
  <c r="DB130" i="5"/>
  <c r="DB128" i="5"/>
  <c r="DB118" i="5"/>
  <c r="DB115" i="5"/>
  <c r="DB124" i="5"/>
  <c r="DB127" i="5"/>
  <c r="DB110" i="5"/>
  <c r="DB129" i="5"/>
  <c r="DB113" i="5"/>
  <c r="DB117" i="5"/>
  <c r="DB131" i="5"/>
  <c r="DB109" i="5"/>
  <c r="DB120" i="5"/>
  <c r="DB121" i="5"/>
  <c r="DB112" i="5"/>
  <c r="DB114" i="5"/>
  <c r="DB125" i="5"/>
  <c r="DB119" i="5"/>
  <c r="DB122" i="5"/>
  <c r="DB108" i="5"/>
  <c r="DB126" i="5"/>
  <c r="DB111" i="5"/>
  <c r="DZ150" i="5"/>
  <c r="DZ155" i="5"/>
  <c r="DZ133" i="5"/>
  <c r="DZ139" i="5"/>
  <c r="DZ154" i="5"/>
  <c r="DZ143" i="5"/>
  <c r="DZ149" i="5"/>
  <c r="DZ145" i="5"/>
  <c r="DZ137" i="5"/>
  <c r="DZ140" i="5"/>
  <c r="DZ148" i="5"/>
  <c r="DZ135" i="5"/>
  <c r="DZ156" i="5"/>
  <c r="DZ146" i="5"/>
  <c r="DZ144" i="5"/>
  <c r="DZ134" i="5"/>
  <c r="DZ153" i="5"/>
  <c r="DZ138" i="5"/>
  <c r="DZ152" i="5"/>
  <c r="DZ132" i="5"/>
  <c r="DZ136" i="5"/>
  <c r="DZ142" i="5"/>
  <c r="DZ151" i="5"/>
  <c r="DZ141" i="5"/>
  <c r="DZ147" i="5"/>
  <c r="AZ75" i="8"/>
  <c r="K58" i="6"/>
  <c r="K80" i="6"/>
  <c r="K56" i="6"/>
  <c r="K69" i="6"/>
  <c r="AZ69" i="8"/>
  <c r="K67" i="6"/>
  <c r="AZ67" i="8"/>
  <c r="K64" i="6"/>
  <c r="AZ64" i="8"/>
  <c r="AZ58" i="8"/>
  <c r="AZ63" i="8"/>
  <c r="K63" i="6"/>
  <c r="K59" i="6"/>
  <c r="AZ68" i="8"/>
  <c r="K68" i="6"/>
  <c r="G65" i="8"/>
  <c r="N108" i="5"/>
  <c r="N117" i="5"/>
  <c r="K83" i="6" s="1"/>
  <c r="N123" i="5"/>
  <c r="K90" i="6" s="1"/>
  <c r="N125" i="5"/>
  <c r="N110" i="5"/>
  <c r="N124" i="5"/>
  <c r="K89" i="6" s="1"/>
  <c r="N131" i="5"/>
  <c r="N119" i="5"/>
  <c r="K73" i="6" s="1"/>
  <c r="F85" i="8"/>
  <c r="F70" i="8"/>
  <c r="J79" i="6"/>
  <c r="AY79" i="8"/>
  <c r="AY84" i="8"/>
  <c r="J84" i="6"/>
  <c r="J89" i="6"/>
  <c r="AY89" i="8"/>
  <c r="J74" i="6"/>
  <c r="AY74" i="8"/>
  <c r="J73" i="6"/>
  <c r="AY73" i="8"/>
  <c r="AY93" i="8"/>
  <c r="J93" i="6"/>
  <c r="J88" i="6"/>
  <c r="AY88" i="8"/>
  <c r="AY83" i="8"/>
  <c r="J83" i="6"/>
  <c r="J78" i="6"/>
  <c r="AY78" i="8"/>
  <c r="J72" i="6"/>
  <c r="AY72" i="8"/>
  <c r="AY92" i="8"/>
  <c r="J92" i="6"/>
  <c r="AY87" i="8"/>
  <c r="J87" i="6"/>
  <c r="J77" i="6"/>
  <c r="AY77" i="8"/>
  <c r="AY82" i="8"/>
  <c r="J82" i="6"/>
  <c r="J71" i="6"/>
  <c r="AY71" i="8"/>
  <c r="AY91" i="8"/>
  <c r="J91" i="6"/>
  <c r="J86" i="6"/>
  <c r="AY86" i="8"/>
  <c r="AY76" i="8"/>
  <c r="J76" i="6"/>
  <c r="AY81" i="8"/>
  <c r="J81" i="6"/>
  <c r="AY52" i="8"/>
  <c r="F64" i="8"/>
  <c r="F59" i="8"/>
  <c r="F69" i="8"/>
  <c r="F68" i="8"/>
  <c r="F63" i="8"/>
  <c r="F62" i="8"/>
  <c r="AY67" i="8"/>
  <c r="J67" i="6"/>
  <c r="F57" i="8"/>
  <c r="F66" i="8"/>
  <c r="F61" i="8"/>
  <c r="CT156" i="5"/>
  <c r="CT134" i="5"/>
  <c r="CT150" i="5"/>
  <c r="CT136" i="5"/>
  <c r="CT151" i="5"/>
  <c r="CT139" i="5"/>
  <c r="CT154" i="5"/>
  <c r="CT148" i="5"/>
  <c r="CT138" i="5"/>
  <c r="CT142" i="5"/>
  <c r="CT133" i="5"/>
  <c r="CT135" i="5"/>
  <c r="CT137" i="5"/>
  <c r="CT155" i="5"/>
  <c r="CT149" i="5"/>
  <c r="CT141" i="5"/>
  <c r="CT143" i="5"/>
  <c r="CT146" i="5"/>
  <c r="CT132" i="5"/>
  <c r="CT140" i="5"/>
  <c r="CT153" i="5"/>
  <c r="CT152" i="5"/>
  <c r="CT145" i="5"/>
  <c r="CT144" i="5"/>
  <c r="CT147" i="5"/>
  <c r="CL140" i="5"/>
  <c r="CL137" i="5"/>
  <c r="CL133" i="5"/>
  <c r="CL153" i="5"/>
  <c r="CL147" i="5"/>
  <c r="CL146" i="5"/>
  <c r="CL132" i="5"/>
  <c r="CL134" i="5"/>
  <c r="CL145" i="5"/>
  <c r="CL143" i="5"/>
  <c r="CL138" i="5"/>
  <c r="CL139" i="5"/>
  <c r="CL142" i="5"/>
  <c r="CL151" i="5"/>
  <c r="CL149" i="5"/>
  <c r="CL152" i="5"/>
  <c r="CL155" i="5"/>
  <c r="CL150" i="5"/>
  <c r="CL144" i="5"/>
  <c r="CL156" i="5"/>
  <c r="CL135" i="5"/>
  <c r="CL136" i="5"/>
  <c r="CL148" i="5"/>
  <c r="CL154" i="5"/>
  <c r="CL141" i="5"/>
  <c r="BR140" i="5"/>
  <c r="BR153" i="5"/>
  <c r="BR142" i="5"/>
  <c r="BR154" i="5"/>
  <c r="BR134" i="5"/>
  <c r="BR151" i="5"/>
  <c r="BR149" i="5"/>
  <c r="BR147" i="5"/>
  <c r="BR138" i="5"/>
  <c r="BR150" i="5"/>
  <c r="BR141" i="5"/>
  <c r="BR145" i="5"/>
  <c r="BN123" i="5"/>
  <c r="BN114" i="5"/>
  <c r="BN129" i="5"/>
  <c r="BN120" i="5"/>
  <c r="BN109" i="5"/>
  <c r="BN110" i="5"/>
  <c r="BN125" i="5"/>
  <c r="BN115" i="5"/>
  <c r="BN117" i="5"/>
  <c r="BN127" i="5"/>
  <c r="BN119" i="5"/>
  <c r="BN112" i="5"/>
  <c r="BN131" i="5"/>
  <c r="BN126" i="5"/>
  <c r="BN108" i="5"/>
  <c r="BN118" i="5"/>
  <c r="BN113" i="5"/>
  <c r="BN122" i="5"/>
  <c r="BN124" i="5"/>
  <c r="BN128" i="5"/>
  <c r="BN130" i="5"/>
  <c r="BN111" i="5"/>
  <c r="BN116" i="5"/>
  <c r="BN121" i="5"/>
  <c r="AT120" i="5"/>
  <c r="AT113" i="5"/>
  <c r="AT108" i="5"/>
  <c r="AT126" i="5"/>
  <c r="AT131" i="5"/>
  <c r="AT109" i="5"/>
  <c r="AT116" i="5"/>
  <c r="AT118" i="5"/>
  <c r="AT125" i="5"/>
  <c r="AT110" i="5"/>
  <c r="AT128" i="5"/>
  <c r="AT121" i="5"/>
  <c r="AT114" i="5"/>
  <c r="AT117" i="5"/>
  <c r="AT124" i="5"/>
  <c r="AT122" i="5"/>
  <c r="AT129" i="5"/>
  <c r="AT119" i="5"/>
  <c r="AT127" i="5"/>
  <c r="AT111" i="5"/>
  <c r="AT123" i="5"/>
  <c r="AT130" i="5"/>
  <c r="AT112" i="5"/>
  <c r="AT115" i="5"/>
  <c r="V128" i="5"/>
  <c r="V121" i="5"/>
  <c r="V111" i="5"/>
  <c r="V119" i="5"/>
  <c r="V122" i="5"/>
  <c r="V113" i="5"/>
  <c r="V112" i="5"/>
  <c r="V108" i="5"/>
  <c r="V115" i="5"/>
  <c r="V129" i="5"/>
  <c r="V117" i="5"/>
  <c r="V127" i="5"/>
  <c r="V110" i="5"/>
  <c r="V114" i="5"/>
  <c r="V118" i="5"/>
  <c r="V126" i="5"/>
  <c r="V124" i="5"/>
  <c r="V109" i="5"/>
  <c r="V130" i="5"/>
  <c r="V131" i="5"/>
  <c r="U131" i="5" s="1"/>
  <c r="V116" i="5"/>
  <c r="V120" i="5"/>
  <c r="V125" i="5"/>
  <c r="V123" i="5"/>
  <c r="N138" i="5"/>
  <c r="N144" i="5"/>
  <c r="N155" i="5"/>
  <c r="N153" i="5"/>
  <c r="N151" i="5"/>
  <c r="N140" i="5"/>
  <c r="N145" i="5"/>
  <c r="N143" i="5"/>
  <c r="N147" i="5"/>
  <c r="N152" i="5"/>
  <c r="N136" i="5"/>
  <c r="N133" i="5"/>
  <c r="N132" i="5"/>
  <c r="N156" i="5"/>
  <c r="N149" i="5"/>
  <c r="N146" i="5"/>
  <c r="N154" i="5"/>
  <c r="N150" i="5"/>
  <c r="N135" i="5"/>
  <c r="N148" i="5"/>
  <c r="N142" i="5"/>
  <c r="N134" i="5"/>
  <c r="N139" i="5"/>
  <c r="N137" i="5"/>
  <c r="N141" i="5"/>
  <c r="BL49" i="6"/>
  <c r="BJ32" i="6"/>
  <c r="BJ39" i="6"/>
  <c r="BK49" i="6"/>
  <c r="EX123" i="5"/>
  <c r="EX124" i="5"/>
  <c r="EX131" i="5"/>
  <c r="EX125" i="5"/>
  <c r="CX124" i="5"/>
  <c r="CX131" i="5"/>
  <c r="CX125" i="5"/>
  <c r="CX123" i="5"/>
  <c r="BF123" i="5"/>
  <c r="BF124" i="5"/>
  <c r="BF125" i="5"/>
  <c r="BF131" i="5"/>
  <c r="DN131" i="5"/>
  <c r="DN124" i="5"/>
  <c r="DN125" i="5"/>
  <c r="DN123" i="5"/>
  <c r="ET131" i="5"/>
  <c r="ET124" i="5"/>
  <c r="ET125" i="5"/>
  <c r="ET123" i="5"/>
  <c r="AH156" i="5"/>
  <c r="AH150" i="5"/>
  <c r="AH148" i="5"/>
  <c r="AH149" i="5"/>
  <c r="EP156" i="5"/>
  <c r="EP150" i="5"/>
  <c r="EP148" i="5"/>
  <c r="EP149" i="5"/>
  <c r="EP139" i="5"/>
  <c r="EP133" i="5"/>
  <c r="EP137" i="5"/>
  <c r="EP151" i="5"/>
  <c r="EP144" i="5"/>
  <c r="EP143" i="5"/>
  <c r="EP138" i="5"/>
  <c r="EP152" i="5"/>
  <c r="EP147" i="5"/>
  <c r="EP140" i="5"/>
  <c r="EP132" i="5"/>
  <c r="EP154" i="5"/>
  <c r="EP142" i="5"/>
  <c r="EP146" i="5"/>
  <c r="EP136" i="5"/>
  <c r="EP155" i="5"/>
  <c r="EP145" i="5"/>
  <c r="EP134" i="5"/>
  <c r="EP135" i="5"/>
  <c r="EP141" i="5"/>
  <c r="EP153" i="5"/>
  <c r="CH131" i="5"/>
  <c r="CH124" i="5"/>
  <c r="CH125" i="5"/>
  <c r="CH123" i="5"/>
  <c r="BB131" i="5"/>
  <c r="BB124" i="5"/>
  <c r="BB125" i="5"/>
  <c r="BB123" i="5"/>
  <c r="EH123" i="5"/>
  <c r="EH124" i="5"/>
  <c r="EH125" i="5"/>
  <c r="EH131" i="5"/>
  <c r="BV123" i="5"/>
  <c r="BV124" i="5"/>
  <c r="BV125" i="5"/>
  <c r="BV131" i="5"/>
  <c r="BJ123" i="5"/>
  <c r="BJ125" i="5"/>
  <c r="BJ124" i="5"/>
  <c r="BJ131" i="5"/>
  <c r="AL124" i="5"/>
  <c r="AL125" i="5"/>
  <c r="AL131" i="5"/>
  <c r="AK131" i="5" s="1"/>
  <c r="AL123" i="5"/>
  <c r="CD131" i="5"/>
  <c r="CD125" i="5"/>
  <c r="CD124" i="5"/>
  <c r="CD123" i="5"/>
  <c r="AP123" i="5"/>
  <c r="AP124" i="5"/>
  <c r="AP131" i="5"/>
  <c r="AP125" i="5"/>
  <c r="ED124" i="5"/>
  <c r="ED131" i="5"/>
  <c r="ED125" i="5"/>
  <c r="ED123" i="5"/>
  <c r="BZ123" i="5"/>
  <c r="BZ131" i="5"/>
  <c r="BZ125" i="5"/>
  <c r="BZ124" i="5"/>
  <c r="FF131" i="5"/>
  <c r="FF125" i="5"/>
  <c r="FF124" i="5"/>
  <c r="FF123" i="5"/>
  <c r="DF123" i="5"/>
  <c r="DF131" i="5"/>
  <c r="DF125" i="5"/>
  <c r="DF124" i="5"/>
  <c r="CP156" i="5"/>
  <c r="CP148" i="5"/>
  <c r="CP150" i="5"/>
  <c r="CP149" i="5"/>
  <c r="DR123" i="5"/>
  <c r="DR124" i="5"/>
  <c r="DR125" i="5"/>
  <c r="DR131" i="5"/>
  <c r="AX119" i="5"/>
  <c r="AX131" i="5"/>
  <c r="AX125" i="5"/>
  <c r="AX123" i="5"/>
  <c r="AX124" i="5"/>
  <c r="AX121" i="5"/>
  <c r="AX130" i="5"/>
  <c r="AX129" i="5"/>
  <c r="AX128" i="5"/>
  <c r="AX116" i="5"/>
  <c r="AX122" i="5"/>
  <c r="AX126" i="5"/>
  <c r="AX118" i="5"/>
  <c r="AX111" i="5"/>
  <c r="AX110" i="5"/>
  <c r="AX112" i="5"/>
  <c r="AX127" i="5"/>
  <c r="AX115" i="5"/>
  <c r="AX109" i="5"/>
  <c r="AX113" i="5"/>
  <c r="AX117" i="5"/>
  <c r="AX108" i="5"/>
  <c r="AX114" i="5"/>
  <c r="AX120" i="5"/>
  <c r="FJ124" i="5"/>
  <c r="FJ131" i="5"/>
  <c r="FJ125" i="5"/>
  <c r="FJ123" i="5"/>
  <c r="FB123" i="5"/>
  <c r="FB124" i="5"/>
  <c r="FB131" i="5"/>
  <c r="FB125" i="5"/>
  <c r="BL50" i="6"/>
  <c r="J52" i="6"/>
  <c r="BJ50" i="6"/>
  <c r="AU48" i="8"/>
  <c r="BK32" i="6"/>
  <c r="BL48" i="6"/>
  <c r="BG48" i="6"/>
  <c r="BK44" i="6"/>
  <c r="BI41" i="6"/>
  <c r="BK40" i="6"/>
  <c r="BK47" i="6"/>
  <c r="BK41" i="6"/>
  <c r="BL47" i="6"/>
  <c r="BJ47" i="6"/>
  <c r="BJ44" i="6"/>
  <c r="BK45" i="6"/>
  <c r="BI45" i="6"/>
  <c r="BI44" i="6"/>
  <c r="BK39" i="6"/>
  <c r="BL39" i="6"/>
  <c r="J39" i="8"/>
  <c r="BI47" i="6"/>
  <c r="BL44" i="6"/>
  <c r="AU49" i="8"/>
  <c r="BH48" i="6"/>
  <c r="BK48" i="6"/>
  <c r="BJ48" i="6"/>
  <c r="K32" i="8"/>
  <c r="K48" i="8"/>
  <c r="K49" i="8"/>
  <c r="K50" i="8"/>
  <c r="K45" i="8"/>
  <c r="K40" i="8"/>
  <c r="K44" i="8"/>
  <c r="K46" i="8"/>
  <c r="K47" i="8"/>
  <c r="J41" i="8"/>
  <c r="J45" i="8"/>
  <c r="J46" i="8"/>
  <c r="J50" i="8"/>
  <c r="J48" i="8"/>
  <c r="J44" i="8"/>
  <c r="J47" i="8"/>
  <c r="J49" i="8"/>
  <c r="K35" i="8"/>
  <c r="K41" i="8"/>
  <c r="J35" i="8"/>
  <c r="AD123" i="5"/>
  <c r="AD124" i="5"/>
  <c r="AD125" i="5"/>
  <c r="AD131" i="5"/>
  <c r="K39" i="8"/>
  <c r="Z148" i="5"/>
  <c r="Z149" i="5"/>
  <c r="Z156" i="5"/>
  <c r="Z150" i="5"/>
  <c r="G32" i="8"/>
  <c r="J32" i="8"/>
  <c r="BI48" i="6"/>
  <c r="BS48" i="6"/>
  <c r="BH46" i="6"/>
  <c r="BI50" i="6"/>
  <c r="AU32" i="8"/>
  <c r="I32" i="8"/>
  <c r="BI39" i="6"/>
  <c r="BI49" i="6"/>
  <c r="I48" i="8"/>
  <c r="BH49" i="6"/>
  <c r="BI32" i="6"/>
  <c r="BI46" i="6"/>
  <c r="BH32" i="6"/>
  <c r="I44" i="8"/>
  <c r="I47" i="8"/>
  <c r="I49" i="8"/>
  <c r="I50" i="8"/>
  <c r="H49" i="8"/>
  <c r="H41" i="8"/>
  <c r="H32" i="8"/>
  <c r="H35" i="8"/>
  <c r="H48" i="8"/>
  <c r="H46" i="8"/>
  <c r="H47" i="8"/>
  <c r="H39" i="8"/>
  <c r="H50" i="8"/>
  <c r="H44" i="8"/>
  <c r="F44" i="8"/>
  <c r="F48" i="8"/>
  <c r="BU48" i="6"/>
  <c r="AY48" i="6" s="1"/>
  <c r="BR48" i="6"/>
  <c r="F50" i="8"/>
  <c r="F47" i="8"/>
  <c r="F32" i="8"/>
  <c r="F49" i="8"/>
  <c r="J149" i="5"/>
  <c r="J148" i="5"/>
  <c r="J156" i="5"/>
  <c r="J150" i="5"/>
  <c r="FB108" i="5"/>
  <c r="FB128" i="5"/>
  <c r="FB127" i="5"/>
  <c r="FB122" i="5"/>
  <c r="FB118" i="5"/>
  <c r="FB120" i="5"/>
  <c r="FB126" i="5"/>
  <c r="FB119" i="5"/>
  <c r="FB115" i="5"/>
  <c r="FB114" i="5"/>
  <c r="FB116" i="5"/>
  <c r="FB110" i="5"/>
  <c r="FB112" i="5"/>
  <c r="FB129" i="5"/>
  <c r="FB113" i="5"/>
  <c r="FB121" i="5"/>
  <c r="FB109" i="5"/>
  <c r="FB111" i="5"/>
  <c r="FB117" i="5"/>
  <c r="FB130" i="5"/>
  <c r="BJ116" i="5"/>
  <c r="BJ113" i="5"/>
  <c r="BJ119" i="5"/>
  <c r="BJ111" i="5"/>
  <c r="BJ108" i="5"/>
  <c r="BJ118" i="5"/>
  <c r="BJ129" i="5"/>
  <c r="BJ122" i="5"/>
  <c r="BJ128" i="5"/>
  <c r="BJ112" i="5"/>
  <c r="BJ115" i="5"/>
  <c r="BJ130" i="5"/>
  <c r="BJ109" i="5"/>
  <c r="BJ127" i="5"/>
  <c r="BJ114" i="5"/>
  <c r="BJ117" i="5"/>
  <c r="BJ120" i="5"/>
  <c r="BJ110" i="5"/>
  <c r="BJ126" i="5"/>
  <c r="BJ121" i="5"/>
  <c r="AL119" i="5"/>
  <c r="AL127" i="5"/>
  <c r="AL110" i="5"/>
  <c r="AL112" i="5"/>
  <c r="AL117" i="5"/>
  <c r="AL126" i="5"/>
  <c r="AL108" i="5"/>
  <c r="AL128" i="5"/>
  <c r="AL116" i="5"/>
  <c r="AL121" i="5"/>
  <c r="AL114" i="5"/>
  <c r="AL130" i="5"/>
  <c r="AL115" i="5"/>
  <c r="AL111" i="5"/>
  <c r="AL129" i="5"/>
  <c r="AL122" i="5"/>
  <c r="AL109" i="5"/>
  <c r="AL118" i="5"/>
  <c r="AL120" i="5"/>
  <c r="AL113" i="5"/>
  <c r="CD127" i="5"/>
  <c r="CD122" i="5"/>
  <c r="CD116" i="5"/>
  <c r="CD119" i="5"/>
  <c r="CD121" i="5"/>
  <c r="CD130" i="5"/>
  <c r="CD129" i="5"/>
  <c r="CD113" i="5"/>
  <c r="CD126" i="5"/>
  <c r="CD118" i="5"/>
  <c r="CD109" i="5"/>
  <c r="CD120" i="5"/>
  <c r="CD112" i="5"/>
  <c r="CD108" i="5"/>
  <c r="CD117" i="5"/>
  <c r="CD128" i="5"/>
  <c r="CD110" i="5"/>
  <c r="CD111" i="5"/>
  <c r="CD114" i="5"/>
  <c r="CD115" i="5"/>
  <c r="DR113" i="5"/>
  <c r="DR111" i="5"/>
  <c r="DR130" i="5"/>
  <c r="DR110" i="5"/>
  <c r="DR112" i="5"/>
  <c r="DR121" i="5"/>
  <c r="DR109" i="5"/>
  <c r="DR120" i="5"/>
  <c r="DR119" i="5"/>
  <c r="DR108" i="5"/>
  <c r="DR128" i="5"/>
  <c r="DR114" i="5"/>
  <c r="DR116" i="5"/>
  <c r="DR118" i="5"/>
  <c r="DR129" i="5"/>
  <c r="DR122" i="5"/>
  <c r="DR126" i="5"/>
  <c r="DR115" i="5"/>
  <c r="DR117" i="5"/>
  <c r="DR127" i="5"/>
  <c r="CP133" i="5"/>
  <c r="CP153" i="5"/>
  <c r="CP136" i="5"/>
  <c r="CP142" i="5"/>
  <c r="CP147" i="5"/>
  <c r="CP138" i="5"/>
  <c r="CP140" i="5"/>
  <c r="CP134" i="5"/>
  <c r="CP144" i="5"/>
  <c r="CP155" i="5"/>
  <c r="CP145" i="5"/>
  <c r="CP154" i="5"/>
  <c r="CP137" i="5"/>
  <c r="CP143" i="5"/>
  <c r="CP141" i="5"/>
  <c r="CP151" i="5"/>
  <c r="CP139" i="5"/>
  <c r="CP152" i="5"/>
  <c r="CP146" i="5"/>
  <c r="CP132" i="5"/>
  <c r="CP135" i="5"/>
  <c r="AH133" i="5"/>
  <c r="AH144" i="5"/>
  <c r="AH145" i="5"/>
  <c r="AH134" i="5"/>
  <c r="AH146" i="5"/>
  <c r="AH154" i="5"/>
  <c r="AH141" i="5"/>
  <c r="AH135" i="5"/>
  <c r="AH143" i="5"/>
  <c r="AH152" i="5"/>
  <c r="AH139" i="5"/>
  <c r="AH142" i="5"/>
  <c r="AH137" i="5"/>
  <c r="AH138" i="5"/>
  <c r="AH140" i="5"/>
  <c r="AH151" i="5"/>
  <c r="AH155" i="5"/>
  <c r="AH153" i="5"/>
  <c r="AH136" i="5"/>
  <c r="AH132" i="5"/>
  <c r="AH147" i="5"/>
  <c r="DF121" i="5"/>
  <c r="DF110" i="5"/>
  <c r="DF113" i="5"/>
  <c r="DF130" i="5"/>
  <c r="DF128" i="5"/>
  <c r="DF116" i="5"/>
  <c r="DF115" i="5"/>
  <c r="DF126" i="5"/>
  <c r="DF109" i="5"/>
  <c r="DF119" i="5"/>
  <c r="DF111" i="5"/>
  <c r="DF118" i="5"/>
  <c r="DF129" i="5"/>
  <c r="DF117" i="5"/>
  <c r="DF114" i="5"/>
  <c r="DF122" i="5"/>
  <c r="DF127" i="5"/>
  <c r="DF112" i="5"/>
  <c r="DF108" i="5"/>
  <c r="DF120" i="5"/>
  <c r="BZ126" i="5"/>
  <c r="BZ128" i="5"/>
  <c r="BZ119" i="5"/>
  <c r="BZ122" i="5"/>
  <c r="BZ111" i="5"/>
  <c r="BZ121" i="5"/>
  <c r="BZ127" i="5"/>
  <c r="BZ130" i="5"/>
  <c r="BZ120" i="5"/>
  <c r="BZ117" i="5"/>
  <c r="BZ115" i="5"/>
  <c r="BZ112" i="5"/>
  <c r="BZ116" i="5"/>
  <c r="BZ118" i="5"/>
  <c r="BZ109" i="5"/>
  <c r="BZ113" i="5"/>
  <c r="BZ108" i="5"/>
  <c r="BZ114" i="5"/>
  <c r="BZ110" i="5"/>
  <c r="BZ129" i="5"/>
  <c r="FF121" i="5"/>
  <c r="FF111" i="5"/>
  <c r="FF120" i="5"/>
  <c r="FF115" i="5"/>
  <c r="FF109" i="5"/>
  <c r="FF110" i="5"/>
  <c r="FF128" i="5"/>
  <c r="FF122" i="5"/>
  <c r="FF118" i="5"/>
  <c r="FF114" i="5"/>
  <c r="FF108" i="5"/>
  <c r="FF116" i="5"/>
  <c r="FF117" i="5"/>
  <c r="FF119" i="5"/>
  <c r="FF113" i="5"/>
  <c r="FF112" i="5"/>
  <c r="FF129" i="5"/>
  <c r="FF126" i="5"/>
  <c r="FF127" i="5"/>
  <c r="FF130" i="5"/>
  <c r="J155" i="5"/>
  <c r="J136" i="5"/>
  <c r="J141" i="5"/>
  <c r="J132" i="5"/>
  <c r="J139" i="5"/>
  <c r="J135" i="5"/>
  <c r="J152" i="5"/>
  <c r="J147" i="5"/>
  <c r="J151" i="5"/>
  <c r="J145" i="5"/>
  <c r="J133" i="5"/>
  <c r="J154" i="5"/>
  <c r="J134" i="5"/>
  <c r="J140" i="5"/>
  <c r="J146" i="5"/>
  <c r="J144" i="5"/>
  <c r="J143" i="5"/>
  <c r="J153" i="5"/>
  <c r="J138" i="5"/>
  <c r="J137" i="5"/>
  <c r="J142" i="5"/>
  <c r="Z145" i="5"/>
  <c r="Z142" i="5"/>
  <c r="Z144" i="5"/>
  <c r="Z137" i="5"/>
  <c r="Z151" i="5"/>
  <c r="Z135" i="5"/>
  <c r="Z138" i="5"/>
  <c r="Z139" i="5"/>
  <c r="Z133" i="5"/>
  <c r="Z136" i="5"/>
  <c r="Z140" i="5"/>
  <c r="Z132" i="5"/>
  <c r="Z155" i="5"/>
  <c r="Z147" i="5"/>
  <c r="Z152" i="5"/>
  <c r="Z146" i="5"/>
  <c r="Z154" i="5"/>
  <c r="Z141" i="5"/>
  <c r="Z153" i="5"/>
  <c r="Z143" i="5"/>
  <c r="Z134" i="5"/>
  <c r="BV129" i="5"/>
  <c r="BV117" i="5"/>
  <c r="BV116" i="5"/>
  <c r="BV112" i="5"/>
  <c r="BV126" i="5"/>
  <c r="BV120" i="5"/>
  <c r="BV122" i="5"/>
  <c r="BV113" i="5"/>
  <c r="BV130" i="5"/>
  <c r="BV127" i="5"/>
  <c r="BV118" i="5"/>
  <c r="BV108" i="5"/>
  <c r="BV115" i="5"/>
  <c r="BV119" i="5"/>
  <c r="BV128" i="5"/>
  <c r="BV111" i="5"/>
  <c r="BV110" i="5"/>
  <c r="BV114" i="5"/>
  <c r="BV109" i="5"/>
  <c r="BV121" i="5"/>
  <c r="AD109" i="5"/>
  <c r="AD126" i="5"/>
  <c r="AD120" i="5"/>
  <c r="AD127" i="5"/>
  <c r="AD128" i="5"/>
  <c r="AD111" i="5"/>
  <c r="AD118" i="5"/>
  <c r="AD117" i="5"/>
  <c r="AD112" i="5"/>
  <c r="AD114" i="5"/>
  <c r="AD113" i="5"/>
  <c r="AD130" i="5"/>
  <c r="AD115" i="5"/>
  <c r="AD116" i="5"/>
  <c r="AD110" i="5"/>
  <c r="AD122" i="5"/>
  <c r="AD121" i="5"/>
  <c r="AD108" i="5"/>
  <c r="AD119" i="5"/>
  <c r="AD129" i="5"/>
  <c r="FJ116" i="5"/>
  <c r="FJ128" i="5"/>
  <c r="FJ113" i="5"/>
  <c r="FJ109" i="5"/>
  <c r="FJ126" i="5"/>
  <c r="FJ112" i="5"/>
  <c r="FJ110" i="5"/>
  <c r="FJ115" i="5"/>
  <c r="FJ127" i="5"/>
  <c r="FJ108" i="5"/>
  <c r="FJ111" i="5"/>
  <c r="FJ122" i="5"/>
  <c r="FJ129" i="5"/>
  <c r="FJ120" i="5"/>
  <c r="FJ117" i="5"/>
  <c r="FJ130" i="5"/>
  <c r="FJ119" i="5"/>
  <c r="FJ121" i="5"/>
  <c r="FJ118" i="5"/>
  <c r="FJ114" i="5"/>
  <c r="DN115" i="5"/>
  <c r="DN130" i="5"/>
  <c r="DN120" i="5"/>
  <c r="DN128" i="5"/>
  <c r="DN117" i="5"/>
  <c r="DN129" i="5"/>
  <c r="DN111" i="5"/>
  <c r="DN108" i="5"/>
  <c r="DN127" i="5"/>
  <c r="DN110" i="5"/>
  <c r="DN116" i="5"/>
  <c r="DN118" i="5"/>
  <c r="DN122" i="5"/>
  <c r="DN114" i="5"/>
  <c r="DN109" i="5"/>
  <c r="DN112" i="5"/>
  <c r="DN113" i="5"/>
  <c r="DN121" i="5"/>
  <c r="DN119" i="5"/>
  <c r="DN126" i="5"/>
  <c r="ET111" i="5"/>
  <c r="ET114" i="5"/>
  <c r="ET112" i="5"/>
  <c r="ET121" i="5"/>
  <c r="ET127" i="5"/>
  <c r="ET110" i="5"/>
  <c r="ET119" i="5"/>
  <c r="ET117" i="5"/>
  <c r="ET129" i="5"/>
  <c r="ET116" i="5"/>
  <c r="ET108" i="5"/>
  <c r="ET130" i="5"/>
  <c r="ET126" i="5"/>
  <c r="ET115" i="5"/>
  <c r="ET118" i="5"/>
  <c r="ET113" i="5"/>
  <c r="ET109" i="5"/>
  <c r="ET128" i="5"/>
  <c r="ET120" i="5"/>
  <c r="ET122" i="5"/>
  <c r="BB115" i="5"/>
  <c r="BB121" i="5"/>
  <c r="BB112" i="5"/>
  <c r="BB110" i="5"/>
  <c r="BB113" i="5"/>
  <c r="BB114" i="5"/>
  <c r="BB127" i="5"/>
  <c r="BB129" i="5"/>
  <c r="BB118" i="5"/>
  <c r="BB122" i="5"/>
  <c r="BB120" i="5"/>
  <c r="BB111" i="5"/>
  <c r="BB119" i="5"/>
  <c r="BB108" i="5"/>
  <c r="BB116" i="5"/>
  <c r="BB117" i="5"/>
  <c r="BB128" i="5"/>
  <c r="BB130" i="5"/>
  <c r="BB126" i="5"/>
  <c r="BB109" i="5"/>
  <c r="EH111" i="5"/>
  <c r="EH116" i="5"/>
  <c r="EH114" i="5"/>
  <c r="EH112" i="5"/>
  <c r="EH110" i="5"/>
  <c r="EH115" i="5"/>
  <c r="EH117" i="5"/>
  <c r="EH120" i="5"/>
  <c r="EH129" i="5"/>
  <c r="EH126" i="5"/>
  <c r="EH127" i="5"/>
  <c r="EH118" i="5"/>
  <c r="EH113" i="5"/>
  <c r="EH121" i="5"/>
  <c r="EH122" i="5"/>
  <c r="EH119" i="5"/>
  <c r="EH108" i="5"/>
  <c r="EH128" i="5"/>
  <c r="EH130" i="5"/>
  <c r="EH109" i="5"/>
  <c r="ED122" i="5"/>
  <c r="ED110" i="5"/>
  <c r="ED114" i="5"/>
  <c r="ED126" i="5"/>
  <c r="ED115" i="5"/>
  <c r="ED113" i="5"/>
  <c r="ED120" i="5"/>
  <c r="ED121" i="5"/>
  <c r="ED108" i="5"/>
  <c r="ED112" i="5"/>
  <c r="ED111" i="5"/>
  <c r="ED130" i="5"/>
  <c r="ED128" i="5"/>
  <c r="ED129" i="5"/>
  <c r="ED109" i="5"/>
  <c r="ED119" i="5"/>
  <c r="ED117" i="5"/>
  <c r="ED127" i="5"/>
  <c r="ED116" i="5"/>
  <c r="ED118" i="5"/>
  <c r="CH117" i="5"/>
  <c r="CH115" i="5"/>
  <c r="CH113" i="5"/>
  <c r="CH129" i="5"/>
  <c r="CH127" i="5"/>
  <c r="CH108" i="5"/>
  <c r="CH130" i="5"/>
  <c r="CH121" i="5"/>
  <c r="CH119" i="5"/>
  <c r="CH112" i="5"/>
  <c r="CH114" i="5"/>
  <c r="CH128" i="5"/>
  <c r="CH116" i="5"/>
  <c r="CH111" i="5"/>
  <c r="CH109" i="5"/>
  <c r="CH122" i="5"/>
  <c r="CH110" i="5"/>
  <c r="CH120" i="5"/>
  <c r="CH126" i="5"/>
  <c r="CH118" i="5"/>
  <c r="CX128" i="5"/>
  <c r="CX117" i="5"/>
  <c r="CX126" i="5"/>
  <c r="CX110" i="5"/>
  <c r="CX121" i="5"/>
  <c r="CX111" i="5"/>
  <c r="CX119" i="5"/>
  <c r="CX114" i="5"/>
  <c r="CX122" i="5"/>
  <c r="CX115" i="5"/>
  <c r="CX118" i="5"/>
  <c r="CX130" i="5"/>
  <c r="CX120" i="5"/>
  <c r="CX109" i="5"/>
  <c r="CX112" i="5"/>
  <c r="CX129" i="5"/>
  <c r="CX127" i="5"/>
  <c r="CX113" i="5"/>
  <c r="CX108" i="5"/>
  <c r="CX116" i="5"/>
  <c r="BF126" i="5"/>
  <c r="BF120" i="5"/>
  <c r="BF111" i="5"/>
  <c r="BF129" i="5"/>
  <c r="BF115" i="5"/>
  <c r="BF122" i="5"/>
  <c r="BF119" i="5"/>
  <c r="BF109" i="5"/>
  <c r="BF116" i="5"/>
  <c r="BF130" i="5"/>
  <c r="BF110" i="5"/>
  <c r="BF113" i="5"/>
  <c r="BF114" i="5"/>
  <c r="BF112" i="5"/>
  <c r="BF121" i="5"/>
  <c r="BF108" i="5"/>
  <c r="BF118" i="5"/>
  <c r="BF128" i="5"/>
  <c r="BF127" i="5"/>
  <c r="BF117" i="5"/>
  <c r="AP117" i="5"/>
  <c r="AP110" i="5"/>
  <c r="AP127" i="5"/>
  <c r="AP122" i="5"/>
  <c r="AP111" i="5"/>
  <c r="AP130" i="5"/>
  <c r="AP129" i="5"/>
  <c r="AP121" i="5"/>
  <c r="BG80" i="8" s="1"/>
  <c r="AP109" i="5"/>
  <c r="AP120" i="5"/>
  <c r="AP112" i="5"/>
  <c r="AP126" i="5"/>
  <c r="AP114" i="5"/>
  <c r="AP119" i="5"/>
  <c r="BG44" i="8" s="1"/>
  <c r="AP116" i="5"/>
  <c r="AP108" i="5"/>
  <c r="AP113" i="5"/>
  <c r="AP115" i="5"/>
  <c r="AP118" i="5"/>
  <c r="AP128" i="5"/>
  <c r="EX130" i="5"/>
  <c r="EX110" i="5"/>
  <c r="EX126" i="5"/>
  <c r="EX109" i="5"/>
  <c r="EX117" i="5"/>
  <c r="EX121" i="5"/>
  <c r="EX113" i="5"/>
  <c r="EX118" i="5"/>
  <c r="EX111" i="5"/>
  <c r="EX129" i="5"/>
  <c r="EX122" i="5"/>
  <c r="EX119" i="5"/>
  <c r="EX120" i="5"/>
  <c r="EX115" i="5"/>
  <c r="EX108" i="5"/>
  <c r="EX112" i="5"/>
  <c r="EX116" i="5"/>
  <c r="EX114" i="5"/>
  <c r="EX127" i="5"/>
  <c r="EX128" i="5"/>
  <c r="L16" i="8" l="1"/>
  <c r="L14" i="8"/>
  <c r="L23" i="8"/>
  <c r="L17" i="8"/>
  <c r="AX44" i="6"/>
  <c r="BG19" i="6"/>
  <c r="BV49" i="6"/>
  <c r="BV32" i="6"/>
  <c r="BU12" i="6"/>
  <c r="AY12" i="6" s="1"/>
  <c r="BV31" i="6"/>
  <c r="BV47" i="6"/>
  <c r="BR20" i="6"/>
  <c r="BV61" i="6"/>
  <c r="AU15" i="8"/>
  <c r="AU22" i="8"/>
  <c r="BS11" i="6"/>
  <c r="BH20" i="6"/>
  <c r="BS34" i="6"/>
  <c r="BU11" i="6"/>
  <c r="BS47" i="6"/>
  <c r="BU20" i="6"/>
  <c r="AY20" i="6" s="1"/>
  <c r="BG20" i="6"/>
  <c r="BR13" i="6"/>
  <c r="BS31" i="6"/>
  <c r="BS20" i="6"/>
  <c r="BV48" i="6"/>
  <c r="AX48" i="6"/>
  <c r="AU17" i="8"/>
  <c r="AX61" i="6"/>
  <c r="AX49" i="6"/>
  <c r="AX32" i="6"/>
  <c r="AY31" i="6"/>
  <c r="AY19" i="6"/>
  <c r="AX65" i="6"/>
  <c r="BV66" i="6"/>
  <c r="BH11" i="6"/>
  <c r="AX46" i="6"/>
  <c r="BV45" i="6"/>
  <c r="BV54" i="6"/>
  <c r="BV44" i="6"/>
  <c r="BR12" i="6"/>
  <c r="AY30" i="6"/>
  <c r="AY11" i="6"/>
  <c r="BV46" i="6"/>
  <c r="BV12" i="6"/>
  <c r="AX47" i="6"/>
  <c r="AY28" i="6"/>
  <c r="BG11" i="6"/>
  <c r="BH13" i="6"/>
  <c r="AX11" i="6"/>
  <c r="BH12" i="6"/>
  <c r="AY13" i="6"/>
  <c r="BV30" i="6"/>
  <c r="AX54" i="6"/>
  <c r="R44" i="6"/>
  <c r="N44" i="8" s="1"/>
  <c r="R33" i="6"/>
  <c r="N33" i="8" s="1"/>
  <c r="BG33" i="8"/>
  <c r="R32" i="6"/>
  <c r="BG32" i="8"/>
  <c r="BS30" i="6"/>
  <c r="BG13" i="6"/>
  <c r="M13" i="8"/>
  <c r="M11" i="8"/>
  <c r="M27" i="8"/>
  <c r="N27" i="8"/>
  <c r="Q9" i="6"/>
  <c r="M10" i="8"/>
  <c r="BU10" i="6"/>
  <c r="BR10" i="6"/>
  <c r="N10" i="8"/>
  <c r="M28" i="8"/>
  <c r="N28" i="8"/>
  <c r="N21" i="8"/>
  <c r="BR21" i="6"/>
  <c r="BU21" i="6"/>
  <c r="AZ21" i="6" s="1"/>
  <c r="M21" i="8"/>
  <c r="BR28" i="6"/>
  <c r="BH41" i="6"/>
  <c r="BS19" i="6"/>
  <c r="BS28" i="6"/>
  <c r="BS27" i="6"/>
  <c r="BS21" i="6"/>
  <c r="D2" i="7"/>
  <c r="BS10" i="6"/>
  <c r="BS13" i="6"/>
  <c r="BM83" i="6"/>
  <c r="BM79" i="6"/>
  <c r="BM75" i="6"/>
  <c r="BM71" i="6"/>
  <c r="BM67" i="6"/>
  <c r="BM84" i="6"/>
  <c r="BM80" i="6"/>
  <c r="BM76" i="6"/>
  <c r="BP81" i="6"/>
  <c r="BL75" i="6"/>
  <c r="BP71" i="6"/>
  <c r="BN67" i="6"/>
  <c r="BO63" i="6"/>
  <c r="BN59" i="6"/>
  <c r="BL82" i="6"/>
  <c r="BN77" i="6"/>
  <c r="BP72" i="6"/>
  <c r="BM68" i="6"/>
  <c r="BP64" i="6"/>
  <c r="BN54" i="6"/>
  <c r="BL56" i="6"/>
  <c r="BN60" i="6"/>
  <c r="BO58" i="6"/>
  <c r="BN84" i="6"/>
  <c r="BP79" i="6"/>
  <c r="BO73" i="6"/>
  <c r="BL69" i="6"/>
  <c r="BO65" i="6"/>
  <c r="BO57" i="6"/>
  <c r="BL60" i="6"/>
  <c r="BN58" i="6"/>
  <c r="BL84" i="6"/>
  <c r="BN79" i="6"/>
  <c r="BP74" i="6"/>
  <c r="BL70" i="6"/>
  <c r="BN66" i="6"/>
  <c r="BL63" i="6"/>
  <c r="BP56" i="6"/>
  <c r="BO59" i="6"/>
  <c r="BM58" i="6"/>
  <c r="BO82" i="6"/>
  <c r="BO78" i="6"/>
  <c r="BO74" i="6"/>
  <c r="BO70" i="6"/>
  <c r="BO66" i="6"/>
  <c r="BO83" i="6"/>
  <c r="BO79" i="6"/>
  <c r="BO75" i="6"/>
  <c r="BP85" i="6"/>
  <c r="BL79" i="6"/>
  <c r="BN74" i="6"/>
  <c r="BP70" i="6"/>
  <c r="BM66" i="6"/>
  <c r="BL54" i="6"/>
  <c r="BO60" i="6"/>
  <c r="BN81" i="6"/>
  <c r="BP76" i="6"/>
  <c r="BO71" i="6"/>
  <c r="BL67" i="6"/>
  <c r="BL64" i="6"/>
  <c r="BL57" i="6"/>
  <c r="BL61" i="6"/>
  <c r="BM60" i="6"/>
  <c r="BP83" i="6"/>
  <c r="BL77" i="6"/>
  <c r="BN72" i="6"/>
  <c r="BL68" i="6"/>
  <c r="BO64" i="6"/>
  <c r="BM57" i="6"/>
  <c r="BP55" i="6"/>
  <c r="BP58" i="6"/>
  <c r="BN83" i="6"/>
  <c r="BP78" i="6"/>
  <c r="BN73" i="6"/>
  <c r="BP69" i="6"/>
  <c r="BN65" i="6"/>
  <c r="BP57" i="6"/>
  <c r="BM56" i="6"/>
  <c r="BN55" i="6"/>
  <c r="BL58" i="6"/>
  <c r="BM85" i="6"/>
  <c r="BM81" i="6"/>
  <c r="BM77" i="6"/>
  <c r="BM73" i="6"/>
  <c r="BM69" i="6"/>
  <c r="BM65" i="6"/>
  <c r="BM82" i="6"/>
  <c r="BM78" i="6"/>
  <c r="BM74" i="6"/>
  <c r="BL83" i="6"/>
  <c r="BN78" i="6"/>
  <c r="BL73" i="6"/>
  <c r="BO69" i="6"/>
  <c r="BL65" i="6"/>
  <c r="BP60" i="6"/>
  <c r="BP62" i="6"/>
  <c r="BN85" i="6"/>
  <c r="BP80" i="6"/>
  <c r="BL74" i="6"/>
  <c r="BN70" i="6"/>
  <c r="BL66" i="6"/>
  <c r="BN63" i="6"/>
  <c r="BP61" i="6"/>
  <c r="BL59" i="6"/>
  <c r="BO55" i="6"/>
  <c r="BL81" i="6"/>
  <c r="BN76" i="6"/>
  <c r="BN71" i="6"/>
  <c r="BP67" i="6"/>
  <c r="BM63" i="6"/>
  <c r="BP59" i="6"/>
  <c r="BM55" i="6"/>
  <c r="BP82" i="6"/>
  <c r="BL76" i="6"/>
  <c r="BM72" i="6"/>
  <c r="BP68" i="6"/>
  <c r="BN64" i="6"/>
  <c r="BO54" i="6"/>
  <c r="BM61" i="6"/>
  <c r="BL55" i="6"/>
  <c r="BM41" i="6"/>
  <c r="BP53" i="6"/>
  <c r="BM53" i="6"/>
  <c r="BO32" i="6"/>
  <c r="BM35" i="6"/>
  <c r="BM51" i="6"/>
  <c r="BO84" i="6"/>
  <c r="BO80" i="6"/>
  <c r="BO76" i="6"/>
  <c r="BO72" i="6"/>
  <c r="BO68" i="6"/>
  <c r="BO85" i="6"/>
  <c r="BO81" i="6"/>
  <c r="BO77" i="6"/>
  <c r="BN82" i="6"/>
  <c r="BP77" i="6"/>
  <c r="BL72" i="6"/>
  <c r="BN68" i="6"/>
  <c r="BM64" i="6"/>
  <c r="BN61" i="6"/>
  <c r="BL62" i="6"/>
  <c r="BP84" i="6"/>
  <c r="BL78" i="6"/>
  <c r="BP73" i="6"/>
  <c r="BN69" i="6"/>
  <c r="BP65" i="6"/>
  <c r="BM54" i="6"/>
  <c r="BO56" i="6"/>
  <c r="BM59" i="6"/>
  <c r="BN62" i="6"/>
  <c r="BL85" i="6"/>
  <c r="BN80" i="6"/>
  <c r="BP75" i="6"/>
  <c r="BM70" i="6"/>
  <c r="BP66" i="6"/>
  <c r="BP54" i="6"/>
  <c r="BN56" i="6"/>
  <c r="BM62" i="6"/>
  <c r="BL80" i="6"/>
  <c r="BN75" i="6"/>
  <c r="BL71" i="6"/>
  <c r="BO67" i="6"/>
  <c r="BP63" i="6"/>
  <c r="BN57" i="6"/>
  <c r="BO61" i="6"/>
  <c r="BO62" i="6"/>
  <c r="BP41" i="6"/>
  <c r="BM45" i="6"/>
  <c r="BN43" i="6"/>
  <c r="BM47" i="6"/>
  <c r="BO34" i="6"/>
  <c r="BO50" i="6"/>
  <c r="BO39" i="6"/>
  <c r="BP49" i="6"/>
  <c r="BN48" i="6"/>
  <c r="BM38" i="6"/>
  <c r="BI31" i="6"/>
  <c r="BO45" i="6"/>
  <c r="BO43" i="6"/>
  <c r="BP32" i="6"/>
  <c r="BM42" i="6"/>
  <c r="BP34" i="6"/>
  <c r="BK31" i="6"/>
  <c r="BP36" i="6"/>
  <c r="BN38" i="6"/>
  <c r="BO44" i="6"/>
  <c r="BM32" i="6"/>
  <c r="BO49" i="6"/>
  <c r="BN34" i="6"/>
  <c r="BN50" i="6"/>
  <c r="BP21" i="6"/>
  <c r="BO23" i="6"/>
  <c r="BO28" i="6"/>
  <c r="BG21" i="6"/>
  <c r="BL20" i="6"/>
  <c r="BM10" i="6"/>
  <c r="BK12" i="6"/>
  <c r="BM14" i="6"/>
  <c r="BN30" i="6"/>
  <c r="BP15" i="6"/>
  <c r="BJ21" i="6"/>
  <c r="BN16" i="6"/>
  <c r="BO10" i="6"/>
  <c r="BL11" i="6"/>
  <c r="BO14" i="6"/>
  <c r="BP28" i="6"/>
  <c r="BO22" i="6"/>
  <c r="BO24" i="6"/>
  <c r="BI21" i="6"/>
  <c r="BM31" i="6"/>
  <c r="BM40" i="6"/>
  <c r="BO52" i="6"/>
  <c r="BJ31" i="6"/>
  <c r="BM44" i="6"/>
  <c r="BN42" i="6"/>
  <c r="BO41" i="6"/>
  <c r="BP37" i="6"/>
  <c r="BO53" i="6"/>
  <c r="BP52" i="6"/>
  <c r="BN49" i="6"/>
  <c r="BP31" i="6"/>
  <c r="BO36" i="6"/>
  <c r="BN45" i="6"/>
  <c r="BP33" i="6"/>
  <c r="BN35" i="6"/>
  <c r="BN51" i="6"/>
  <c r="BM15" i="6"/>
  <c r="BM30" i="6"/>
  <c r="BL27" i="6"/>
  <c r="BM24" i="6"/>
  <c r="BI13" i="6"/>
  <c r="BM11" i="6"/>
  <c r="BP26" i="6"/>
  <c r="BP30" i="6"/>
  <c r="BH27" i="6"/>
  <c r="BN23" i="6"/>
  <c r="BK10" i="6"/>
  <c r="BJ12" i="6"/>
  <c r="BO25" i="6"/>
  <c r="BP17" i="6"/>
  <c r="BM27" i="6"/>
  <c r="BM23" i="6"/>
  <c r="BJ28" i="6"/>
  <c r="BK13" i="6"/>
  <c r="BN10" i="6"/>
  <c r="BO21" i="6"/>
  <c r="BO27" i="6"/>
  <c r="BN22" i="6"/>
  <c r="BI27" i="6"/>
  <c r="BH19" i="6"/>
  <c r="BN25" i="6"/>
  <c r="BP13" i="6"/>
  <c r="BG10" i="6"/>
  <c r="BA60" i="6"/>
  <c r="BN41" i="6"/>
  <c r="BN44" i="6"/>
  <c r="BM49" i="6"/>
  <c r="BO37" i="6"/>
  <c r="BM33" i="6"/>
  <c r="BM34" i="6"/>
  <c r="BL31" i="6"/>
  <c r="BP39" i="6"/>
  <c r="BP43" i="6"/>
  <c r="BP48" i="6"/>
  <c r="BO48" i="6"/>
  <c r="BN31" i="6"/>
  <c r="BM37" i="6"/>
  <c r="BM39" i="6"/>
  <c r="BP47" i="6"/>
  <c r="BO35" i="6"/>
  <c r="BO51" i="6"/>
  <c r="BP23" i="6"/>
  <c r="BJ30" i="6"/>
  <c r="BL21" i="6"/>
  <c r="BJ20" i="6"/>
  <c r="BO13" i="6"/>
  <c r="BL10" i="6"/>
  <c r="BN29" i="6"/>
  <c r="BO15" i="6"/>
  <c r="BM29" i="6"/>
  <c r="BM25" i="6"/>
  <c r="BL13" i="6"/>
  <c r="BI11" i="6"/>
  <c r="BN15" i="6"/>
  <c r="BP18" i="6"/>
  <c r="BH21" i="6"/>
  <c r="BM16" i="6"/>
  <c r="BI12" i="6"/>
  <c r="BK11" i="6"/>
  <c r="BM13" i="6"/>
  <c r="BK30" i="6"/>
  <c r="BO30" i="6"/>
  <c r="BI30" i="6"/>
  <c r="BM17" i="6"/>
  <c r="BN21" i="6"/>
  <c r="BN24" i="6"/>
  <c r="BK28" i="6"/>
  <c r="BL12" i="6"/>
  <c r="BN36" i="6"/>
  <c r="BO33" i="6"/>
  <c r="BM46" i="6"/>
  <c r="BP45" i="6"/>
  <c r="BM52" i="6"/>
  <c r="BP46" i="6"/>
  <c r="BO31" i="6"/>
  <c r="BN39" i="6"/>
  <c r="BN32" i="6"/>
  <c r="BP35" i="6"/>
  <c r="BN46" i="6"/>
  <c r="BP38" i="6"/>
  <c r="BN37" i="6"/>
  <c r="BN53" i="6"/>
  <c r="BN47" i="6"/>
  <c r="BM48" i="6"/>
  <c r="BP19" i="6"/>
  <c r="BP27" i="6"/>
  <c r="BM26" i="6"/>
  <c r="BL19" i="6"/>
  <c r="BM28" i="6"/>
  <c r="BP12" i="6"/>
  <c r="BN14" i="6"/>
  <c r="BO16" i="6"/>
  <c r="BP24" i="6"/>
  <c r="BK21" i="6"/>
  <c r="BH28" i="6"/>
  <c r="BJ13" i="6"/>
  <c r="BP14" i="6"/>
  <c r="BP22" i="6"/>
  <c r="BO26" i="6"/>
  <c r="BN19" i="6"/>
  <c r="BN20" i="6"/>
  <c r="BO11" i="6"/>
  <c r="BO12" i="6"/>
  <c r="BN11" i="6"/>
  <c r="BO19" i="6"/>
  <c r="BO17" i="6"/>
  <c r="BN17" i="6"/>
  <c r="BM22" i="6"/>
  <c r="BM21" i="6"/>
  <c r="BM20" i="6"/>
  <c r="BL28" i="6"/>
  <c r="BM12" i="6"/>
  <c r="BP40" i="6"/>
  <c r="BN33" i="6"/>
  <c r="BP51" i="6"/>
  <c r="BN40" i="6"/>
  <c r="BN52" i="6"/>
  <c r="BP50" i="6"/>
  <c r="BO38" i="6"/>
  <c r="BO40" i="6"/>
  <c r="BO47" i="6"/>
  <c r="BO42" i="6"/>
  <c r="BM50" i="6"/>
  <c r="BM36" i="6"/>
  <c r="BP44" i="6"/>
  <c r="BM43" i="6"/>
  <c r="BP42" i="6"/>
  <c r="BO46" i="6"/>
  <c r="BJ27" i="6"/>
  <c r="BP29" i="6"/>
  <c r="BN26" i="6"/>
  <c r="BJ19" i="6"/>
  <c r="BN28" i="6"/>
  <c r="BP10" i="6"/>
  <c r="BH10" i="6"/>
  <c r="BO18" i="6"/>
  <c r="BP20" i="6"/>
  <c r="BI19" i="6"/>
  <c r="BI28" i="6"/>
  <c r="BN12" i="6"/>
  <c r="BJ10" i="6"/>
  <c r="BP25" i="6"/>
  <c r="BK27" i="6"/>
  <c r="BK19" i="6"/>
  <c r="BI20" i="6"/>
  <c r="BN13" i="6"/>
  <c r="BI10" i="6"/>
  <c r="BP16" i="6"/>
  <c r="BO20" i="6"/>
  <c r="BO29" i="6"/>
  <c r="BL30" i="6"/>
  <c r="BN27" i="6"/>
  <c r="BM19" i="6"/>
  <c r="BK20" i="6"/>
  <c r="BP11" i="6"/>
  <c r="BJ11" i="6"/>
  <c r="BC80" i="6"/>
  <c r="BB42" i="6"/>
  <c r="BB61" i="6"/>
  <c r="BB55" i="6"/>
  <c r="BD15" i="6"/>
  <c r="BD66" i="6"/>
  <c r="BC54" i="6"/>
  <c r="BC31" i="6"/>
  <c r="AX30" i="6"/>
  <c r="BD41" i="6"/>
  <c r="BV27" i="6"/>
  <c r="AZ13" i="6"/>
  <c r="BA56" i="6"/>
  <c r="BB92" i="6"/>
  <c r="BA92" i="6"/>
  <c r="BB41" i="6"/>
  <c r="BD82" i="6"/>
  <c r="BC62" i="6"/>
  <c r="BD14" i="6"/>
  <c r="BD62" i="6"/>
  <c r="BB67" i="6"/>
  <c r="BC12" i="6"/>
  <c r="BC63" i="6"/>
  <c r="BB14" i="6"/>
  <c r="AZ31" i="6"/>
  <c r="BB24" i="6"/>
  <c r="BD67" i="6"/>
  <c r="BA43" i="6"/>
  <c r="BB70" i="6"/>
  <c r="BD43" i="6"/>
  <c r="BA62" i="6"/>
  <c r="AZ48" i="6"/>
  <c r="BB89" i="6"/>
  <c r="BB36" i="6"/>
  <c r="BB47" i="6"/>
  <c r="AX45" i="6"/>
  <c r="BC23" i="6"/>
  <c r="BD72" i="6"/>
  <c r="BC32" i="6"/>
  <c r="BD23" i="6"/>
  <c r="BC24" i="6"/>
  <c r="BC77" i="6"/>
  <c r="BC82" i="6"/>
  <c r="BD73" i="6"/>
  <c r="BB44" i="6"/>
  <c r="BC78" i="6"/>
  <c r="BC49" i="6"/>
  <c r="AX27" i="6"/>
  <c r="BA21" i="6"/>
  <c r="BC47" i="6"/>
  <c r="BA78" i="6"/>
  <c r="BB91" i="6"/>
  <c r="BA11" i="6"/>
  <c r="BC29" i="6"/>
  <c r="BC66" i="6"/>
  <c r="BD89" i="6"/>
  <c r="BC70" i="6"/>
  <c r="BA16" i="6"/>
  <c r="BD69" i="6"/>
  <c r="BA13" i="6"/>
  <c r="BB21" i="6"/>
  <c r="BD81" i="6"/>
  <c r="BB93" i="6"/>
  <c r="BC75" i="6"/>
  <c r="BV19" i="6"/>
  <c r="BB60" i="6"/>
  <c r="BD63" i="6"/>
  <c r="BC25" i="6"/>
  <c r="BA45" i="6"/>
  <c r="BC41" i="6"/>
  <c r="BA54" i="6"/>
  <c r="BB66" i="6"/>
  <c r="BB32" i="6"/>
  <c r="BD24" i="6"/>
  <c r="BC11" i="6"/>
  <c r="BA59" i="6"/>
  <c r="BB57" i="6"/>
  <c r="BC27" i="6"/>
  <c r="BD91" i="6"/>
  <c r="BB30" i="6"/>
  <c r="BA83" i="6"/>
  <c r="BB85" i="6"/>
  <c r="BC83" i="6"/>
  <c r="BB33" i="6"/>
  <c r="BA40" i="6"/>
  <c r="AX19" i="6"/>
  <c r="BD42" i="6"/>
  <c r="BD90" i="6"/>
  <c r="BC51" i="6"/>
  <c r="BB71" i="6"/>
  <c r="BA20" i="6"/>
  <c r="BD18" i="6"/>
  <c r="BB35" i="6"/>
  <c r="BA25" i="6"/>
  <c r="BC88" i="6"/>
  <c r="BV11" i="6"/>
  <c r="BC55" i="6"/>
  <c r="BC71" i="6"/>
  <c r="BA55" i="6"/>
  <c r="BD84" i="6"/>
  <c r="BA88" i="6"/>
  <c r="BA24" i="6"/>
  <c r="BB64" i="6"/>
  <c r="BB43" i="6"/>
  <c r="BD45" i="6"/>
  <c r="BC92" i="6"/>
  <c r="BA90" i="6"/>
  <c r="BA61" i="6"/>
  <c r="BD10" i="6"/>
  <c r="BA74" i="6"/>
  <c r="BA66" i="6"/>
  <c r="BD55" i="6"/>
  <c r="BD52" i="6"/>
  <c r="BA79" i="6"/>
  <c r="BD80" i="6"/>
  <c r="BC84" i="6"/>
  <c r="BC43" i="6"/>
  <c r="BD48" i="6"/>
  <c r="BC37" i="6"/>
  <c r="BV28" i="6"/>
  <c r="BV9" i="6"/>
  <c r="BA41" i="6"/>
  <c r="BD27" i="6"/>
  <c r="BC10" i="6"/>
  <c r="BD29" i="6"/>
  <c r="BC58" i="6"/>
  <c r="BB83" i="6"/>
  <c r="BB84" i="6"/>
  <c r="BD68" i="6"/>
  <c r="BA12" i="6"/>
  <c r="BD32" i="6"/>
  <c r="BC90" i="6"/>
  <c r="BB28" i="6"/>
  <c r="BC79" i="6"/>
  <c r="BC26" i="6"/>
  <c r="BA27" i="6"/>
  <c r="BA39" i="6"/>
  <c r="AZ30" i="6"/>
  <c r="BB39" i="6"/>
  <c r="BA87" i="6"/>
  <c r="BA14" i="6"/>
  <c r="BB62" i="6"/>
  <c r="BD38" i="6"/>
  <c r="BB52" i="6"/>
  <c r="BC74" i="6"/>
  <c r="BB40" i="6"/>
  <c r="BD47" i="6"/>
  <c r="BD77" i="6"/>
  <c r="BD58" i="6"/>
  <c r="BB25" i="6"/>
  <c r="BA33" i="6"/>
  <c r="BD49" i="6"/>
  <c r="BB78" i="6"/>
  <c r="BA30" i="6"/>
  <c r="BC91" i="6"/>
  <c r="BD25" i="6"/>
  <c r="BD85" i="6"/>
  <c r="BD79" i="6"/>
  <c r="BA29" i="6"/>
  <c r="BB68" i="6"/>
  <c r="BC60" i="6"/>
  <c r="BC72" i="6"/>
  <c r="BA70" i="6"/>
  <c r="BB46" i="6"/>
  <c r="BA15" i="6"/>
  <c r="BD70" i="6"/>
  <c r="BA67" i="6"/>
  <c r="AX21" i="6"/>
  <c r="BA17" i="6"/>
  <c r="BC73" i="6"/>
  <c r="BD35" i="6"/>
  <c r="BB80" i="6"/>
  <c r="BA49" i="6"/>
  <c r="BB59" i="6"/>
  <c r="BD88" i="6"/>
  <c r="BC67" i="6"/>
  <c r="BA52" i="6"/>
  <c r="BC52" i="6"/>
  <c r="AY27" i="6"/>
  <c r="BB53" i="6"/>
  <c r="BC13" i="6"/>
  <c r="BD50" i="6"/>
  <c r="BA80" i="6"/>
  <c r="BB79" i="6"/>
  <c r="BA82" i="6"/>
  <c r="BD54" i="6"/>
  <c r="BC34" i="6"/>
  <c r="BD20" i="6"/>
  <c r="BB26" i="6"/>
  <c r="BA91" i="6"/>
  <c r="BA35" i="6"/>
  <c r="BD59" i="6"/>
  <c r="BD17" i="6"/>
  <c r="BB56" i="6"/>
  <c r="BA76" i="6"/>
  <c r="BA34" i="6"/>
  <c r="BB29" i="6"/>
  <c r="BC36" i="6"/>
  <c r="BA68" i="6"/>
  <c r="BC65" i="6"/>
  <c r="BB45" i="6"/>
  <c r="AX28" i="6"/>
  <c r="BC17" i="6"/>
  <c r="BD51" i="6"/>
  <c r="BD75" i="6"/>
  <c r="BC22" i="6"/>
  <c r="BB31" i="6"/>
  <c r="AZ10" i="6"/>
  <c r="BA38" i="6"/>
  <c r="BB77" i="6"/>
  <c r="BD44" i="6"/>
  <c r="BC57" i="6"/>
  <c r="BA53" i="6"/>
  <c r="BB20" i="6"/>
  <c r="BB49" i="6"/>
  <c r="BC56" i="6"/>
  <c r="BB37" i="6"/>
  <c r="BB73" i="6"/>
  <c r="BC42" i="6"/>
  <c r="BD40" i="6"/>
  <c r="BB54" i="6"/>
  <c r="BC38" i="6"/>
  <c r="BA42" i="6"/>
  <c r="BD28" i="6"/>
  <c r="BB38" i="6"/>
  <c r="BD74" i="6"/>
  <c r="BA32" i="6"/>
  <c r="BB10" i="6"/>
  <c r="BB12" i="6"/>
  <c r="BA58" i="6"/>
  <c r="BC14" i="6"/>
  <c r="BC59" i="6"/>
  <c r="AZ11" i="6"/>
  <c r="BD33" i="6"/>
  <c r="AX12" i="6"/>
  <c r="BD64" i="6"/>
  <c r="F2" i="7"/>
  <c r="BC81" i="6"/>
  <c r="BB90" i="6"/>
  <c r="BC18" i="6"/>
  <c r="BA81" i="6"/>
  <c r="BB69" i="6"/>
  <c r="BD61" i="6"/>
  <c r="BB27" i="6"/>
  <c r="BB65" i="6"/>
  <c r="BB17" i="6"/>
  <c r="BD78" i="6"/>
  <c r="BD87" i="6"/>
  <c r="BA18" i="6"/>
  <c r="BB72" i="6"/>
  <c r="BB51" i="6"/>
  <c r="BD12" i="6"/>
  <c r="BA19" i="6"/>
  <c r="BA44" i="6"/>
  <c r="BD19" i="6"/>
  <c r="BC86" i="6"/>
  <c r="BV20" i="6"/>
  <c r="BB48" i="6"/>
  <c r="BC20" i="6"/>
  <c r="BA93" i="6"/>
  <c r="BC19" i="6"/>
  <c r="BD16" i="6"/>
  <c r="BC93" i="6"/>
  <c r="BD53" i="6"/>
  <c r="BA73" i="6"/>
  <c r="BB63" i="6"/>
  <c r="BB74" i="6"/>
  <c r="BA89" i="6"/>
  <c r="BC35" i="6"/>
  <c r="AY10" i="6"/>
  <c r="BA47" i="6"/>
  <c r="BA50" i="6"/>
  <c r="BD60" i="6"/>
  <c r="BA65" i="6"/>
  <c r="BA48" i="6"/>
  <c r="BD30" i="6"/>
  <c r="AX20" i="6"/>
  <c r="BC33" i="6"/>
  <c r="BC69" i="6"/>
  <c r="BC89" i="6"/>
  <c r="BD34" i="6"/>
  <c r="BC39" i="6"/>
  <c r="BB75" i="6"/>
  <c r="BA64" i="6"/>
  <c r="BB13" i="6"/>
  <c r="BC28" i="6"/>
  <c r="BB58" i="6"/>
  <c r="BB34" i="6"/>
  <c r="BB81" i="6"/>
  <c r="BD83" i="6"/>
  <c r="BA36" i="6"/>
  <c r="BC85" i="6"/>
  <c r="AZ28" i="6"/>
  <c r="BD31" i="6"/>
  <c r="BC68" i="6"/>
  <c r="BA10" i="6"/>
  <c r="BC50" i="6"/>
  <c r="BV21" i="6"/>
  <c r="BB22" i="6"/>
  <c r="BA71" i="6"/>
  <c r="AZ12" i="6"/>
  <c r="BA77" i="6"/>
  <c r="BC61" i="6"/>
  <c r="BB50" i="6"/>
  <c r="BA69" i="6"/>
  <c r="BB15" i="6"/>
  <c r="AX10" i="6"/>
  <c r="BD86" i="6"/>
  <c r="BD36" i="6"/>
  <c r="BA26" i="6"/>
  <c r="BA23" i="6"/>
  <c r="BD39" i="6"/>
  <c r="BB19" i="6"/>
  <c r="BC15" i="6"/>
  <c r="AY21" i="6"/>
  <c r="AX13" i="6"/>
  <c r="BA51" i="6"/>
  <c r="BA75" i="6"/>
  <c r="BD13" i="6"/>
  <c r="BA57" i="6"/>
  <c r="AZ20" i="6"/>
  <c r="BB86" i="6"/>
  <c r="BD11" i="6"/>
  <c r="BA37" i="6"/>
  <c r="BB76" i="6"/>
  <c r="AZ19" i="6"/>
  <c r="BD22" i="6"/>
  <c r="BA85" i="6"/>
  <c r="BA63" i="6"/>
  <c r="BA31" i="6"/>
  <c r="BC64" i="6"/>
  <c r="BD37" i="6"/>
  <c r="BA22" i="6"/>
  <c r="BC53" i="6"/>
  <c r="BC40" i="6"/>
  <c r="BC21" i="6"/>
  <c r="BD26" i="6"/>
  <c r="BB23" i="6"/>
  <c r="BC87" i="6"/>
  <c r="BD76" i="6"/>
  <c r="BC45" i="6"/>
  <c r="BD65" i="6"/>
  <c r="BD92" i="6"/>
  <c r="BD93" i="6"/>
  <c r="BA84" i="6"/>
  <c r="BB18" i="6"/>
  <c r="BD56" i="6"/>
  <c r="BB82" i="6"/>
  <c r="BA46" i="6"/>
  <c r="BA86" i="6"/>
  <c r="BC76" i="6"/>
  <c r="BD71" i="6"/>
  <c r="BB87" i="6"/>
  <c r="BV13" i="6"/>
  <c r="AZ27" i="6"/>
  <c r="BD21" i="6"/>
  <c r="BC48" i="6"/>
  <c r="BV10" i="6"/>
  <c r="BD57" i="6"/>
  <c r="BC30" i="6"/>
  <c r="BB16" i="6"/>
  <c r="BA28" i="6"/>
  <c r="BB11" i="6"/>
  <c r="BC16" i="6"/>
  <c r="BA72" i="6"/>
  <c r="BC46" i="6"/>
  <c r="BD46" i="6"/>
  <c r="BB88" i="6"/>
  <c r="BC44" i="6"/>
  <c r="BS12" i="6"/>
  <c r="BR16" i="6"/>
  <c r="BS45" i="6"/>
  <c r="BG81" i="8"/>
  <c r="BF80" i="8"/>
  <c r="Q80" i="6"/>
  <c r="Q82" i="6"/>
  <c r="BF82" i="8"/>
  <c r="BF78" i="8"/>
  <c r="Q78" i="6"/>
  <c r="Q72" i="6"/>
  <c r="BF72" i="8"/>
  <c r="BF81" i="8"/>
  <c r="Q81" i="6"/>
  <c r="Q76" i="6"/>
  <c r="BF76" i="8"/>
  <c r="BF79" i="8"/>
  <c r="Q79" i="6"/>
  <c r="BF84" i="8"/>
  <c r="Q84" i="6"/>
  <c r="BF85" i="8"/>
  <c r="Q85" i="6"/>
  <c r="Q73" i="6"/>
  <c r="M73" i="8" s="1"/>
  <c r="BF73" i="8"/>
  <c r="Q74" i="6"/>
  <c r="BF74" i="8"/>
  <c r="Q75" i="6"/>
  <c r="BF75" i="8"/>
  <c r="BF77" i="8"/>
  <c r="Q77" i="6"/>
  <c r="Q83" i="6"/>
  <c r="BF83" i="8"/>
  <c r="M35" i="8"/>
  <c r="M61" i="8"/>
  <c r="M63" i="8"/>
  <c r="M56" i="8"/>
  <c r="M60" i="8"/>
  <c r="M68" i="8"/>
  <c r="M64" i="8"/>
  <c r="M69" i="8"/>
  <c r="M59" i="8"/>
  <c r="M67" i="8"/>
  <c r="M65" i="8"/>
  <c r="BG75" i="8"/>
  <c r="BG83" i="8"/>
  <c r="M62" i="8"/>
  <c r="M66" i="8"/>
  <c r="M71" i="8"/>
  <c r="M58" i="8"/>
  <c r="M50" i="8"/>
  <c r="BG79" i="8"/>
  <c r="M34" i="8"/>
  <c r="M40" i="8"/>
  <c r="M38" i="8"/>
  <c r="BG77" i="8"/>
  <c r="M33" i="8"/>
  <c r="M41" i="8"/>
  <c r="M39" i="8"/>
  <c r="N17" i="8"/>
  <c r="M17" i="8"/>
  <c r="N22" i="8"/>
  <c r="M22" i="8"/>
  <c r="M14" i="8"/>
  <c r="N63" i="8"/>
  <c r="N64" i="8"/>
  <c r="N69" i="8"/>
  <c r="M25" i="8"/>
  <c r="M16" i="8"/>
  <c r="N29" i="8"/>
  <c r="M29" i="8"/>
  <c r="N15" i="8"/>
  <c r="M15" i="8"/>
  <c r="M23" i="8"/>
  <c r="R78" i="6"/>
  <c r="N68" i="8"/>
  <c r="BG85" i="8"/>
  <c r="BG84" i="8"/>
  <c r="BU49" i="6"/>
  <c r="AY49" i="6" s="1"/>
  <c r="BR49" i="6"/>
  <c r="BG49" i="6"/>
  <c r="BS49" i="6"/>
  <c r="BG76" i="8"/>
  <c r="BG74" i="8"/>
  <c r="BG73" i="8"/>
  <c r="BG72" i="8"/>
  <c r="R72" i="6"/>
  <c r="R85" i="6"/>
  <c r="R84" i="6"/>
  <c r="R83" i="6"/>
  <c r="R82" i="6"/>
  <c r="BG82" i="8"/>
  <c r="R81" i="6"/>
  <c r="R80" i="6"/>
  <c r="R79" i="6"/>
  <c r="BG78" i="8"/>
  <c r="R77" i="6"/>
  <c r="R76" i="6"/>
  <c r="R75" i="6"/>
  <c r="R74" i="6"/>
  <c r="BU38" i="6"/>
  <c r="AY38" i="6" s="1"/>
  <c r="R73" i="6"/>
  <c r="BS73" i="6" s="1"/>
  <c r="BS46" i="6"/>
  <c r="BG62" i="8"/>
  <c r="R62" i="6"/>
  <c r="N62" i="8" s="1"/>
  <c r="R61" i="6"/>
  <c r="N61" i="8" s="1"/>
  <c r="BG61" i="8"/>
  <c r="BG60" i="8"/>
  <c r="R60" i="6"/>
  <c r="N60" i="8" s="1"/>
  <c r="R59" i="6"/>
  <c r="N59" i="8" s="1"/>
  <c r="BG59" i="8"/>
  <c r="R58" i="6"/>
  <c r="N58" i="8" s="1"/>
  <c r="BG58" i="8"/>
  <c r="BG57" i="8"/>
  <c r="R57" i="6"/>
  <c r="BG56" i="8"/>
  <c r="R56" i="6"/>
  <c r="N56" i="8" s="1"/>
  <c r="BG55" i="8"/>
  <c r="R55" i="6"/>
  <c r="R54" i="6"/>
  <c r="BI54" i="6" s="1"/>
  <c r="BG54" i="8"/>
  <c r="R93" i="6"/>
  <c r="BG93" i="8"/>
  <c r="BG92" i="8"/>
  <c r="R92" i="6"/>
  <c r="R91" i="6"/>
  <c r="BG91" i="8"/>
  <c r="R90" i="6"/>
  <c r="BG90" i="8"/>
  <c r="BG89" i="8"/>
  <c r="R89" i="6"/>
  <c r="BG88" i="8"/>
  <c r="R88" i="6"/>
  <c r="N73" i="8"/>
  <c r="N71" i="8"/>
  <c r="N67" i="8"/>
  <c r="N66" i="8"/>
  <c r="N65" i="8"/>
  <c r="N41" i="8"/>
  <c r="F53" i="8"/>
  <c r="N50" i="8"/>
  <c r="F58" i="8"/>
  <c r="F43" i="8"/>
  <c r="N35" i="8"/>
  <c r="AQ40" i="8"/>
  <c r="N40" i="8"/>
  <c r="AX39" i="6"/>
  <c r="N39" i="8"/>
  <c r="N38" i="8"/>
  <c r="F37" i="8"/>
  <c r="N34" i="8"/>
  <c r="N25" i="8"/>
  <c r="EL123" i="5"/>
  <c r="EL114" i="5"/>
  <c r="EL112" i="5"/>
  <c r="EL111" i="5"/>
  <c r="EL109" i="5"/>
  <c r="EL129" i="5"/>
  <c r="EL131" i="5"/>
  <c r="EL118" i="5"/>
  <c r="EL120" i="5"/>
  <c r="EL121" i="5"/>
  <c r="EL119" i="5"/>
  <c r="EL122" i="5"/>
  <c r="EL125" i="5"/>
  <c r="EL117" i="5"/>
  <c r="EL128" i="5"/>
  <c r="EL130" i="5"/>
  <c r="EL126" i="5"/>
  <c r="EL113" i="5"/>
  <c r="EL124" i="5"/>
  <c r="EL115" i="5"/>
  <c r="EL116" i="5"/>
  <c r="EL110" i="5"/>
  <c r="EL127" i="5"/>
  <c r="EL108" i="5"/>
  <c r="DJ156" i="5"/>
  <c r="DJ151" i="5"/>
  <c r="DJ139" i="5"/>
  <c r="DJ153" i="5"/>
  <c r="DJ150" i="5"/>
  <c r="DJ146" i="5"/>
  <c r="DJ149" i="5"/>
  <c r="DJ132" i="5"/>
  <c r="DJ154" i="5"/>
  <c r="DJ136" i="5"/>
  <c r="DJ155" i="5"/>
  <c r="DJ148" i="5"/>
  <c r="DJ152" i="5"/>
  <c r="DJ144" i="5"/>
  <c r="DJ134" i="5"/>
  <c r="DJ137" i="5"/>
  <c r="DJ141" i="5"/>
  <c r="DJ138" i="5"/>
  <c r="DJ140" i="5"/>
  <c r="DJ133" i="5"/>
  <c r="DJ145" i="5"/>
  <c r="DJ147" i="5"/>
  <c r="DJ143" i="5"/>
  <c r="DJ142" i="5"/>
  <c r="DJ135" i="5"/>
  <c r="BG46" i="6"/>
  <c r="BR133" i="5"/>
  <c r="BR152" i="5"/>
  <c r="BR135" i="5"/>
  <c r="BR132" i="5"/>
  <c r="BR139" i="5"/>
  <c r="BR137" i="5"/>
  <c r="BR146" i="5"/>
  <c r="BR143" i="5"/>
  <c r="BR144" i="5"/>
  <c r="BR148" i="5"/>
  <c r="BR136" i="5"/>
  <c r="BR155" i="5"/>
  <c r="BU46" i="6"/>
  <c r="AY46" i="6" s="1"/>
  <c r="AU44" i="8"/>
  <c r="AU45" i="8"/>
  <c r="BU44" i="6"/>
  <c r="AY44" i="6" s="1"/>
  <c r="AU34" i="8"/>
  <c r="BU47" i="6"/>
  <c r="AY47" i="6" s="1"/>
  <c r="BR50" i="6"/>
  <c r="BR35" i="6"/>
  <c r="BG41" i="6"/>
  <c r="BG44" i="6"/>
  <c r="AU50" i="8"/>
  <c r="BU41" i="6"/>
  <c r="AY41" i="6" s="1"/>
  <c r="BU40" i="6"/>
  <c r="AY40" i="6" s="1"/>
  <c r="BR46" i="6"/>
  <c r="BR45" i="6"/>
  <c r="BR44" i="6"/>
  <c r="BR38" i="6"/>
  <c r="AX66" i="6"/>
  <c r="BK50" i="6"/>
  <c r="BU45" i="6"/>
  <c r="AY45" i="6" s="1"/>
  <c r="K34" i="8"/>
  <c r="BI34" i="6"/>
  <c r="J40" i="8"/>
  <c r="BV65" i="6"/>
  <c r="BG45" i="6"/>
  <c r="BI40" i="6"/>
  <c r="BL40" i="6"/>
  <c r="H40" i="8"/>
  <c r="BJ40" i="6"/>
  <c r="BJ45" i="6"/>
  <c r="BH45" i="6"/>
  <c r="K33" i="8"/>
  <c r="K25" i="8"/>
  <c r="BJ34" i="6"/>
  <c r="BK34" i="6"/>
  <c r="BL33" i="6"/>
  <c r="AQ34" i="8"/>
  <c r="BL34" i="6"/>
  <c r="BK23" i="6"/>
  <c r="K23" i="8"/>
  <c r="BL23" i="6"/>
  <c r="AC45" i="8"/>
  <c r="BL45" i="6"/>
  <c r="BK16" i="6"/>
  <c r="BL16" i="6"/>
  <c r="BL35" i="6"/>
  <c r="BL14" i="6"/>
  <c r="K14" i="8"/>
  <c r="K29" i="8"/>
  <c r="BL29" i="6"/>
  <c r="H15" i="8"/>
  <c r="K15" i="8"/>
  <c r="BL15" i="6"/>
  <c r="AC41" i="8"/>
  <c r="BL41" i="6"/>
  <c r="AC24" i="8"/>
  <c r="K22" i="8"/>
  <c r="BL22" i="6"/>
  <c r="J38" i="8"/>
  <c r="BL38" i="6"/>
  <c r="K16" i="8"/>
  <c r="H17" i="8"/>
  <c r="K17" i="8"/>
  <c r="BL17" i="6"/>
  <c r="BL25" i="6"/>
  <c r="BL46" i="6"/>
  <c r="BJ38" i="6"/>
  <c r="BK38" i="6"/>
  <c r="G39" i="8"/>
  <c r="H33" i="8"/>
  <c r="AC29" i="8"/>
  <c r="H29" i="8"/>
  <c r="BI38" i="6"/>
  <c r="H38" i="8"/>
  <c r="H34" i="8"/>
  <c r="BK14" i="6"/>
  <c r="H14" i="8"/>
  <c r="BK22" i="6"/>
  <c r="H22" i="8"/>
  <c r="H16" i="8"/>
  <c r="H23" i="8"/>
  <c r="AX38" i="6"/>
  <c r="G38" i="8"/>
  <c r="BV38" i="6"/>
  <c r="BH38" i="6"/>
  <c r="BG38" i="6"/>
  <c r="BS38" i="6"/>
  <c r="BR41" i="6"/>
  <c r="AU47" i="8"/>
  <c r="AU46" i="8"/>
  <c r="BH50" i="6"/>
  <c r="BR40" i="6"/>
  <c r="BG50" i="6"/>
  <c r="BR34" i="6"/>
  <c r="BG47" i="6"/>
  <c r="BR47" i="6"/>
  <c r="BU50" i="6"/>
  <c r="AY50" i="6" s="1"/>
  <c r="BH47" i="6"/>
  <c r="AU62" i="8"/>
  <c r="AC17" i="8"/>
  <c r="BK17" i="6"/>
  <c r="BH39" i="6"/>
  <c r="BK25" i="6"/>
  <c r="AC25" i="8"/>
  <c r="AC22" i="8"/>
  <c r="AC16" i="8"/>
  <c r="AG73" i="6"/>
  <c r="AC73" i="8" s="1"/>
  <c r="BV73" i="8"/>
  <c r="AG60" i="6"/>
  <c r="AC60" i="8" s="1"/>
  <c r="BV60" i="8"/>
  <c r="BV58" i="8"/>
  <c r="AG58" i="6"/>
  <c r="AC58" i="8" s="1"/>
  <c r="BV69" i="8"/>
  <c r="AG69" i="6"/>
  <c r="AC69" i="8" s="1"/>
  <c r="AC14" i="8"/>
  <c r="AC33" i="8"/>
  <c r="BK33" i="6"/>
  <c r="AC50" i="8"/>
  <c r="BV71" i="8"/>
  <c r="AG71" i="6"/>
  <c r="AC71" i="8" s="1"/>
  <c r="BV70" i="8"/>
  <c r="AG70" i="6"/>
  <c r="BV67" i="8"/>
  <c r="AG67" i="6"/>
  <c r="AC67" i="8" s="1"/>
  <c r="BV65" i="8"/>
  <c r="AG65" i="6"/>
  <c r="AC65" i="8" s="1"/>
  <c r="BK54" i="6"/>
  <c r="AC35" i="8"/>
  <c r="BK35" i="6"/>
  <c r="AC40" i="8"/>
  <c r="BV68" i="8"/>
  <c r="AG68" i="6"/>
  <c r="AC68" i="8" s="1"/>
  <c r="BV66" i="8"/>
  <c r="AG66" i="6"/>
  <c r="AC66" i="8" s="1"/>
  <c r="BV61" i="8"/>
  <c r="AG61" i="6"/>
  <c r="AC61" i="8" s="1"/>
  <c r="BV59" i="8"/>
  <c r="AG59" i="6"/>
  <c r="AC59" i="8" s="1"/>
  <c r="AC56" i="8"/>
  <c r="AC23" i="8"/>
  <c r="AQ29" i="8"/>
  <c r="BK29" i="6"/>
  <c r="AC15" i="8"/>
  <c r="BK15" i="6"/>
  <c r="BK56" i="6"/>
  <c r="BJ41" i="6"/>
  <c r="AC46" i="8"/>
  <c r="BK46" i="6"/>
  <c r="AC62" i="8"/>
  <c r="AC34" i="8"/>
  <c r="BV63" i="8"/>
  <c r="AG63" i="6"/>
  <c r="AC63" i="8" s="1"/>
  <c r="BV64" i="8"/>
  <c r="AG64" i="6"/>
  <c r="AC64" i="8" s="1"/>
  <c r="BV72" i="8"/>
  <c r="AG72" i="6"/>
  <c r="CW131" i="5"/>
  <c r="AC39" i="8"/>
  <c r="BI16" i="6"/>
  <c r="BJ16" i="6"/>
  <c r="AQ35" i="8"/>
  <c r="CJ65" i="8"/>
  <c r="AU65" i="6"/>
  <c r="AQ65" i="8" s="1"/>
  <c r="CJ63" i="8"/>
  <c r="AU63" i="6"/>
  <c r="AQ63" i="8" s="1"/>
  <c r="CJ64" i="8"/>
  <c r="AU64" i="6"/>
  <c r="AQ64" i="8" s="1"/>
  <c r="FA131" i="5"/>
  <c r="AQ41" i="8"/>
  <c r="AQ24" i="8"/>
  <c r="AQ54" i="8"/>
  <c r="BJ54" i="6"/>
  <c r="AQ62" i="8"/>
  <c r="J14" i="8"/>
  <c r="BJ14" i="6"/>
  <c r="J29" i="8"/>
  <c r="BJ29" i="6"/>
  <c r="J15" i="8"/>
  <c r="AQ15" i="8"/>
  <c r="BJ15" i="6"/>
  <c r="J56" i="8"/>
  <c r="BJ56" i="6"/>
  <c r="J22" i="8"/>
  <c r="BJ22" i="6"/>
  <c r="AU73" i="6"/>
  <c r="AQ73" i="8" s="1"/>
  <c r="CJ73" i="8"/>
  <c r="AU59" i="6"/>
  <c r="AQ59" i="8" s="1"/>
  <c r="CJ59" i="8"/>
  <c r="AU60" i="6"/>
  <c r="AQ60" i="8" s="1"/>
  <c r="CJ60" i="8"/>
  <c r="CJ58" i="8"/>
  <c r="AU58" i="6"/>
  <c r="AQ58" i="8" s="1"/>
  <c r="AQ56" i="8"/>
  <c r="AQ39" i="8"/>
  <c r="AQ46" i="8"/>
  <c r="BJ46" i="6"/>
  <c r="J17" i="8"/>
  <c r="AQ17" i="8"/>
  <c r="BJ17" i="6"/>
  <c r="F80" i="8"/>
  <c r="BJ25" i="6"/>
  <c r="AQ25" i="8"/>
  <c r="CJ72" i="8"/>
  <c r="AU72" i="6"/>
  <c r="CJ71" i="8"/>
  <c r="AU71" i="6"/>
  <c r="AQ71" i="8" s="1"/>
  <c r="CJ70" i="8"/>
  <c r="AU70" i="6"/>
  <c r="CJ67" i="8"/>
  <c r="AU67" i="6"/>
  <c r="AQ67" i="8" s="1"/>
  <c r="AQ22" i="8"/>
  <c r="AQ33" i="8"/>
  <c r="BJ33" i="6"/>
  <c r="I62" i="8"/>
  <c r="BJ62" i="6"/>
  <c r="J23" i="8"/>
  <c r="BJ23" i="6"/>
  <c r="CJ69" i="8"/>
  <c r="AU69" i="6"/>
  <c r="AQ69" i="8" s="1"/>
  <c r="AU68" i="6"/>
  <c r="AQ68" i="8" s="1"/>
  <c r="CJ68" i="8"/>
  <c r="CJ66" i="8"/>
  <c r="AU66" i="6"/>
  <c r="AQ66" i="8" s="1"/>
  <c r="CJ61" i="8"/>
  <c r="AU61" i="6"/>
  <c r="AQ61" i="8" s="1"/>
  <c r="AQ14" i="8"/>
  <c r="AQ23" i="8"/>
  <c r="AQ50" i="8"/>
  <c r="AQ16" i="8"/>
  <c r="AW72" i="6"/>
  <c r="CL72" i="8"/>
  <c r="AW71" i="6"/>
  <c r="CL71" i="8"/>
  <c r="AW70" i="6"/>
  <c r="CL70" i="8"/>
  <c r="FI131" i="5"/>
  <c r="CL73" i="8"/>
  <c r="AW73" i="6"/>
  <c r="BJ73" i="6" s="1"/>
  <c r="CL69" i="8"/>
  <c r="AW69" i="6"/>
  <c r="AW68" i="6"/>
  <c r="CL68" i="8"/>
  <c r="AU68" i="8" s="1"/>
  <c r="AW66" i="6"/>
  <c r="CL66" i="8"/>
  <c r="AW67" i="6"/>
  <c r="CL67" i="8"/>
  <c r="AU67" i="8" s="1"/>
  <c r="AW65" i="6"/>
  <c r="BJ65" i="6" s="1"/>
  <c r="CL65" i="8"/>
  <c r="AW63" i="6"/>
  <c r="BJ63" i="6" s="1"/>
  <c r="CL63" i="8"/>
  <c r="AU63" i="8" s="1"/>
  <c r="AW64" i="6"/>
  <c r="CL64" i="8"/>
  <c r="AW61" i="6"/>
  <c r="CL61" i="8"/>
  <c r="AU61" i="8" s="1"/>
  <c r="AW59" i="6"/>
  <c r="BI59" i="6" s="1"/>
  <c r="CL59" i="8"/>
  <c r="CL60" i="8"/>
  <c r="AW60" i="6"/>
  <c r="BI60" i="6" s="1"/>
  <c r="AW58" i="6"/>
  <c r="CL58" i="8"/>
  <c r="BU54" i="6"/>
  <c r="AY54" i="6" s="1"/>
  <c r="J33" i="8"/>
  <c r="BC93" i="8"/>
  <c r="N93" i="6"/>
  <c r="N79" i="6"/>
  <c r="BC79" i="8"/>
  <c r="N83" i="6"/>
  <c r="BC83" i="8"/>
  <c r="BC86" i="8"/>
  <c r="N86" i="6"/>
  <c r="BC90" i="8"/>
  <c r="N90" i="6"/>
  <c r="J64" i="8"/>
  <c r="J60" i="8"/>
  <c r="J61" i="8"/>
  <c r="J67" i="8"/>
  <c r="BC92" i="8"/>
  <c r="N92" i="6"/>
  <c r="BC76" i="8"/>
  <c r="N76" i="6"/>
  <c r="N80" i="6"/>
  <c r="BC80" i="8"/>
  <c r="BC82" i="8"/>
  <c r="N82" i="6"/>
  <c r="N84" i="6"/>
  <c r="BC84" i="8"/>
  <c r="J71" i="8"/>
  <c r="J63" i="8"/>
  <c r="J69" i="8"/>
  <c r="J73" i="8"/>
  <c r="I25" i="8"/>
  <c r="J25" i="8"/>
  <c r="BC88" i="8"/>
  <c r="N88" i="6"/>
  <c r="BC91" i="8"/>
  <c r="N91" i="6"/>
  <c r="N74" i="6"/>
  <c r="BC74" i="8"/>
  <c r="BC78" i="8"/>
  <c r="N78" i="6"/>
  <c r="BC81" i="8"/>
  <c r="N81" i="6"/>
  <c r="J59" i="8"/>
  <c r="J65" i="8"/>
  <c r="J58" i="8"/>
  <c r="J62" i="8"/>
  <c r="J34" i="8"/>
  <c r="BC85" i="8"/>
  <c r="N85" i="6"/>
  <c r="BC87" i="8"/>
  <c r="N87" i="6"/>
  <c r="N89" i="6"/>
  <c r="BC89" i="8"/>
  <c r="BC75" i="8"/>
  <c r="N75" i="6"/>
  <c r="N77" i="6"/>
  <c r="BC77" i="8"/>
  <c r="J66" i="8"/>
  <c r="J68" i="8"/>
  <c r="J16" i="8"/>
  <c r="BU35" i="6"/>
  <c r="AY35" i="6" s="1"/>
  <c r="BR39" i="6"/>
  <c r="I39" i="8"/>
  <c r="BG39" i="6"/>
  <c r="AU58" i="8"/>
  <c r="F39" i="8"/>
  <c r="BS65" i="6"/>
  <c r="BU39" i="6"/>
  <c r="AY39" i="6" s="1"/>
  <c r="F60" i="8"/>
  <c r="BG40" i="6"/>
  <c r="BU34" i="6"/>
  <c r="AY34" i="6" s="1"/>
  <c r="BH40" i="6"/>
  <c r="F34" i="8"/>
  <c r="I34" i="8"/>
  <c r="AU64" i="8"/>
  <c r="AU69" i="8"/>
  <c r="BH34" i="6"/>
  <c r="BG34" i="6"/>
  <c r="G34" i="8"/>
  <c r="AU66" i="8"/>
  <c r="I66" i="8"/>
  <c r="BI66" i="6"/>
  <c r="I65" i="8"/>
  <c r="BB87" i="8"/>
  <c r="M87" i="6"/>
  <c r="BB92" i="8"/>
  <c r="M92" i="6"/>
  <c r="M79" i="6"/>
  <c r="BB79" i="8"/>
  <c r="M80" i="6"/>
  <c r="I80" i="8" s="1"/>
  <c r="BB80" i="8"/>
  <c r="M75" i="6"/>
  <c r="BB75" i="8"/>
  <c r="BB82" i="8"/>
  <c r="M82" i="6"/>
  <c r="M76" i="6"/>
  <c r="I76" i="8" s="1"/>
  <c r="BB76" i="8"/>
  <c r="BB91" i="8"/>
  <c r="M91" i="6"/>
  <c r="M74" i="6"/>
  <c r="BB74" i="8"/>
  <c r="M83" i="6"/>
  <c r="I83" i="8" s="1"/>
  <c r="BB83" i="8"/>
  <c r="M78" i="6"/>
  <c r="BB78" i="8"/>
  <c r="M86" i="6"/>
  <c r="BB86" i="8"/>
  <c r="M77" i="6"/>
  <c r="BB77" i="8"/>
  <c r="M85" i="6"/>
  <c r="BB85" i="8"/>
  <c r="M89" i="6"/>
  <c r="I89" i="8" s="1"/>
  <c r="BB89" i="8"/>
  <c r="M84" i="6"/>
  <c r="BB84" i="8"/>
  <c r="M93" i="6"/>
  <c r="BB93" i="8"/>
  <c r="M88" i="6"/>
  <c r="BB88" i="8"/>
  <c r="M90" i="6"/>
  <c r="BB90" i="8"/>
  <c r="M81" i="6"/>
  <c r="BB81" i="8"/>
  <c r="I56" i="8"/>
  <c r="I60" i="8"/>
  <c r="I68" i="8"/>
  <c r="I73" i="8"/>
  <c r="I59" i="8"/>
  <c r="I69" i="8"/>
  <c r="I71" i="8"/>
  <c r="I63" i="8"/>
  <c r="I58" i="8"/>
  <c r="I61" i="8"/>
  <c r="I64" i="8"/>
  <c r="I67" i="8"/>
  <c r="I41" i="8"/>
  <c r="I40" i="8"/>
  <c r="I35" i="8"/>
  <c r="BI29" i="6"/>
  <c r="I29" i="8"/>
  <c r="I33" i="8"/>
  <c r="BI22" i="6"/>
  <c r="I22" i="8"/>
  <c r="BI14" i="6"/>
  <c r="I14" i="8"/>
  <c r="BI15" i="6"/>
  <c r="I15" i="8"/>
  <c r="BI23" i="6"/>
  <c r="I23" i="8"/>
  <c r="I16" i="8"/>
  <c r="BI17" i="6"/>
  <c r="I17" i="8"/>
  <c r="H25" i="8"/>
  <c r="AU56" i="8"/>
  <c r="BS39" i="6"/>
  <c r="BS60" i="6"/>
  <c r="AZ79" i="8"/>
  <c r="AU35" i="8"/>
  <c r="BI73" i="6"/>
  <c r="BI35" i="6"/>
  <c r="G62" i="8"/>
  <c r="BI62" i="6"/>
  <c r="BI25" i="6"/>
  <c r="BI67" i="6"/>
  <c r="BI71" i="6"/>
  <c r="F56" i="8"/>
  <c r="BI56" i="6"/>
  <c r="BI63" i="6"/>
  <c r="BI58" i="6"/>
  <c r="BI68" i="6"/>
  <c r="BI33" i="6"/>
  <c r="BG35" i="6"/>
  <c r="AU40" i="8"/>
  <c r="AU60" i="8"/>
  <c r="BV56" i="6"/>
  <c r="BH56" i="6"/>
  <c r="BU56" i="6"/>
  <c r="AY56" i="6" s="1"/>
  <c r="AX56" i="6"/>
  <c r="BG56" i="6"/>
  <c r="G56" i="8"/>
  <c r="F41" i="8"/>
  <c r="AX41" i="6"/>
  <c r="BV41" i="6"/>
  <c r="G24" i="8"/>
  <c r="F42" i="8"/>
  <c r="G40" i="8"/>
  <c r="BS40" i="6"/>
  <c r="F40" i="8"/>
  <c r="BV40" i="6"/>
  <c r="AX40" i="6"/>
  <c r="AZ78" i="8"/>
  <c r="K42" i="6"/>
  <c r="N42" i="8" s="1"/>
  <c r="AZ42" i="8"/>
  <c r="AU42" i="8" s="1"/>
  <c r="AU25" i="8"/>
  <c r="BR22" i="6"/>
  <c r="BH22" i="6"/>
  <c r="BV22" i="6"/>
  <c r="G22" i="8"/>
  <c r="BS22" i="6"/>
  <c r="AX22" i="6"/>
  <c r="BU22" i="6"/>
  <c r="AY22" i="6" s="1"/>
  <c r="BG22" i="6"/>
  <c r="J26" i="6"/>
  <c r="M26" i="8" s="1"/>
  <c r="AY26" i="8"/>
  <c r="AU26" i="8" s="1"/>
  <c r="AZ59" i="8"/>
  <c r="AU59" i="8" s="1"/>
  <c r="K81" i="6"/>
  <c r="G81" i="8" s="1"/>
  <c r="AZ57" i="8"/>
  <c r="AU57" i="8" s="1"/>
  <c r="K57" i="6"/>
  <c r="M57" i="8" s="1"/>
  <c r="G23" i="8"/>
  <c r="AX23" i="6"/>
  <c r="BU23" i="6"/>
  <c r="AY23" i="6" s="1"/>
  <c r="BH23" i="6"/>
  <c r="BG23" i="6"/>
  <c r="BV23" i="6"/>
  <c r="BR23" i="6"/>
  <c r="BS23" i="6"/>
  <c r="BV39" i="6"/>
  <c r="F25" i="8"/>
  <c r="BR25" i="6"/>
  <c r="BV25" i="6"/>
  <c r="BG25" i="6"/>
  <c r="BH25" i="6"/>
  <c r="AX25" i="6"/>
  <c r="BU25" i="6"/>
  <c r="AY25" i="6" s="1"/>
  <c r="G60" i="8"/>
  <c r="BV60" i="6"/>
  <c r="AX60" i="6"/>
  <c r="AZ80" i="8"/>
  <c r="AZ43" i="8"/>
  <c r="AU43" i="8" s="1"/>
  <c r="K43" i="6"/>
  <c r="N43" i="8" s="1"/>
  <c r="G41" i="8"/>
  <c r="BS41" i="6"/>
  <c r="G25" i="8"/>
  <c r="BS25" i="6"/>
  <c r="K70" i="6"/>
  <c r="BK70" i="6" s="1"/>
  <c r="AZ70" i="8"/>
  <c r="K78" i="6"/>
  <c r="K84" i="6"/>
  <c r="AZ81" i="8"/>
  <c r="AZ83" i="8"/>
  <c r="AY75" i="8"/>
  <c r="J75" i="6"/>
  <c r="AZ84" i="8"/>
  <c r="AX50" i="6"/>
  <c r="BH62" i="6"/>
  <c r="AX62" i="6"/>
  <c r="BV62" i="6"/>
  <c r="K87" i="6"/>
  <c r="AZ55" i="8"/>
  <c r="AU55" i="8" s="1"/>
  <c r="K55" i="6"/>
  <c r="BI55" i="6" s="1"/>
  <c r="K53" i="6"/>
  <c r="K53" i="8" s="1"/>
  <c r="AZ53" i="8"/>
  <c r="AU53" i="8" s="1"/>
  <c r="AZ89" i="8"/>
  <c r="F17" i="8"/>
  <c r="BU17" i="6"/>
  <c r="AY17" i="6" s="1"/>
  <c r="AX17" i="6"/>
  <c r="BR17" i="6"/>
  <c r="BG17" i="6"/>
  <c r="BH17" i="6"/>
  <c r="BV17" i="6"/>
  <c r="G15" i="8"/>
  <c r="BU15" i="6"/>
  <c r="AY15" i="6" s="1"/>
  <c r="BV15" i="6"/>
  <c r="BR15" i="6"/>
  <c r="AX15" i="6"/>
  <c r="BH15" i="6"/>
  <c r="BS15" i="6"/>
  <c r="BG15" i="6"/>
  <c r="F35" i="8"/>
  <c r="AX35" i="6"/>
  <c r="BV35" i="6"/>
  <c r="AY18" i="8"/>
  <c r="AU18" i="8" s="1"/>
  <c r="J18" i="6"/>
  <c r="K36" i="6"/>
  <c r="BR36" i="6" s="1"/>
  <c r="AZ36" i="8"/>
  <c r="AU36" i="8" s="1"/>
  <c r="BH35" i="6"/>
  <c r="BH29" i="6"/>
  <c r="G29" i="8"/>
  <c r="BS29" i="6"/>
  <c r="AX29" i="6"/>
  <c r="BR29" i="6"/>
  <c r="BU29" i="6"/>
  <c r="AY29" i="6" s="1"/>
  <c r="BV29" i="6"/>
  <c r="BG29" i="6"/>
  <c r="G35" i="8"/>
  <c r="BS35" i="6"/>
  <c r="G50" i="8"/>
  <c r="G17" i="8"/>
  <c r="BS17" i="6"/>
  <c r="F36" i="8"/>
  <c r="K51" i="6"/>
  <c r="N51" i="8" s="1"/>
  <c r="AZ51" i="8"/>
  <c r="AU51" i="8" s="1"/>
  <c r="AZ52" i="8"/>
  <c r="AU52" i="8" s="1"/>
  <c r="K52" i="6"/>
  <c r="BJ52" i="6" s="1"/>
  <c r="G33" i="8"/>
  <c r="BS33" i="6"/>
  <c r="AU33" i="8"/>
  <c r="K37" i="6"/>
  <c r="N37" i="8" s="1"/>
  <c r="AZ37" i="8"/>
  <c r="AU37" i="8" s="1"/>
  <c r="BV34" i="6"/>
  <c r="AX34" i="6"/>
  <c r="BV50" i="6"/>
  <c r="AZ90" i="8"/>
  <c r="G14" i="8"/>
  <c r="BH14" i="6"/>
  <c r="BV14" i="6"/>
  <c r="BG14" i="6"/>
  <c r="BR14" i="6"/>
  <c r="BU14" i="6"/>
  <c r="AY14" i="6" s="1"/>
  <c r="AX14" i="6"/>
  <c r="BS14" i="6"/>
  <c r="F55" i="8"/>
  <c r="G16" i="8"/>
  <c r="BU16" i="6"/>
  <c r="AY16" i="6" s="1"/>
  <c r="BG16" i="6"/>
  <c r="BS16" i="6"/>
  <c r="BV16" i="6"/>
  <c r="BH16" i="6"/>
  <c r="AX16" i="6"/>
  <c r="F33" i="8"/>
  <c r="BU33" i="6"/>
  <c r="AY33" i="6" s="1"/>
  <c r="BV33" i="6"/>
  <c r="BG33" i="6"/>
  <c r="BR33" i="6"/>
  <c r="AX33" i="6"/>
  <c r="BH33" i="6"/>
  <c r="G76" i="8"/>
  <c r="G71" i="8"/>
  <c r="AZ87" i="8"/>
  <c r="AZ73" i="8"/>
  <c r="AU73" i="8" s="1"/>
  <c r="K79" i="6"/>
  <c r="G79" i="8" s="1"/>
  <c r="DB156" i="5"/>
  <c r="DB137" i="5"/>
  <c r="DB154" i="5"/>
  <c r="DB139" i="5"/>
  <c r="DB146" i="5"/>
  <c r="DB133" i="5"/>
  <c r="DB147" i="5"/>
  <c r="DB149" i="5"/>
  <c r="DB152" i="5"/>
  <c r="DB142" i="5"/>
  <c r="DB132" i="5"/>
  <c r="DB145" i="5"/>
  <c r="DB136" i="5"/>
  <c r="DB148" i="5"/>
  <c r="DB143" i="5"/>
  <c r="DB153" i="5"/>
  <c r="DB135" i="5"/>
  <c r="DB138" i="5"/>
  <c r="DB151" i="5"/>
  <c r="DB150" i="5"/>
  <c r="DB141" i="5"/>
  <c r="DB140" i="5"/>
  <c r="DB144" i="5"/>
  <c r="DB155" i="5"/>
  <c r="DB134" i="5"/>
  <c r="AZ92" i="8"/>
  <c r="K92" i="6"/>
  <c r="G92" i="8" s="1"/>
  <c r="K74" i="6"/>
  <c r="G74" i="8" s="1"/>
  <c r="AZ74" i="8"/>
  <c r="G89" i="8"/>
  <c r="K88" i="6"/>
  <c r="G88" i="8" s="1"/>
  <c r="AZ88" i="8"/>
  <c r="K93" i="6"/>
  <c r="G93" i="8" s="1"/>
  <c r="AZ93" i="8"/>
  <c r="G83" i="8"/>
  <c r="G73" i="8"/>
  <c r="K85" i="6"/>
  <c r="AZ85" i="8"/>
  <c r="AZ91" i="8"/>
  <c r="K91" i="6"/>
  <c r="G91" i="8" s="1"/>
  <c r="K82" i="6"/>
  <c r="G82" i="8" s="1"/>
  <c r="AZ82" i="8"/>
  <c r="AZ86" i="8"/>
  <c r="K86" i="6"/>
  <c r="G86" i="8" s="1"/>
  <c r="AZ72" i="8"/>
  <c r="K72" i="6"/>
  <c r="G72" i="8" s="1"/>
  <c r="K77" i="6"/>
  <c r="G77" i="8" s="1"/>
  <c r="AZ77" i="8"/>
  <c r="BS70" i="6"/>
  <c r="G80" i="8"/>
  <c r="G58" i="8"/>
  <c r="BH58" i="6"/>
  <c r="BS58" i="6"/>
  <c r="BV58" i="6"/>
  <c r="AX58" i="6"/>
  <c r="G59" i="8"/>
  <c r="AX59" i="6"/>
  <c r="BV59" i="6"/>
  <c r="G67" i="8"/>
  <c r="G68" i="8"/>
  <c r="BS68" i="6"/>
  <c r="AX68" i="6"/>
  <c r="BV68" i="6"/>
  <c r="BH68" i="6"/>
  <c r="G63" i="8"/>
  <c r="AX63" i="6"/>
  <c r="BS63" i="6"/>
  <c r="BV63" i="6"/>
  <c r="G64" i="8"/>
  <c r="AX64" i="6"/>
  <c r="BV64" i="6"/>
  <c r="BS64" i="6"/>
  <c r="G69" i="8"/>
  <c r="BV69" i="6"/>
  <c r="AX69" i="6"/>
  <c r="BS69" i="6"/>
  <c r="F84" i="8"/>
  <c r="F74" i="8"/>
  <c r="F89" i="8"/>
  <c r="F79" i="8"/>
  <c r="F73" i="8"/>
  <c r="AX73" i="6"/>
  <c r="BV73" i="6"/>
  <c r="F78" i="8"/>
  <c r="F88" i="8"/>
  <c r="F83" i="8"/>
  <c r="F93" i="8"/>
  <c r="F72" i="8"/>
  <c r="F82" i="8"/>
  <c r="F87" i="8"/>
  <c r="F92" i="8"/>
  <c r="F77" i="8"/>
  <c r="F71" i="8"/>
  <c r="BV71" i="6"/>
  <c r="AX71" i="6"/>
  <c r="BS71" i="6"/>
  <c r="F81" i="8"/>
  <c r="F86" i="8"/>
  <c r="F76" i="8"/>
  <c r="AX76" i="6"/>
  <c r="F91" i="8"/>
  <c r="AY90" i="8"/>
  <c r="J90" i="6"/>
  <c r="F67" i="8"/>
  <c r="BV67" i="6"/>
  <c r="BS67" i="6"/>
  <c r="AX67" i="6"/>
  <c r="BI52" i="6"/>
  <c r="BN156" i="5"/>
  <c r="BN153" i="5"/>
  <c r="BN142" i="5"/>
  <c r="BN138" i="5"/>
  <c r="BN135" i="5"/>
  <c r="BN146" i="5"/>
  <c r="BN150" i="5"/>
  <c r="BN140" i="5"/>
  <c r="BN143" i="5"/>
  <c r="BN136" i="5"/>
  <c r="BN133" i="5"/>
  <c r="BN145" i="5"/>
  <c r="BN134" i="5"/>
  <c r="BN149" i="5"/>
  <c r="BN132" i="5"/>
  <c r="BN137" i="5"/>
  <c r="BN141" i="5"/>
  <c r="BN155" i="5"/>
  <c r="BN152" i="5"/>
  <c r="BN148" i="5"/>
  <c r="BN151" i="5"/>
  <c r="BN144" i="5"/>
  <c r="BN147" i="5"/>
  <c r="BN154" i="5"/>
  <c r="BN139" i="5"/>
  <c r="AT141" i="5"/>
  <c r="AT152" i="5"/>
  <c r="AT135" i="5"/>
  <c r="AT153" i="5"/>
  <c r="AT143" i="5"/>
  <c r="AT144" i="5"/>
  <c r="AT133" i="5"/>
  <c r="AT147" i="5"/>
  <c r="AT139" i="5"/>
  <c r="AT154" i="5"/>
  <c r="AT134" i="5"/>
  <c r="AT140" i="5"/>
  <c r="AT148" i="5"/>
  <c r="AT156" i="5"/>
  <c r="AT132" i="5"/>
  <c r="AT142" i="5"/>
  <c r="AT146" i="5"/>
  <c r="AT149" i="5"/>
  <c r="AT137" i="5"/>
  <c r="AT155" i="5"/>
  <c r="AT150" i="5"/>
  <c r="AT136" i="5"/>
  <c r="AT145" i="5"/>
  <c r="AT138" i="5"/>
  <c r="AT151" i="5"/>
  <c r="V132" i="5"/>
  <c r="V135" i="5"/>
  <c r="V142" i="5"/>
  <c r="V146" i="5"/>
  <c r="V155" i="5"/>
  <c r="V133" i="5"/>
  <c r="V141" i="5"/>
  <c r="V153" i="5"/>
  <c r="V139" i="5"/>
  <c r="V144" i="5"/>
  <c r="V136" i="5"/>
  <c r="V152" i="5"/>
  <c r="V147" i="5"/>
  <c r="V137" i="5"/>
  <c r="V134" i="5"/>
  <c r="V143" i="5"/>
  <c r="V154" i="5"/>
  <c r="V148" i="5"/>
  <c r="V138" i="5"/>
  <c r="V145" i="5"/>
  <c r="V156" i="5"/>
  <c r="V151" i="5"/>
  <c r="V149" i="5"/>
  <c r="V150" i="5"/>
  <c r="V140" i="5"/>
  <c r="F52" i="8"/>
  <c r="K52" i="8"/>
  <c r="BK52" i="6"/>
  <c r="EX148" i="5"/>
  <c r="EX149" i="5"/>
  <c r="EX150" i="5"/>
  <c r="EX156" i="5"/>
  <c r="EH149" i="5"/>
  <c r="EH148" i="5"/>
  <c r="EH156" i="5"/>
  <c r="EH150" i="5"/>
  <c r="BB149" i="5"/>
  <c r="BB150" i="5"/>
  <c r="BB148" i="5"/>
  <c r="BB156" i="5"/>
  <c r="FJ149" i="5"/>
  <c r="FJ150" i="5"/>
  <c r="FJ148" i="5"/>
  <c r="FJ156" i="5"/>
  <c r="CX149" i="5"/>
  <c r="CX150" i="5"/>
  <c r="CX148" i="5"/>
  <c r="CX156" i="5"/>
  <c r="CH149" i="5"/>
  <c r="CH150" i="5"/>
  <c r="CH156" i="5"/>
  <c r="CH148" i="5"/>
  <c r="DN149" i="5"/>
  <c r="DN150" i="5"/>
  <c r="DN148" i="5"/>
  <c r="DN156" i="5"/>
  <c r="BV149" i="5"/>
  <c r="BV148" i="5"/>
  <c r="BV150" i="5"/>
  <c r="BV156" i="5"/>
  <c r="BZ148" i="5"/>
  <c r="BZ156" i="5"/>
  <c r="BZ149" i="5"/>
  <c r="BZ150" i="5"/>
  <c r="AP149" i="5"/>
  <c r="AP148" i="5"/>
  <c r="AP150" i="5"/>
  <c r="AP156" i="5"/>
  <c r="BF148" i="5"/>
  <c r="BF149" i="5"/>
  <c r="BF156" i="5"/>
  <c r="BF150" i="5"/>
  <c r="ED149" i="5"/>
  <c r="ED150" i="5"/>
  <c r="ED156" i="5"/>
  <c r="ED148" i="5"/>
  <c r="ET149" i="5"/>
  <c r="ET150" i="5"/>
  <c r="ET156" i="5"/>
  <c r="ET148" i="5"/>
  <c r="FF156" i="5"/>
  <c r="FF150" i="5"/>
  <c r="FF148" i="5"/>
  <c r="FF149" i="5"/>
  <c r="DF148" i="5"/>
  <c r="DF156" i="5"/>
  <c r="DF150" i="5"/>
  <c r="DF149" i="5"/>
  <c r="DR148" i="5"/>
  <c r="DR149" i="5"/>
  <c r="DR156" i="5"/>
  <c r="DR150" i="5"/>
  <c r="CD156" i="5"/>
  <c r="CD150" i="5"/>
  <c r="CD148" i="5"/>
  <c r="CD149" i="5"/>
  <c r="AL149" i="5"/>
  <c r="AL150" i="5"/>
  <c r="AL148" i="5"/>
  <c r="AL156" i="5"/>
  <c r="BJ156" i="5"/>
  <c r="BJ148" i="5"/>
  <c r="BJ150" i="5"/>
  <c r="BJ149" i="5"/>
  <c r="FB156" i="5"/>
  <c r="FB148" i="5"/>
  <c r="FB149" i="5"/>
  <c r="FB150" i="5"/>
  <c r="AX138" i="5"/>
  <c r="AX156" i="5"/>
  <c r="AX150" i="5"/>
  <c r="AX149" i="5"/>
  <c r="AX148" i="5"/>
  <c r="AX140" i="5"/>
  <c r="AX139" i="5"/>
  <c r="AX144" i="5"/>
  <c r="AX136" i="5"/>
  <c r="AX153" i="5"/>
  <c r="AX146" i="5"/>
  <c r="AX147" i="5"/>
  <c r="AX132" i="5"/>
  <c r="AX145" i="5"/>
  <c r="AX151" i="5"/>
  <c r="AX143" i="5"/>
  <c r="AX135" i="5"/>
  <c r="AX155" i="5"/>
  <c r="AX154" i="5"/>
  <c r="AX152" i="5"/>
  <c r="AX137" i="5"/>
  <c r="AX134" i="5"/>
  <c r="AX133" i="5"/>
  <c r="AX142" i="5"/>
  <c r="AX141" i="5"/>
  <c r="BL52" i="6"/>
  <c r="AD156" i="5"/>
  <c r="AD148" i="5"/>
  <c r="AD149" i="5"/>
  <c r="AD150" i="5"/>
  <c r="DR155" i="5"/>
  <c r="DR137" i="5"/>
  <c r="DR140" i="5"/>
  <c r="DR143" i="5"/>
  <c r="DR135" i="5"/>
  <c r="DR146" i="5"/>
  <c r="DR145" i="5"/>
  <c r="DR147" i="5"/>
  <c r="DR136" i="5"/>
  <c r="DR141" i="5"/>
  <c r="DR139" i="5"/>
  <c r="DR138" i="5"/>
  <c r="DR154" i="5"/>
  <c r="DR152" i="5"/>
  <c r="DR151" i="5"/>
  <c r="DR132" i="5"/>
  <c r="DR134" i="5"/>
  <c r="DR133" i="5"/>
  <c r="DR142" i="5"/>
  <c r="DR153" i="5"/>
  <c r="DR144" i="5"/>
  <c r="CD145" i="5"/>
  <c r="CD136" i="5"/>
  <c r="CD154" i="5"/>
  <c r="CD140" i="5"/>
  <c r="CD134" i="5"/>
  <c r="CD142" i="5"/>
  <c r="CD151" i="5"/>
  <c r="CD147" i="5"/>
  <c r="CD152" i="5"/>
  <c r="CD146" i="5"/>
  <c r="CD135" i="5"/>
  <c r="CD138" i="5"/>
  <c r="CD133" i="5"/>
  <c r="CD141" i="5"/>
  <c r="CD139" i="5"/>
  <c r="CD137" i="5"/>
  <c r="CD143" i="5"/>
  <c r="CD153" i="5"/>
  <c r="CD144" i="5"/>
  <c r="CD132" i="5"/>
  <c r="CD155" i="5"/>
  <c r="AL132" i="5"/>
  <c r="AL146" i="5"/>
  <c r="AL143" i="5"/>
  <c r="AL141" i="5"/>
  <c r="AL140" i="5"/>
  <c r="AL145" i="5"/>
  <c r="AL138" i="5"/>
  <c r="AL155" i="5"/>
  <c r="AL144" i="5"/>
  <c r="AL139" i="5"/>
  <c r="AL142" i="5"/>
  <c r="AL133" i="5"/>
  <c r="AL153" i="5"/>
  <c r="AL135" i="5"/>
  <c r="AL154" i="5"/>
  <c r="AL151" i="5"/>
  <c r="AL147" i="5"/>
  <c r="AL152" i="5"/>
  <c r="AL137" i="5"/>
  <c r="AL136" i="5"/>
  <c r="AL134" i="5"/>
  <c r="BJ139" i="5"/>
  <c r="BJ152" i="5"/>
  <c r="BJ141" i="5"/>
  <c r="BJ134" i="5"/>
  <c r="BJ132" i="5"/>
  <c r="BJ135" i="5"/>
  <c r="BJ146" i="5"/>
  <c r="BJ154" i="5"/>
  <c r="BJ140" i="5"/>
  <c r="BJ153" i="5"/>
  <c r="BJ136" i="5"/>
  <c r="BJ147" i="5"/>
  <c r="BJ151" i="5"/>
  <c r="BJ144" i="5"/>
  <c r="BJ155" i="5"/>
  <c r="BJ142" i="5"/>
  <c r="BJ145" i="5"/>
  <c r="BJ137" i="5"/>
  <c r="BJ133" i="5"/>
  <c r="BJ138" i="5"/>
  <c r="BJ143" i="5"/>
  <c r="FB147" i="5"/>
  <c r="FB154" i="5"/>
  <c r="FB142" i="5"/>
  <c r="FB136" i="5"/>
  <c r="FB151" i="5"/>
  <c r="FB137" i="5"/>
  <c r="FB143" i="5"/>
  <c r="FB139" i="5"/>
  <c r="FB144" i="5"/>
  <c r="FB153" i="5"/>
  <c r="FB141" i="5"/>
  <c r="FB132" i="5"/>
  <c r="FB155" i="5"/>
  <c r="FB133" i="5"/>
  <c r="FB134" i="5"/>
  <c r="FB138" i="5"/>
  <c r="FB152" i="5"/>
  <c r="FB140" i="5"/>
  <c r="FB135" i="5"/>
  <c r="FB145" i="5"/>
  <c r="FB146" i="5"/>
  <c r="DF134" i="5"/>
  <c r="DF140" i="5"/>
  <c r="DF139" i="5"/>
  <c r="DF138" i="5"/>
  <c r="DF136" i="5"/>
  <c r="DF145" i="5"/>
  <c r="DF151" i="5"/>
  <c r="DF155" i="5"/>
  <c r="DF137" i="5"/>
  <c r="DF153" i="5"/>
  <c r="DF154" i="5"/>
  <c r="DF135" i="5"/>
  <c r="DF147" i="5"/>
  <c r="DF141" i="5"/>
  <c r="DF146" i="5"/>
  <c r="DF142" i="5"/>
  <c r="DF132" i="5"/>
  <c r="DF143" i="5"/>
  <c r="DF152" i="5"/>
  <c r="DF144" i="5"/>
  <c r="DF133" i="5"/>
  <c r="BZ147" i="5"/>
  <c r="BZ138" i="5"/>
  <c r="BZ133" i="5"/>
  <c r="BZ154" i="5"/>
  <c r="BZ142" i="5"/>
  <c r="BZ139" i="5"/>
  <c r="BZ155" i="5"/>
  <c r="BZ137" i="5"/>
  <c r="BZ141" i="5"/>
  <c r="BZ146" i="5"/>
  <c r="BZ135" i="5"/>
  <c r="BZ143" i="5"/>
  <c r="BZ151" i="5"/>
  <c r="BZ132" i="5"/>
  <c r="BZ152" i="5"/>
  <c r="BZ140" i="5"/>
  <c r="BZ134" i="5"/>
  <c r="BZ136" i="5"/>
  <c r="BZ153" i="5"/>
  <c r="BZ144" i="5"/>
  <c r="BZ145" i="5"/>
  <c r="AD138" i="5"/>
  <c r="AD136" i="5"/>
  <c r="AD140" i="5"/>
  <c r="AD137" i="5"/>
  <c r="AD144" i="5"/>
  <c r="AD141" i="5"/>
  <c r="AD142" i="5"/>
  <c r="AD155" i="5"/>
  <c r="AD146" i="5"/>
  <c r="AD135" i="5"/>
  <c r="AD139" i="5"/>
  <c r="AD153" i="5"/>
  <c r="AD134" i="5"/>
  <c r="AD132" i="5"/>
  <c r="AD151" i="5"/>
  <c r="AD143" i="5"/>
  <c r="AD145" i="5"/>
  <c r="AD147" i="5"/>
  <c r="AD133" i="5"/>
  <c r="AD154" i="5"/>
  <c r="AD152" i="5"/>
  <c r="FF140" i="5"/>
  <c r="FF137" i="5"/>
  <c r="FF134" i="5"/>
  <c r="FF138" i="5"/>
  <c r="FF142" i="5"/>
  <c r="FF146" i="5"/>
  <c r="FF132" i="5"/>
  <c r="FF144" i="5"/>
  <c r="FF143" i="5"/>
  <c r="FF152" i="5"/>
  <c r="FF135" i="5"/>
  <c r="FF155" i="5"/>
  <c r="FF133" i="5"/>
  <c r="FF147" i="5"/>
  <c r="FF153" i="5"/>
  <c r="FF141" i="5"/>
  <c r="FF139" i="5"/>
  <c r="FF136" i="5"/>
  <c r="FF154" i="5"/>
  <c r="FF145" i="5"/>
  <c r="FF151" i="5"/>
  <c r="BV132" i="5"/>
  <c r="BV135" i="5"/>
  <c r="BV151" i="5"/>
  <c r="BV155" i="5"/>
  <c r="BV133" i="5"/>
  <c r="BV153" i="5"/>
  <c r="BV138" i="5"/>
  <c r="BV134" i="5"/>
  <c r="BV145" i="5"/>
  <c r="BV141" i="5"/>
  <c r="BV142" i="5"/>
  <c r="BV154" i="5"/>
  <c r="BV146" i="5"/>
  <c r="BV152" i="5"/>
  <c r="BV140" i="5"/>
  <c r="BV147" i="5"/>
  <c r="BV139" i="5"/>
  <c r="BV144" i="5"/>
  <c r="BV136" i="5"/>
  <c r="BV143" i="5"/>
  <c r="BV137" i="5"/>
  <c r="ET154" i="5"/>
  <c r="ET140" i="5"/>
  <c r="ET145" i="5"/>
  <c r="ET144" i="5"/>
  <c r="ET138" i="5"/>
  <c r="ET153" i="5"/>
  <c r="ET151" i="5"/>
  <c r="ET142" i="5"/>
  <c r="ET143" i="5"/>
  <c r="ET152" i="5"/>
  <c r="ET132" i="5"/>
  <c r="ET135" i="5"/>
  <c r="ET137" i="5"/>
  <c r="ET133" i="5"/>
  <c r="ET141" i="5"/>
  <c r="ET146" i="5"/>
  <c r="ET155" i="5"/>
  <c r="ET134" i="5"/>
  <c r="ET147" i="5"/>
  <c r="ET139" i="5"/>
  <c r="ET136" i="5"/>
  <c r="EH132" i="5"/>
  <c r="EH147" i="5"/>
  <c r="EH155" i="5"/>
  <c r="EH138" i="5"/>
  <c r="EH133" i="5"/>
  <c r="EH139" i="5"/>
  <c r="EH135" i="5"/>
  <c r="EH151" i="5"/>
  <c r="EH134" i="5"/>
  <c r="EH143" i="5"/>
  <c r="EH136" i="5"/>
  <c r="EH146" i="5"/>
  <c r="EH137" i="5"/>
  <c r="EH141" i="5"/>
  <c r="EH154" i="5"/>
  <c r="EH152" i="5"/>
  <c r="EH145" i="5"/>
  <c r="EH144" i="5"/>
  <c r="EH142" i="5"/>
  <c r="EH153" i="5"/>
  <c r="EH140" i="5"/>
  <c r="BB136" i="5"/>
  <c r="BB133" i="5"/>
  <c r="BB144" i="5"/>
  <c r="BB135" i="5"/>
  <c r="BB141" i="5"/>
  <c r="BB152" i="5"/>
  <c r="BB154" i="5"/>
  <c r="BB143" i="5"/>
  <c r="BB137" i="5"/>
  <c r="BB138" i="5"/>
  <c r="BB146" i="5"/>
  <c r="BB142" i="5"/>
  <c r="BB151" i="5"/>
  <c r="BB139" i="5"/>
  <c r="BB140" i="5"/>
  <c r="BB145" i="5"/>
  <c r="BB155" i="5"/>
  <c r="BB132" i="5"/>
  <c r="BB147" i="5"/>
  <c r="BB153" i="5"/>
  <c r="BB134" i="5"/>
  <c r="FJ133" i="5"/>
  <c r="FJ152" i="5"/>
  <c r="FJ144" i="5"/>
  <c r="FJ154" i="5"/>
  <c r="FJ142" i="5"/>
  <c r="FJ143" i="5"/>
  <c r="FJ138" i="5"/>
  <c r="FJ140" i="5"/>
  <c r="FJ135" i="5"/>
  <c r="FJ153" i="5"/>
  <c r="FJ141" i="5"/>
  <c r="FJ146" i="5"/>
  <c r="FJ136" i="5"/>
  <c r="FJ132" i="5"/>
  <c r="FJ155" i="5"/>
  <c r="FJ139" i="5"/>
  <c r="FJ151" i="5"/>
  <c r="FJ145" i="5"/>
  <c r="FJ147" i="5"/>
  <c r="FJ137" i="5"/>
  <c r="FJ134" i="5"/>
  <c r="ED143" i="5"/>
  <c r="ED138" i="5"/>
  <c r="ED133" i="5"/>
  <c r="ED144" i="5"/>
  <c r="ED140" i="5"/>
  <c r="ED142" i="5"/>
  <c r="ED153" i="5"/>
  <c r="ED141" i="5"/>
  <c r="ED154" i="5"/>
  <c r="ED132" i="5"/>
  <c r="ED145" i="5"/>
  <c r="ED152" i="5"/>
  <c r="ED139" i="5"/>
  <c r="ED134" i="5"/>
  <c r="ED135" i="5"/>
  <c r="ED151" i="5"/>
  <c r="ED136" i="5"/>
  <c r="ED137" i="5"/>
  <c r="ED155" i="5"/>
  <c r="ED146" i="5"/>
  <c r="ED147" i="5"/>
  <c r="DN153" i="5"/>
  <c r="DN135" i="5"/>
  <c r="DN144" i="5"/>
  <c r="DN132" i="5"/>
  <c r="DN143" i="5"/>
  <c r="DN155" i="5"/>
  <c r="DN145" i="5"/>
  <c r="DN142" i="5"/>
  <c r="DN140" i="5"/>
  <c r="DN141" i="5"/>
  <c r="DN151" i="5"/>
  <c r="DN134" i="5"/>
  <c r="DN152" i="5"/>
  <c r="DN139" i="5"/>
  <c r="DN136" i="5"/>
  <c r="DN138" i="5"/>
  <c r="DN133" i="5"/>
  <c r="DN137" i="5"/>
  <c r="DN146" i="5"/>
  <c r="DN147" i="5"/>
  <c r="DN154" i="5"/>
  <c r="AP141" i="5"/>
  <c r="AP136" i="5"/>
  <c r="AP132" i="5"/>
  <c r="AP133" i="5"/>
  <c r="AP138" i="5"/>
  <c r="AP137" i="5"/>
  <c r="AP152" i="5"/>
  <c r="AP145" i="5"/>
  <c r="AP151" i="5"/>
  <c r="AP155" i="5"/>
  <c r="AP134" i="5"/>
  <c r="AP143" i="5"/>
  <c r="AP147" i="5"/>
  <c r="AP146" i="5"/>
  <c r="AP135" i="5"/>
  <c r="AP140" i="5"/>
  <c r="AP144" i="5"/>
  <c r="AP154" i="5"/>
  <c r="AP153" i="5"/>
  <c r="AP142" i="5"/>
  <c r="AP139" i="5"/>
  <c r="BF140" i="5"/>
  <c r="BF144" i="5"/>
  <c r="BF147" i="5"/>
  <c r="BF142" i="5"/>
  <c r="BF134" i="5"/>
  <c r="BF138" i="5"/>
  <c r="BF132" i="5"/>
  <c r="BF143" i="5"/>
  <c r="BF145" i="5"/>
  <c r="BF153" i="5"/>
  <c r="BF133" i="5"/>
  <c r="BF136" i="5"/>
  <c r="BF155" i="5"/>
  <c r="BF152" i="5"/>
  <c r="BF146" i="5"/>
  <c r="BF151" i="5"/>
  <c r="BF141" i="5"/>
  <c r="BF137" i="5"/>
  <c r="BF139" i="5"/>
  <c r="BF135" i="5"/>
  <c r="BF154" i="5"/>
  <c r="EX141" i="5"/>
  <c r="EX144" i="5"/>
  <c r="EX138" i="5"/>
  <c r="EX132" i="5"/>
  <c r="EX146" i="5"/>
  <c r="EX152" i="5"/>
  <c r="EX151" i="5"/>
  <c r="EX154" i="5"/>
  <c r="EX147" i="5"/>
  <c r="EX137" i="5"/>
  <c r="EX142" i="5"/>
  <c r="EX136" i="5"/>
  <c r="EX143" i="5"/>
  <c r="EX140" i="5"/>
  <c r="EX153" i="5"/>
  <c r="EX155" i="5"/>
  <c r="EX145" i="5"/>
  <c r="EX135" i="5"/>
  <c r="EX139" i="5"/>
  <c r="EX133" i="5"/>
  <c r="EX134" i="5"/>
  <c r="CX143" i="5"/>
  <c r="CX138" i="5"/>
  <c r="CX153" i="5"/>
  <c r="CX145" i="5"/>
  <c r="CX152" i="5"/>
  <c r="CX132" i="5"/>
  <c r="CX146" i="5"/>
  <c r="CX133" i="5"/>
  <c r="CX142" i="5"/>
  <c r="CX139" i="5"/>
  <c r="CX147" i="5"/>
  <c r="CX135" i="5"/>
  <c r="CX151" i="5"/>
  <c r="CX144" i="5"/>
  <c r="CX154" i="5"/>
  <c r="CX137" i="5"/>
  <c r="CX141" i="5"/>
  <c r="CX134" i="5"/>
  <c r="CX136" i="5"/>
  <c r="CX140" i="5"/>
  <c r="CX155" i="5"/>
  <c r="CH147" i="5"/>
  <c r="CH141" i="5"/>
  <c r="CH142" i="5"/>
  <c r="CH138" i="5"/>
  <c r="CH144" i="5"/>
  <c r="CH134" i="5"/>
  <c r="CH136" i="5"/>
  <c r="CH133" i="5"/>
  <c r="CH135" i="5"/>
  <c r="CH152" i="5"/>
  <c r="CH143" i="5"/>
  <c r="CH154" i="5"/>
  <c r="CH153" i="5"/>
  <c r="CH139" i="5"/>
  <c r="CH145" i="5"/>
  <c r="CH146" i="5"/>
  <c r="CH140" i="5"/>
  <c r="CH151" i="5"/>
  <c r="CH155" i="5"/>
  <c r="CH137" i="5"/>
  <c r="CH132" i="5"/>
  <c r="BV76" i="6" l="1"/>
  <c r="BM18" i="6"/>
  <c r="L18" i="8"/>
  <c r="AZ56" i="6"/>
  <c r="AZ50" i="6"/>
  <c r="AZ49" i="6"/>
  <c r="AZ38" i="6"/>
  <c r="AZ47" i="6"/>
  <c r="AZ17" i="6"/>
  <c r="BE17" i="6" s="1"/>
  <c r="H17" i="6" s="1"/>
  <c r="AZ15" i="6"/>
  <c r="AZ14" i="6"/>
  <c r="AZ16" i="6"/>
  <c r="AZ54" i="6"/>
  <c r="AZ34" i="6"/>
  <c r="AZ45" i="6"/>
  <c r="AZ46" i="6"/>
  <c r="AZ29" i="6"/>
  <c r="AZ23" i="6"/>
  <c r="AZ44" i="6"/>
  <c r="AZ41" i="6"/>
  <c r="AZ35" i="6"/>
  <c r="AZ22" i="6"/>
  <c r="AZ40" i="6"/>
  <c r="AZ25" i="6"/>
  <c r="AZ33" i="6"/>
  <c r="AZ39" i="6"/>
  <c r="BN18" i="6"/>
  <c r="BV87" i="6"/>
  <c r="AX89" i="6"/>
  <c r="BV89" i="6"/>
  <c r="N32" i="8"/>
  <c r="BG32" i="6"/>
  <c r="BU32" i="6"/>
  <c r="BR32" i="6"/>
  <c r="BE11" i="6"/>
  <c r="H11" i="6" s="1"/>
  <c r="BE49" i="6"/>
  <c r="H49" i="6" s="1"/>
  <c r="BE54" i="6"/>
  <c r="H54" i="6" s="1"/>
  <c r="BE31" i="6"/>
  <c r="H31" i="6" s="1"/>
  <c r="BE45" i="6"/>
  <c r="H45" i="6" s="1"/>
  <c r="BE47" i="6"/>
  <c r="H47" i="6" s="1"/>
  <c r="BE48" i="6"/>
  <c r="H48" i="6" s="1"/>
  <c r="BE38" i="6"/>
  <c r="H38" i="6" s="1"/>
  <c r="BE44" i="6"/>
  <c r="H44" i="6" s="1"/>
  <c r="BE46" i="6"/>
  <c r="H46" i="6" s="1"/>
  <c r="BH67" i="6"/>
  <c r="BI65" i="6"/>
  <c r="BI69" i="6"/>
  <c r="BE10" i="6"/>
  <c r="H10" i="6" s="1"/>
  <c r="BE20" i="6"/>
  <c r="H20" i="6" s="1"/>
  <c r="BE30" i="6"/>
  <c r="H30" i="6" s="1"/>
  <c r="BE13" i="6"/>
  <c r="H13" i="6" s="1"/>
  <c r="BE28" i="6"/>
  <c r="H28" i="6" s="1"/>
  <c r="BE12" i="6"/>
  <c r="H12" i="6" s="1"/>
  <c r="BE19" i="6"/>
  <c r="H19" i="6" s="1"/>
  <c r="C4" i="7"/>
  <c r="BE21" i="6"/>
  <c r="H21" i="6" s="1"/>
  <c r="BE27" i="6"/>
  <c r="H27" i="6" s="1"/>
  <c r="BH63" i="6"/>
  <c r="N85" i="8"/>
  <c r="N78" i="8"/>
  <c r="M84" i="8"/>
  <c r="M83" i="8"/>
  <c r="M75" i="8"/>
  <c r="M76" i="8"/>
  <c r="M72" i="8"/>
  <c r="M82" i="8"/>
  <c r="M77" i="8"/>
  <c r="M85" i="8"/>
  <c r="M79" i="8"/>
  <c r="M81" i="8"/>
  <c r="M78" i="8"/>
  <c r="M80" i="8"/>
  <c r="M74" i="8"/>
  <c r="M70" i="8"/>
  <c r="BH69" i="6"/>
  <c r="BH64" i="6"/>
  <c r="M52" i="8"/>
  <c r="BH71" i="6"/>
  <c r="M53" i="8"/>
  <c r="BH59" i="6"/>
  <c r="M51" i="8"/>
  <c r="M55" i="8"/>
  <c r="M37" i="8"/>
  <c r="M43" i="8"/>
  <c r="M36" i="8"/>
  <c r="M42" i="8"/>
  <c r="N18" i="8"/>
  <c r="M18" i="8"/>
  <c r="N54" i="8"/>
  <c r="BH54" i="6"/>
  <c r="N84" i="8"/>
  <c r="N75" i="8"/>
  <c r="BR62" i="6"/>
  <c r="BG62" i="6"/>
  <c r="BS56" i="6"/>
  <c r="BS62" i="6"/>
  <c r="BU62" i="6"/>
  <c r="BR56" i="6"/>
  <c r="BS59" i="6"/>
  <c r="BS61" i="6"/>
  <c r="BR54" i="6"/>
  <c r="BG54" i="6"/>
  <c r="BS54" i="6"/>
  <c r="BG59" i="6"/>
  <c r="BG64" i="6"/>
  <c r="BU63" i="6"/>
  <c r="BE39" i="6"/>
  <c r="H39" i="6" s="1"/>
  <c r="N93" i="8"/>
  <c r="N92" i="8"/>
  <c r="N91" i="8"/>
  <c r="N90" i="8"/>
  <c r="N89" i="8"/>
  <c r="N88" i="8"/>
  <c r="N87" i="8"/>
  <c r="N86" i="8"/>
  <c r="N83" i="8"/>
  <c r="N82" i="8"/>
  <c r="N81" i="8"/>
  <c r="N80" i="8"/>
  <c r="N79" i="8"/>
  <c r="N77" i="8"/>
  <c r="N76" i="8"/>
  <c r="N74" i="8"/>
  <c r="N72" i="8"/>
  <c r="N70" i="8"/>
  <c r="AC57" i="8"/>
  <c r="N57" i="8"/>
  <c r="N55" i="8"/>
  <c r="N53" i="8"/>
  <c r="N52" i="8"/>
  <c r="N36" i="8"/>
  <c r="BG65" i="6"/>
  <c r="BR65" i="6"/>
  <c r="BR71" i="6"/>
  <c r="BG69" i="6"/>
  <c r="BG63" i="6"/>
  <c r="BG58" i="6"/>
  <c r="BG71" i="6"/>
  <c r="BG68" i="6"/>
  <c r="BG67" i="6"/>
  <c r="BR67" i="6"/>
  <c r="BU71" i="6"/>
  <c r="BU67" i="6"/>
  <c r="BR63" i="6"/>
  <c r="BU68" i="6"/>
  <c r="K26" i="8"/>
  <c r="N26" i="8"/>
  <c r="BR68" i="6"/>
  <c r="BR69" i="6"/>
  <c r="BR58" i="6"/>
  <c r="BU58" i="6"/>
  <c r="BU64" i="6"/>
  <c r="BE62" i="6"/>
  <c r="H62" i="6" s="1"/>
  <c r="EL156" i="5"/>
  <c r="EL137" i="5"/>
  <c r="EL146" i="5"/>
  <c r="EL135" i="5"/>
  <c r="EL144" i="5"/>
  <c r="EL134" i="5"/>
  <c r="EL150" i="5"/>
  <c r="EL154" i="5"/>
  <c r="EL143" i="5"/>
  <c r="EL132" i="5"/>
  <c r="EL140" i="5"/>
  <c r="EL136" i="5"/>
  <c r="EL149" i="5"/>
  <c r="EL133" i="5"/>
  <c r="EL152" i="5"/>
  <c r="EL155" i="5"/>
  <c r="EL147" i="5"/>
  <c r="EL145" i="5"/>
  <c r="EL148" i="5"/>
  <c r="EL141" i="5"/>
  <c r="EL142" i="5"/>
  <c r="EL153" i="5"/>
  <c r="EL151" i="5"/>
  <c r="EL138" i="5"/>
  <c r="EL139" i="5"/>
  <c r="BE40" i="6"/>
  <c r="H40" i="6" s="1"/>
  <c r="BE41" i="6"/>
  <c r="H41" i="6" s="1"/>
  <c r="AX83" i="6"/>
  <c r="AX80" i="6"/>
  <c r="BV83" i="6"/>
  <c r="BV80" i="6"/>
  <c r="BL51" i="6"/>
  <c r="K51" i="8"/>
  <c r="BL37" i="6"/>
  <c r="K37" i="8"/>
  <c r="BL43" i="6"/>
  <c r="K43" i="8"/>
  <c r="AQ42" i="8"/>
  <c r="K42" i="8"/>
  <c r="BL18" i="6"/>
  <c r="K18" i="8"/>
  <c r="K36" i="8"/>
  <c r="H53" i="8"/>
  <c r="BL53" i="6"/>
  <c r="BL36" i="6"/>
  <c r="BL42" i="6"/>
  <c r="H26" i="8"/>
  <c r="BL26" i="6"/>
  <c r="AC51" i="8"/>
  <c r="H51" i="8"/>
  <c r="H52" i="8"/>
  <c r="L24" i="6"/>
  <c r="BA24" i="8"/>
  <c r="AU24" i="8" s="1"/>
  <c r="AC37" i="8"/>
  <c r="H37" i="8"/>
  <c r="AQ43" i="8"/>
  <c r="H43" i="8"/>
  <c r="H42" i="8"/>
  <c r="H36" i="8"/>
  <c r="BS18" i="6"/>
  <c r="H18" i="8"/>
  <c r="BV81" i="6"/>
  <c r="AX81" i="6"/>
  <c r="BS52" i="6"/>
  <c r="G18" i="8"/>
  <c r="BE50" i="6"/>
  <c r="H50" i="6" s="1"/>
  <c r="BR64" i="6"/>
  <c r="BU65" i="6"/>
  <c r="BU60" i="6"/>
  <c r="BU69" i="6"/>
  <c r="BE34" i="6"/>
  <c r="H34" i="6" s="1"/>
  <c r="BE35" i="6"/>
  <c r="H35" i="6" s="1"/>
  <c r="AU71" i="8"/>
  <c r="BE33" i="6"/>
  <c r="H33" i="6" s="1"/>
  <c r="BG73" i="6"/>
  <c r="BR73" i="6"/>
  <c r="AU72" i="8"/>
  <c r="BH73" i="6"/>
  <c r="AU70" i="8"/>
  <c r="BG60" i="6"/>
  <c r="BH60" i="6"/>
  <c r="BU73" i="6"/>
  <c r="BR60" i="6"/>
  <c r="AU65" i="8"/>
  <c r="BV92" i="6"/>
  <c r="BH65" i="6"/>
  <c r="J53" i="8"/>
  <c r="BK53" i="6"/>
  <c r="BK26" i="6"/>
  <c r="AC26" i="8"/>
  <c r="AG81" i="6"/>
  <c r="AC81" i="8" s="1"/>
  <c r="BV81" i="8"/>
  <c r="BV85" i="8"/>
  <c r="AG85" i="6"/>
  <c r="AC85" i="8" s="1"/>
  <c r="AG87" i="6"/>
  <c r="AC87" i="8" s="1"/>
  <c r="BV87" i="8"/>
  <c r="AG89" i="6"/>
  <c r="AC89" i="8" s="1"/>
  <c r="BV89" i="8"/>
  <c r="AG75" i="6"/>
  <c r="AC75" i="8" s="1"/>
  <c r="BV75" i="8"/>
  <c r="BK63" i="6"/>
  <c r="AC43" i="8"/>
  <c r="BK60" i="6"/>
  <c r="BK64" i="6"/>
  <c r="AC18" i="8"/>
  <c r="BK18" i="6"/>
  <c r="BV93" i="8"/>
  <c r="AG93" i="6"/>
  <c r="AC93" i="8" s="1"/>
  <c r="BV77" i="8"/>
  <c r="AG77" i="6"/>
  <c r="AC77" i="8" s="1"/>
  <c r="AG79" i="6"/>
  <c r="AC79" i="8" s="1"/>
  <c r="BV79" i="8"/>
  <c r="BV83" i="8"/>
  <c r="AG83" i="6"/>
  <c r="AC83" i="8" s="1"/>
  <c r="BV86" i="8"/>
  <c r="AG86" i="6"/>
  <c r="AC86" i="8" s="1"/>
  <c r="AC72" i="8"/>
  <c r="AC53" i="8"/>
  <c r="BK43" i="6"/>
  <c r="BK36" i="6"/>
  <c r="AC42" i="8"/>
  <c r="BK58" i="6"/>
  <c r="BK55" i="6"/>
  <c r="AC70" i="8"/>
  <c r="BK73" i="6"/>
  <c r="BK71" i="6"/>
  <c r="BK59" i="6"/>
  <c r="AQ51" i="8"/>
  <c r="BK51" i="6"/>
  <c r="BV90" i="8"/>
  <c r="AG90" i="6"/>
  <c r="AC90" i="8" s="1"/>
  <c r="BV92" i="8"/>
  <c r="AG92" i="6"/>
  <c r="AC92" i="8" s="1"/>
  <c r="BV76" i="8"/>
  <c r="AG76" i="6"/>
  <c r="AC76" i="8" s="1"/>
  <c r="BV80" i="8"/>
  <c r="AG80" i="6"/>
  <c r="AC80" i="8" s="1"/>
  <c r="AG82" i="6"/>
  <c r="AC82" i="8" s="1"/>
  <c r="BV82" i="8"/>
  <c r="AC52" i="8"/>
  <c r="BK42" i="6"/>
  <c r="BK61" i="6"/>
  <c r="BJ37" i="6"/>
  <c r="BK37" i="6"/>
  <c r="BK75" i="6"/>
  <c r="AQ57" i="8"/>
  <c r="BK57" i="6"/>
  <c r="BI64" i="6"/>
  <c r="BV84" i="8"/>
  <c r="AG84" i="6"/>
  <c r="AC84" i="8" s="1"/>
  <c r="AG88" i="6"/>
  <c r="AC88" i="8" s="1"/>
  <c r="BV88" i="8"/>
  <c r="BV91" i="8"/>
  <c r="AG91" i="6"/>
  <c r="AC91" i="8" s="1"/>
  <c r="BV74" i="8"/>
  <c r="AG74" i="6"/>
  <c r="AC74" i="8" s="1"/>
  <c r="BV78" i="8"/>
  <c r="AG78" i="6"/>
  <c r="AC78" i="8" s="1"/>
  <c r="BK69" i="6"/>
  <c r="BK67" i="6"/>
  <c r="BK72" i="6"/>
  <c r="BK65" i="6"/>
  <c r="AC55" i="8"/>
  <c r="BK66" i="6"/>
  <c r="AC36" i="8"/>
  <c r="BK68" i="6"/>
  <c r="BV88" i="6"/>
  <c r="J18" i="8"/>
  <c r="BJ18" i="6"/>
  <c r="AQ18" i="8"/>
  <c r="AQ36" i="8"/>
  <c r="AQ53" i="8"/>
  <c r="BJ36" i="6"/>
  <c r="CJ86" i="8"/>
  <c r="AU86" i="6"/>
  <c r="AQ86" i="8" s="1"/>
  <c r="AU90" i="6"/>
  <c r="AQ90" i="8" s="1"/>
  <c r="CJ90" i="8"/>
  <c r="CJ92" i="8"/>
  <c r="AU92" i="6"/>
  <c r="CJ76" i="8"/>
  <c r="AU76" i="6"/>
  <c r="AQ76" i="8" s="1"/>
  <c r="AU80" i="6"/>
  <c r="AQ80" i="8" s="1"/>
  <c r="CJ80" i="8"/>
  <c r="BJ58" i="6"/>
  <c r="BJ72" i="6"/>
  <c r="J51" i="8"/>
  <c r="BJ51" i="6"/>
  <c r="BI70" i="6"/>
  <c r="BJ70" i="6"/>
  <c r="BJ61" i="6"/>
  <c r="AQ52" i="8"/>
  <c r="CJ82" i="8"/>
  <c r="AU82" i="6"/>
  <c r="AQ82" i="8" s="1"/>
  <c r="CJ84" i="8"/>
  <c r="AU84" i="6"/>
  <c r="AQ84" i="8" s="1"/>
  <c r="CJ88" i="8"/>
  <c r="AU88" i="6"/>
  <c r="AQ88" i="8" s="1"/>
  <c r="AU91" i="6"/>
  <c r="AQ91" i="8" s="1"/>
  <c r="CJ91" i="8"/>
  <c r="CJ74" i="8"/>
  <c r="AU74" i="6"/>
  <c r="AQ74" i="8" s="1"/>
  <c r="BJ42" i="6"/>
  <c r="BJ59" i="6"/>
  <c r="J43" i="8"/>
  <c r="BJ43" i="6"/>
  <c r="J57" i="8"/>
  <c r="BJ57" i="6"/>
  <c r="BJ66" i="6"/>
  <c r="BJ71" i="6"/>
  <c r="BJ69" i="6"/>
  <c r="AU93" i="6"/>
  <c r="AQ93" i="8" s="1"/>
  <c r="CJ93" i="8"/>
  <c r="CJ78" i="8"/>
  <c r="AU78" i="6"/>
  <c r="AQ78" i="8" s="1"/>
  <c r="AU81" i="6"/>
  <c r="AQ81" i="8" s="1"/>
  <c r="CJ81" i="8"/>
  <c r="AU85" i="6"/>
  <c r="AQ85" i="8" s="1"/>
  <c r="CJ85" i="8"/>
  <c r="AU87" i="6"/>
  <c r="AQ87" i="8" s="1"/>
  <c r="CJ87" i="8"/>
  <c r="BJ53" i="6"/>
  <c r="BJ55" i="6"/>
  <c r="J26" i="8"/>
  <c r="BJ26" i="6"/>
  <c r="AQ26" i="8"/>
  <c r="AQ55" i="8"/>
  <c r="AQ70" i="8"/>
  <c r="AQ72" i="8"/>
  <c r="BJ60" i="6"/>
  <c r="BJ68" i="6"/>
  <c r="BJ64" i="6"/>
  <c r="BJ67" i="6"/>
  <c r="AU89" i="6"/>
  <c r="CJ89" i="8"/>
  <c r="AU75" i="6"/>
  <c r="AQ75" i="8" s="1"/>
  <c r="CJ75" i="8"/>
  <c r="AU77" i="6"/>
  <c r="AQ77" i="8" s="1"/>
  <c r="CJ77" i="8"/>
  <c r="AU79" i="6"/>
  <c r="CJ79" i="8"/>
  <c r="AU83" i="6"/>
  <c r="AQ83" i="8" s="1"/>
  <c r="CJ83" i="8"/>
  <c r="AQ37" i="8"/>
  <c r="AW91" i="6"/>
  <c r="BS91" i="6" s="1"/>
  <c r="CL91" i="8"/>
  <c r="AW74" i="6"/>
  <c r="BS74" i="6" s="1"/>
  <c r="CL74" i="8"/>
  <c r="AU74" i="8" s="1"/>
  <c r="AW78" i="6"/>
  <c r="CL78" i="8"/>
  <c r="CL81" i="8"/>
  <c r="AU81" i="8" s="1"/>
  <c r="AW81" i="6"/>
  <c r="AW85" i="6"/>
  <c r="CL85" i="8"/>
  <c r="BU59" i="6"/>
  <c r="BR59" i="6"/>
  <c r="AW87" i="6"/>
  <c r="BS87" i="6" s="1"/>
  <c r="CL87" i="8"/>
  <c r="AW89" i="6"/>
  <c r="CL89" i="8"/>
  <c r="AW75" i="6"/>
  <c r="CL75" i="8"/>
  <c r="AW77" i="6"/>
  <c r="BS77" i="6" s="1"/>
  <c r="CL77" i="8"/>
  <c r="AW79" i="6"/>
  <c r="CL79" i="8"/>
  <c r="BI81" i="6"/>
  <c r="BS66" i="6"/>
  <c r="BG66" i="6"/>
  <c r="BR66" i="6"/>
  <c r="BH66" i="6"/>
  <c r="BU66" i="6"/>
  <c r="AW83" i="6"/>
  <c r="CL83" i="8"/>
  <c r="AW86" i="6"/>
  <c r="BJ86" i="6" s="1"/>
  <c r="CL86" i="8"/>
  <c r="AW90" i="6"/>
  <c r="CL90" i="8"/>
  <c r="AW92" i="6"/>
  <c r="BS92" i="6" s="1"/>
  <c r="CL92" i="8"/>
  <c r="AW76" i="6"/>
  <c r="CL76" i="8"/>
  <c r="AU76" i="8" s="1"/>
  <c r="AU85" i="8"/>
  <c r="BH87" i="6"/>
  <c r="BG61" i="6"/>
  <c r="BH61" i="6"/>
  <c r="BR61" i="6"/>
  <c r="BI61" i="6"/>
  <c r="BU61" i="6"/>
  <c r="AW93" i="6"/>
  <c r="BJ93" i="6" s="1"/>
  <c r="CL93" i="8"/>
  <c r="AW80" i="6"/>
  <c r="CL80" i="8"/>
  <c r="AU80" i="8" s="1"/>
  <c r="AW82" i="6"/>
  <c r="BS82" i="6" s="1"/>
  <c r="CL82" i="8"/>
  <c r="AU82" i="8" s="1"/>
  <c r="AW84" i="6"/>
  <c r="CL84" i="8"/>
  <c r="AW88" i="6"/>
  <c r="BS88" i="6" s="1"/>
  <c r="CL88" i="8"/>
  <c r="AU88" i="8" s="1"/>
  <c r="I37" i="8"/>
  <c r="J37" i="8"/>
  <c r="I52" i="8"/>
  <c r="J52" i="8"/>
  <c r="J75" i="8"/>
  <c r="J87" i="8"/>
  <c r="J74" i="8"/>
  <c r="J92" i="8"/>
  <c r="J90" i="8"/>
  <c r="J93" i="8"/>
  <c r="J78" i="8"/>
  <c r="J91" i="8"/>
  <c r="J84" i="8"/>
  <c r="J80" i="8"/>
  <c r="J83" i="8"/>
  <c r="BV42" i="6"/>
  <c r="J42" i="8"/>
  <c r="J85" i="8"/>
  <c r="J72" i="8"/>
  <c r="J82" i="8"/>
  <c r="J76" i="8"/>
  <c r="J86" i="8"/>
  <c r="J77" i="8"/>
  <c r="J89" i="8"/>
  <c r="J70" i="8"/>
  <c r="J81" i="8"/>
  <c r="J88" i="8"/>
  <c r="J36" i="8"/>
  <c r="J79" i="8"/>
  <c r="J55" i="8"/>
  <c r="BG52" i="6"/>
  <c r="AX87" i="6"/>
  <c r="BU52" i="6"/>
  <c r="BH52" i="6"/>
  <c r="BV52" i="6"/>
  <c r="AX52" i="6"/>
  <c r="BR52" i="6"/>
  <c r="BH70" i="6"/>
  <c r="BV91" i="6"/>
  <c r="AX78" i="6"/>
  <c r="AX74" i="6"/>
  <c r="AU83" i="8"/>
  <c r="BV78" i="6"/>
  <c r="BV86" i="6"/>
  <c r="AU90" i="8"/>
  <c r="BV84" i="6"/>
  <c r="BS83" i="6"/>
  <c r="BS80" i="6"/>
  <c r="BG70" i="6"/>
  <c r="BH55" i="6"/>
  <c r="AX92" i="6"/>
  <c r="BV55" i="6"/>
  <c r="G52" i="8"/>
  <c r="AX84" i="6"/>
  <c r="BV70" i="6"/>
  <c r="G70" i="8"/>
  <c r="BI83" i="6"/>
  <c r="I91" i="8"/>
  <c r="I82" i="8"/>
  <c r="I92" i="8"/>
  <c r="BR55" i="6"/>
  <c r="I90" i="8"/>
  <c r="I93" i="8"/>
  <c r="I77" i="8"/>
  <c r="I78" i="8"/>
  <c r="I87" i="8"/>
  <c r="AX70" i="6"/>
  <c r="I81" i="8"/>
  <c r="I88" i="8"/>
  <c r="I84" i="8"/>
  <c r="I85" i="8"/>
  <c r="I86" i="8"/>
  <c r="I74" i="8"/>
  <c r="I75" i="8"/>
  <c r="I79" i="8"/>
  <c r="I72" i="8"/>
  <c r="I70" i="8"/>
  <c r="BI53" i="6"/>
  <c r="I53" i="8"/>
  <c r="I42" i="8"/>
  <c r="BI51" i="6"/>
  <c r="I51" i="8"/>
  <c r="BI43" i="6"/>
  <c r="I43" i="8"/>
  <c r="BI57" i="6"/>
  <c r="I57" i="8"/>
  <c r="I55" i="8"/>
  <c r="I36" i="8"/>
  <c r="BS26" i="6"/>
  <c r="I26" i="8"/>
  <c r="AX86" i="6"/>
  <c r="AX88" i="6"/>
  <c r="G84" i="8"/>
  <c r="BI18" i="6"/>
  <c r="I18" i="8"/>
  <c r="BV93" i="6"/>
  <c r="AX82" i="6"/>
  <c r="AX93" i="6"/>
  <c r="BV79" i="6"/>
  <c r="G78" i="8"/>
  <c r="AX55" i="6"/>
  <c r="BS75" i="6"/>
  <c r="AX91" i="6"/>
  <c r="BU36" i="6"/>
  <c r="AX72" i="6"/>
  <c r="G87" i="8"/>
  <c r="BE25" i="6"/>
  <c r="H25" i="6" s="1"/>
  <c r="BE56" i="6"/>
  <c r="H56" i="6" s="1"/>
  <c r="BE29" i="6"/>
  <c r="H29" i="6" s="1"/>
  <c r="BG55" i="6"/>
  <c r="BE15" i="6"/>
  <c r="H15" i="6" s="1"/>
  <c r="BE23" i="6"/>
  <c r="H23" i="6" s="1"/>
  <c r="BE16" i="6"/>
  <c r="H16" i="6" s="1"/>
  <c r="BE14" i="6"/>
  <c r="H14" i="6" s="1"/>
  <c r="G37" i="8"/>
  <c r="BI37" i="6"/>
  <c r="BI36" i="6"/>
  <c r="BI42" i="6"/>
  <c r="BI84" i="6"/>
  <c r="BI91" i="6"/>
  <c r="G26" i="8"/>
  <c r="BI26" i="6"/>
  <c r="BE22" i="6"/>
  <c r="H22" i="6" s="1"/>
  <c r="BI74" i="6"/>
  <c r="BH90" i="6"/>
  <c r="BI90" i="6"/>
  <c r="BI72" i="6"/>
  <c r="BI87" i="6"/>
  <c r="BV77" i="6"/>
  <c r="BR72" i="6"/>
  <c r="BS79" i="6"/>
  <c r="AX77" i="6"/>
  <c r="BS72" i="6"/>
  <c r="BV72" i="6"/>
  <c r="AX79" i="6"/>
  <c r="BG36" i="6"/>
  <c r="BG72" i="6"/>
  <c r="BU72" i="6"/>
  <c r="AX36" i="6"/>
  <c r="BS43" i="6"/>
  <c r="BU43" i="6"/>
  <c r="BG43" i="6"/>
  <c r="BV43" i="6"/>
  <c r="BH43" i="6"/>
  <c r="BR43" i="6"/>
  <c r="AX43" i="6"/>
  <c r="BU42" i="6"/>
  <c r="AX42" i="6"/>
  <c r="G43" i="8"/>
  <c r="BS57" i="6"/>
  <c r="BV57" i="6"/>
  <c r="BH57" i="6"/>
  <c r="AX57" i="6"/>
  <c r="G57" i="8"/>
  <c r="BG57" i="6"/>
  <c r="BU57" i="6"/>
  <c r="BR57" i="6"/>
  <c r="F26" i="8"/>
  <c r="BU26" i="6"/>
  <c r="AX26" i="6"/>
  <c r="BR26" i="6"/>
  <c r="BG26" i="6"/>
  <c r="BH26" i="6"/>
  <c r="BV26" i="6"/>
  <c r="G42" i="8"/>
  <c r="BS42" i="6"/>
  <c r="BG42" i="6"/>
  <c r="BR42" i="6"/>
  <c r="BH42" i="6"/>
  <c r="BH36" i="6"/>
  <c r="BV82" i="6"/>
  <c r="BV74" i="6"/>
  <c r="BV37" i="6"/>
  <c r="BR70" i="6"/>
  <c r="BU70" i="6"/>
  <c r="BV75" i="6"/>
  <c r="BH75" i="6"/>
  <c r="F75" i="8"/>
  <c r="AX75" i="6"/>
  <c r="G75" i="8"/>
  <c r="BS55" i="6"/>
  <c r="G55" i="8"/>
  <c r="BU55" i="6"/>
  <c r="BS51" i="6"/>
  <c r="BV51" i="6"/>
  <c r="BG51" i="6"/>
  <c r="BU51" i="6"/>
  <c r="AX51" i="6"/>
  <c r="BR51" i="6"/>
  <c r="BH51" i="6"/>
  <c r="G51" i="8"/>
  <c r="G36" i="8"/>
  <c r="BS36" i="6"/>
  <c r="BS37" i="6"/>
  <c r="BG37" i="6"/>
  <c r="BH37" i="6"/>
  <c r="BR37" i="6"/>
  <c r="AX37" i="6"/>
  <c r="BU37" i="6"/>
  <c r="BV36" i="6"/>
  <c r="F18" i="8"/>
  <c r="BR18" i="6"/>
  <c r="AX18" i="6"/>
  <c r="BV18" i="6"/>
  <c r="BG18" i="6"/>
  <c r="BU18" i="6"/>
  <c r="BH18" i="6"/>
  <c r="BS53" i="6"/>
  <c r="BV53" i="6"/>
  <c r="BR53" i="6"/>
  <c r="BH53" i="6"/>
  <c r="AX53" i="6"/>
  <c r="BU53" i="6"/>
  <c r="G53" i="8"/>
  <c r="BG53" i="6"/>
  <c r="G90" i="8"/>
  <c r="BH92" i="6"/>
  <c r="G85" i="8"/>
  <c r="BH85" i="6"/>
  <c r="BS85" i="6"/>
  <c r="AX85" i="6"/>
  <c r="BV85" i="6"/>
  <c r="BH72" i="6"/>
  <c r="BH86" i="6"/>
  <c r="F90" i="8"/>
  <c r="AX90" i="6"/>
  <c r="BS90" i="6"/>
  <c r="BV90" i="6"/>
  <c r="AY37" i="6" l="1"/>
  <c r="AZ37" i="6"/>
  <c r="AY51" i="6"/>
  <c r="AZ51" i="6"/>
  <c r="AY55" i="6"/>
  <c r="AZ55" i="6"/>
  <c r="AY70" i="6"/>
  <c r="AZ70" i="6"/>
  <c r="AY26" i="6"/>
  <c r="AZ26" i="6"/>
  <c r="AY42" i="6"/>
  <c r="AZ42" i="6"/>
  <c r="AY36" i="6"/>
  <c r="AZ36" i="6"/>
  <c r="AY59" i="6"/>
  <c r="BE59" i="6" s="1"/>
  <c r="H59" i="6" s="1"/>
  <c r="AZ59" i="6"/>
  <c r="AY73" i="6"/>
  <c r="BE73" i="6" s="1"/>
  <c r="H73" i="6" s="1"/>
  <c r="AZ73" i="6"/>
  <c r="AY69" i="6"/>
  <c r="BE69" i="6" s="1"/>
  <c r="H69" i="6" s="1"/>
  <c r="AZ69" i="6"/>
  <c r="AY58" i="6"/>
  <c r="BE58" i="6" s="1"/>
  <c r="H58" i="6" s="1"/>
  <c r="AZ58" i="6"/>
  <c r="AY67" i="6"/>
  <c r="BE67" i="6" s="1"/>
  <c r="H67" i="6" s="1"/>
  <c r="AZ67" i="6"/>
  <c r="AY18" i="6"/>
  <c r="AZ18" i="6"/>
  <c r="AY72" i="6"/>
  <c r="AZ72" i="6"/>
  <c r="AY60" i="6"/>
  <c r="BE60" i="6" s="1"/>
  <c r="H60" i="6" s="1"/>
  <c r="AZ60" i="6"/>
  <c r="AY71" i="6"/>
  <c r="BE71" i="6" s="1"/>
  <c r="H71" i="6" s="1"/>
  <c r="AZ71" i="6"/>
  <c r="AY63" i="6"/>
  <c r="BE63" i="6" s="1"/>
  <c r="H63" i="6" s="1"/>
  <c r="AZ63" i="6"/>
  <c r="AY53" i="6"/>
  <c r="AZ53" i="6"/>
  <c r="AY43" i="6"/>
  <c r="AZ43" i="6"/>
  <c r="AY61" i="6"/>
  <c r="BE61" i="6" s="1"/>
  <c r="H61" i="6" s="1"/>
  <c r="AZ61" i="6"/>
  <c r="AY65" i="6"/>
  <c r="BE65" i="6" s="1"/>
  <c r="H65" i="6" s="1"/>
  <c r="AZ65" i="6"/>
  <c r="AY68" i="6"/>
  <c r="BE68" i="6" s="1"/>
  <c r="H68" i="6" s="1"/>
  <c r="AZ68" i="6"/>
  <c r="AY62" i="6"/>
  <c r="AZ62" i="6"/>
  <c r="AY32" i="6"/>
  <c r="BE32" i="6" s="1"/>
  <c r="H32" i="6" s="1"/>
  <c r="AZ32" i="6"/>
  <c r="AY57" i="6"/>
  <c r="AZ57" i="6"/>
  <c r="AY52" i="6"/>
  <c r="AZ52" i="6"/>
  <c r="AY66" i="6"/>
  <c r="BE66" i="6" s="1"/>
  <c r="H66" i="6" s="1"/>
  <c r="AZ66" i="6"/>
  <c r="AY64" i="6"/>
  <c r="BE64" i="6" s="1"/>
  <c r="H64" i="6" s="1"/>
  <c r="AZ64" i="6"/>
  <c r="BI75" i="6"/>
  <c r="BI85" i="6"/>
  <c r="BH81" i="6"/>
  <c r="BH83" i="6"/>
  <c r="N24" i="8"/>
  <c r="M24" i="8"/>
  <c r="BU75" i="6"/>
  <c r="BG79" i="6"/>
  <c r="BU85" i="6"/>
  <c r="BG75" i="6"/>
  <c r="BG90" i="6"/>
  <c r="BR90" i="6"/>
  <c r="BU90" i="6"/>
  <c r="BG85" i="6"/>
  <c r="BG80" i="6"/>
  <c r="BG87" i="6"/>
  <c r="BR75" i="6"/>
  <c r="BU83" i="6"/>
  <c r="BU84" i="6"/>
  <c r="BU74" i="6"/>
  <c r="BL24" i="6"/>
  <c r="K24" i="8"/>
  <c r="J24" i="8"/>
  <c r="BK24" i="6"/>
  <c r="BJ24" i="6"/>
  <c r="I24" i="8"/>
  <c r="BI24" i="6"/>
  <c r="BU24" i="6"/>
  <c r="BR24" i="6"/>
  <c r="H24" i="8"/>
  <c r="BG24" i="6"/>
  <c r="BS24" i="6"/>
  <c r="BH24" i="6"/>
  <c r="AX24" i="6"/>
  <c r="BV24" i="6"/>
  <c r="BU87" i="6"/>
  <c r="BE52" i="6"/>
  <c r="H52" i="6" s="1"/>
  <c r="BR87" i="6"/>
  <c r="BR85" i="6"/>
  <c r="BR83" i="6"/>
  <c r="BE70" i="6"/>
  <c r="H70" i="6" s="1"/>
  <c r="BE55" i="6"/>
  <c r="H55" i="6" s="1"/>
  <c r="AU77" i="8"/>
  <c r="BR77" i="6"/>
  <c r="BG83" i="6"/>
  <c r="BG92" i="6"/>
  <c r="BU92" i="6"/>
  <c r="BE36" i="6"/>
  <c r="H36" i="6" s="1"/>
  <c r="BG84" i="6"/>
  <c r="AU79" i="8"/>
  <c r="AU75" i="8"/>
  <c r="AU87" i="8"/>
  <c r="AU89" i="8"/>
  <c r="AU92" i="8"/>
  <c r="BE84" i="6"/>
  <c r="H84" i="6" s="1"/>
  <c r="AU78" i="8"/>
  <c r="AU91" i="8"/>
  <c r="AU93" i="8"/>
  <c r="BH88" i="6"/>
  <c r="BH82" i="6"/>
  <c r="BH77" i="6"/>
  <c r="BH93" i="6"/>
  <c r="BR74" i="6"/>
  <c r="BR79" i="6"/>
  <c r="BG77" i="6"/>
  <c r="BI93" i="6"/>
  <c r="BI78" i="6"/>
  <c r="BI88" i="6"/>
  <c r="BR82" i="6"/>
  <c r="BU86" i="6"/>
  <c r="BU79" i="6"/>
  <c r="BR80" i="6"/>
  <c r="BR86" i="6"/>
  <c r="BR92" i="6"/>
  <c r="AU86" i="8"/>
  <c r="AQ79" i="8"/>
  <c r="AQ92" i="8"/>
  <c r="BK86" i="6"/>
  <c r="BK74" i="6"/>
  <c r="BK85" i="6"/>
  <c r="BK80" i="6"/>
  <c r="BK81" i="6"/>
  <c r="BK88" i="6"/>
  <c r="BK78" i="6"/>
  <c r="BI92" i="6"/>
  <c r="BI82" i="6"/>
  <c r="BG86" i="6"/>
  <c r="BS86" i="6"/>
  <c r="BH79" i="6"/>
  <c r="BU78" i="6"/>
  <c r="BR78" i="6"/>
  <c r="AU84" i="8"/>
  <c r="AQ89" i="8"/>
  <c r="BK91" i="6"/>
  <c r="BK77" i="6"/>
  <c r="BK76" i="6"/>
  <c r="BK84" i="6"/>
  <c r="BU82" i="6"/>
  <c r="BG74" i="6"/>
  <c r="BR93" i="6"/>
  <c r="BI79" i="6"/>
  <c r="BH91" i="6"/>
  <c r="BH74" i="6"/>
  <c r="BG82" i="6"/>
  <c r="BU77" i="6"/>
  <c r="BS93" i="6"/>
  <c r="BG93" i="6"/>
  <c r="BI77" i="6"/>
  <c r="BI86" i="6"/>
  <c r="BU91" i="6"/>
  <c r="BG91" i="6"/>
  <c r="BU93" i="6"/>
  <c r="BG88" i="6"/>
  <c r="BU80" i="6"/>
  <c r="BR91" i="6"/>
  <c r="BJ80" i="6"/>
  <c r="BH78" i="6"/>
  <c r="BK79" i="6"/>
  <c r="BK93" i="6"/>
  <c r="BK82" i="6"/>
  <c r="BK90" i="6"/>
  <c r="BK92" i="6"/>
  <c r="BK89" i="6"/>
  <c r="BK83" i="6"/>
  <c r="BK87" i="6"/>
  <c r="BJ74" i="6"/>
  <c r="BJ91" i="6"/>
  <c r="BJ76" i="6"/>
  <c r="BJ84" i="6"/>
  <c r="BJ82" i="6"/>
  <c r="BJ77" i="6"/>
  <c r="BJ83" i="6"/>
  <c r="BJ85" i="6"/>
  <c r="BJ81" i="6"/>
  <c r="BJ88" i="6"/>
  <c r="BJ75" i="6"/>
  <c r="BJ89" i="6"/>
  <c r="BJ79" i="6"/>
  <c r="BJ78" i="6"/>
  <c r="BJ92" i="6"/>
  <c r="BJ90" i="6"/>
  <c r="BJ87" i="6"/>
  <c r="BG76" i="6"/>
  <c r="BH76" i="6"/>
  <c r="BR76" i="6"/>
  <c r="BS76" i="6"/>
  <c r="BI76" i="6"/>
  <c r="BU76" i="6"/>
  <c r="BU89" i="6"/>
  <c r="BS89" i="6"/>
  <c r="BI89" i="6"/>
  <c r="BH89" i="6"/>
  <c r="BR89" i="6"/>
  <c r="BG89" i="6"/>
  <c r="BU88" i="6"/>
  <c r="BG78" i="6"/>
  <c r="BS78" i="6"/>
  <c r="BR88" i="6"/>
  <c r="BR84" i="6"/>
  <c r="BS84" i="6"/>
  <c r="BH80" i="6"/>
  <c r="BI80" i="6"/>
  <c r="BG81" i="6"/>
  <c r="BS81" i="6"/>
  <c r="BR81" i="6"/>
  <c r="BU81" i="6"/>
  <c r="BH84" i="6"/>
  <c r="BE72" i="6"/>
  <c r="H72" i="6" s="1"/>
  <c r="BE26" i="6"/>
  <c r="H26" i="6" s="1"/>
  <c r="BE57" i="6"/>
  <c r="H57" i="6" s="1"/>
  <c r="BE42" i="6"/>
  <c r="H42" i="6" s="1"/>
  <c r="BE43" i="6"/>
  <c r="H43" i="6" s="1"/>
  <c r="BE53" i="6"/>
  <c r="H53" i="6" s="1"/>
  <c r="BE37" i="6"/>
  <c r="H37" i="6" s="1"/>
  <c r="BE51" i="6"/>
  <c r="H51" i="6" s="1"/>
  <c r="BE18" i="6" l="1"/>
  <c r="H18" i="6" s="1"/>
  <c r="AY89" i="6"/>
  <c r="BE89" i="6" s="1"/>
  <c r="H89" i="6" s="1"/>
  <c r="AZ89" i="6"/>
  <c r="AY76" i="6"/>
  <c r="BE76" i="6" s="1"/>
  <c r="H76" i="6" s="1"/>
  <c r="AZ76" i="6"/>
  <c r="AY93" i="6"/>
  <c r="BE93" i="6" s="1"/>
  <c r="H93" i="6" s="1"/>
  <c r="AZ93" i="6"/>
  <c r="AY87" i="6"/>
  <c r="BE87" i="6" s="1"/>
  <c r="H87" i="6" s="1"/>
  <c r="AZ87" i="6"/>
  <c r="AY24" i="6"/>
  <c r="AZ24" i="6"/>
  <c r="AY74" i="6"/>
  <c r="BE74" i="6" s="1"/>
  <c r="H74" i="6" s="1"/>
  <c r="AZ74" i="6"/>
  <c r="AY79" i="6"/>
  <c r="BE79" i="6" s="1"/>
  <c r="H79" i="6" s="1"/>
  <c r="AZ79" i="6"/>
  <c r="AY92" i="6"/>
  <c r="BE92" i="6" s="1"/>
  <c r="H92" i="6" s="1"/>
  <c r="AZ92" i="6"/>
  <c r="AY84" i="6"/>
  <c r="AZ84" i="6"/>
  <c r="AY75" i="6"/>
  <c r="BE75" i="6" s="1"/>
  <c r="H75" i="6" s="1"/>
  <c r="AZ75" i="6"/>
  <c r="AY88" i="6"/>
  <c r="BE88" i="6" s="1"/>
  <c r="H88" i="6" s="1"/>
  <c r="AZ88" i="6"/>
  <c r="AY81" i="6"/>
  <c r="BE81" i="6" s="1"/>
  <c r="H81" i="6" s="1"/>
  <c r="AZ81" i="6"/>
  <c r="AY80" i="6"/>
  <c r="BE80" i="6" s="1"/>
  <c r="H80" i="6" s="1"/>
  <c r="AZ80" i="6"/>
  <c r="AY91" i="6"/>
  <c r="BE91" i="6" s="1"/>
  <c r="H91" i="6" s="1"/>
  <c r="AZ91" i="6"/>
  <c r="AY82" i="6"/>
  <c r="BE82" i="6" s="1"/>
  <c r="H82" i="6" s="1"/>
  <c r="AZ82" i="6"/>
  <c r="AY78" i="6"/>
  <c r="BE78" i="6" s="1"/>
  <c r="H78" i="6" s="1"/>
  <c r="AZ78" i="6"/>
  <c r="AY86" i="6"/>
  <c r="BE86" i="6" s="1"/>
  <c r="H86" i="6" s="1"/>
  <c r="AZ86" i="6"/>
  <c r="AY83" i="6"/>
  <c r="BE83" i="6" s="1"/>
  <c r="H83" i="6" s="1"/>
  <c r="AZ83" i="6"/>
  <c r="AY77" i="6"/>
  <c r="BE77" i="6" s="1"/>
  <c r="H77" i="6" s="1"/>
  <c r="AZ77" i="6"/>
  <c r="AY90" i="6"/>
  <c r="BE90" i="6" s="1"/>
  <c r="H90" i="6" s="1"/>
  <c r="AZ90" i="6"/>
  <c r="AY85" i="6"/>
  <c r="BE85" i="6" s="1"/>
  <c r="H85" i="6" s="1"/>
  <c r="AZ85" i="6"/>
  <c r="BE24" i="6"/>
  <c r="H24" i="6" s="1"/>
  <c r="H95" i="6" l="1"/>
  <c r="BF61" i="6"/>
  <c r="A61" i="6" s="1"/>
  <c r="BF59" i="6"/>
  <c r="A59" i="6" s="1"/>
  <c r="BF90" i="6"/>
  <c r="A90" i="6" s="1"/>
  <c r="BF56" i="6"/>
  <c r="A56" i="6" s="1"/>
  <c r="BF84" i="6"/>
  <c r="A84" i="6" s="1"/>
  <c r="BF65" i="6"/>
  <c r="A65" i="6" s="1"/>
  <c r="BF93" i="6"/>
  <c r="A93" i="6" s="1"/>
  <c r="BF72" i="6"/>
  <c r="A72" i="6" s="1"/>
  <c r="BF69" i="6"/>
  <c r="A69" i="6" s="1"/>
  <c r="BF89" i="6"/>
  <c r="A89" i="6" s="1"/>
  <c r="BF70" i="6"/>
  <c r="A70" i="6" s="1"/>
  <c r="BF58" i="6"/>
  <c r="A58" i="6" s="1"/>
  <c r="BF86" i="6"/>
  <c r="A86" i="6" s="1"/>
  <c r="BF91" i="6"/>
  <c r="A91" i="6" s="1"/>
  <c r="BF88" i="6"/>
  <c r="A88" i="6" s="1"/>
  <c r="BF92" i="6"/>
  <c r="A92" i="6" s="1"/>
  <c r="BF63" i="6"/>
  <c r="A63" i="6" s="1"/>
  <c r="BF55" i="6"/>
  <c r="A55" i="6" s="1"/>
  <c r="BF83" i="6"/>
  <c r="A83" i="6" s="1"/>
  <c r="BF85" i="6"/>
  <c r="A85" i="6" s="1"/>
  <c r="BF87" i="6"/>
  <c r="A87" i="6" s="1"/>
  <c r="BF57" i="6"/>
  <c r="A57" i="6" s="1"/>
  <c r="BF81" i="6"/>
  <c r="A81" i="6" s="1"/>
  <c r="BF71" i="6"/>
  <c r="A71" i="6" s="1"/>
  <c r="BF54" i="6"/>
  <c r="A54" i="6" s="1"/>
  <c r="BF66" i="6"/>
  <c r="A66" i="6" s="1"/>
  <c r="BF79" i="6"/>
  <c r="A79" i="6" s="1"/>
  <c r="BF82" i="6"/>
  <c r="A82" i="6" s="1"/>
  <c r="BF64" i="6"/>
  <c r="A64" i="6" s="1"/>
  <c r="BF62" i="6"/>
  <c r="A62" i="6" s="1"/>
  <c r="BF76" i="6"/>
  <c r="A76" i="6" s="1"/>
  <c r="BF74" i="6"/>
  <c r="A74" i="6" s="1"/>
  <c r="BF67" i="6"/>
  <c r="A67" i="6" s="1"/>
  <c r="BF78" i="6"/>
  <c r="A78" i="6" s="1"/>
  <c r="BF80" i="6"/>
  <c r="A80" i="6" s="1"/>
  <c r="BF60" i="6"/>
  <c r="A60" i="6" s="1"/>
  <c r="BF75" i="6"/>
  <c r="A75" i="6" s="1"/>
  <c r="BF73" i="6"/>
  <c r="A73" i="6" s="1"/>
  <c r="BF77" i="6"/>
  <c r="A77" i="6" s="1"/>
  <c r="BF68" i="6"/>
  <c r="A68" i="6" s="1"/>
  <c r="H9" i="6"/>
  <c r="BF31" i="6"/>
  <c r="A31" i="6" s="1"/>
  <c r="BF15" i="6"/>
  <c r="A15" i="6" s="1"/>
  <c r="BF30" i="6"/>
  <c r="A30" i="6" s="1"/>
  <c r="BF45" i="6"/>
  <c r="A45" i="6" s="1"/>
  <c r="BF49" i="6"/>
  <c r="A49" i="6" s="1"/>
  <c r="BF51" i="6"/>
  <c r="A51" i="6" s="1"/>
  <c r="BF21" i="6"/>
  <c r="A21" i="6" s="1"/>
  <c r="BF35" i="6"/>
  <c r="A35" i="6" s="1"/>
  <c r="BF48" i="6"/>
  <c r="A48" i="6" s="1"/>
  <c r="BF28" i="6"/>
  <c r="A28" i="6" s="1"/>
  <c r="BF18" i="6"/>
  <c r="A18" i="6" s="1"/>
  <c r="BF33" i="6"/>
  <c r="A33" i="6" s="1"/>
  <c r="BF37" i="6"/>
  <c r="A37" i="6" s="1"/>
  <c r="BF36" i="6"/>
  <c r="A36" i="6" s="1"/>
  <c r="BF44" i="6"/>
  <c r="A44" i="6" s="1"/>
  <c r="BF52" i="6"/>
  <c r="A52" i="6" s="1"/>
  <c r="BF46" i="6"/>
  <c r="A46" i="6" s="1"/>
  <c r="BF42" i="6"/>
  <c r="A42" i="6" s="1"/>
  <c r="BF27" i="6"/>
  <c r="A27" i="6" s="1"/>
  <c r="BF11" i="6"/>
  <c r="A11" i="6" s="1"/>
  <c r="BF43" i="6"/>
  <c r="A43" i="6" s="1"/>
  <c r="BF32" i="6"/>
  <c r="A32" i="6" s="1"/>
  <c r="BF24" i="6"/>
  <c r="A24" i="6" s="1"/>
  <c r="BF13" i="6"/>
  <c r="A13" i="6" s="1"/>
  <c r="BF19" i="6"/>
  <c r="A19" i="6" s="1"/>
  <c r="BF50" i="6"/>
  <c r="A50" i="6" s="1"/>
  <c r="BF17" i="6"/>
  <c r="A17" i="6" s="1"/>
  <c r="BF23" i="6"/>
  <c r="A23" i="6" s="1"/>
  <c r="BF34" i="6"/>
  <c r="A34" i="6" s="1"/>
  <c r="BF53" i="6"/>
  <c r="A53" i="6" s="1"/>
  <c r="BF16" i="6"/>
  <c r="A16" i="6" s="1"/>
  <c r="BF47" i="6"/>
  <c r="A47" i="6" s="1"/>
  <c r="BF38" i="6"/>
  <c r="A38" i="6" s="1"/>
  <c r="BF12" i="6"/>
  <c r="A12" i="6" s="1"/>
  <c r="BF41" i="6"/>
  <c r="A41" i="6" s="1"/>
  <c r="BF10" i="6"/>
  <c r="A10" i="6" s="1"/>
  <c r="BF29" i="6"/>
  <c r="A29" i="6" s="1"/>
  <c r="BF26" i="6"/>
  <c r="A26" i="6" s="1"/>
  <c r="BF40" i="6"/>
  <c r="A40" i="6" s="1"/>
  <c r="BF20" i="6"/>
  <c r="A20" i="6" s="1"/>
  <c r="BF22" i="6"/>
  <c r="A22" i="6" s="1"/>
  <c r="BF25" i="6"/>
  <c r="A25" i="6" s="1"/>
  <c r="BF39" i="6"/>
  <c r="A39" i="6" s="1"/>
  <c r="BF14" i="6"/>
  <c r="A14" i="6" s="1"/>
</calcChain>
</file>

<file path=xl/comments1.xml><?xml version="1.0" encoding="utf-8"?>
<comments xmlns="http://schemas.openxmlformats.org/spreadsheetml/2006/main">
  <authors>
    <author>Herman van Beek</author>
  </authors>
  <commentList>
    <comment ref="I6" authorId="0">
      <text>
        <r>
          <rPr>
            <b/>
            <sz val="8"/>
            <color indexed="81"/>
            <rFont val="Tahoma"/>
            <family val="2"/>
          </rPr>
          <t>Do NOT change:</t>
        </r>
        <r>
          <rPr>
            <sz val="8"/>
            <color indexed="81"/>
            <rFont val="Tahoma"/>
            <family val="2"/>
          </rPr>
          <t xml:space="preserve">
Last race completed</t>
        </r>
      </text>
    </comment>
    <comment ref="G8" authorId="0">
      <text>
        <r>
          <rPr>
            <b/>
            <sz val="8"/>
            <color indexed="81"/>
            <rFont val="Tahoma"/>
            <family val="2"/>
          </rPr>
          <t xml:space="preserve">Manual Tie Break:
</t>
        </r>
        <r>
          <rPr>
            <sz val="8"/>
            <color indexed="81"/>
            <rFont val="Tahoma"/>
            <family val="2"/>
          </rPr>
          <t>In case program is unable to break ties, toss for it and enter resultant order (e.g., 1,2,3,…) here.</t>
        </r>
        <r>
          <rPr>
            <sz val="8"/>
            <color indexed="81"/>
            <rFont val="Tahoma"/>
            <family val="2"/>
          </rPr>
          <t xml:space="preserve">
</t>
        </r>
      </text>
    </comment>
  </commentList>
</comments>
</file>

<file path=xl/sharedStrings.xml><?xml version="1.0" encoding="utf-8"?>
<sst xmlns="http://schemas.openxmlformats.org/spreadsheetml/2006/main" count="1009" uniqueCount="341">
  <si>
    <t>Comments</t>
  </si>
  <si>
    <t>DNF</t>
  </si>
  <si>
    <t>OCS</t>
  </si>
  <si>
    <t>DNS</t>
  </si>
  <si>
    <t>DNC</t>
  </si>
  <si>
    <t>DSQ</t>
  </si>
  <si>
    <t>OK</t>
  </si>
  <si>
    <t>UP</t>
  </si>
  <si>
    <t>Points R2+</t>
  </si>
  <si>
    <t>R</t>
  </si>
  <si>
    <t>Points R1</t>
  </si>
  <si>
    <t>Race 1 Seeding</t>
  </si>
  <si>
    <t>Race 2</t>
  </si>
  <si>
    <t>Race 3</t>
  </si>
  <si>
    <t>Sail No</t>
  </si>
  <si>
    <t>Points</t>
  </si>
  <si>
    <t>Exp.</t>
  </si>
  <si>
    <t>Heat A</t>
  </si>
  <si>
    <t>1st</t>
  </si>
  <si>
    <t>2nd</t>
  </si>
  <si>
    <t>3rd</t>
  </si>
  <si>
    <t>4th</t>
  </si>
  <si>
    <t>5th</t>
  </si>
  <si>
    <t>6th</t>
  </si>
  <si>
    <t>7th</t>
  </si>
  <si>
    <t>8th</t>
  </si>
  <si>
    <t>9th</t>
  </si>
  <si>
    <t>10th</t>
  </si>
  <si>
    <t>11th</t>
  </si>
  <si>
    <t>12th</t>
  </si>
  <si>
    <t>13th</t>
  </si>
  <si>
    <t>14th</t>
  </si>
  <si>
    <t>15th</t>
  </si>
  <si>
    <t>16th</t>
  </si>
  <si>
    <t>17th</t>
  </si>
  <si>
    <t>18th</t>
  </si>
  <si>
    <t>19th</t>
  </si>
  <si>
    <t>20th</t>
  </si>
  <si>
    <t>Heat B</t>
  </si>
  <si>
    <t>Heat C</t>
  </si>
  <si>
    <t>Heat D</t>
  </si>
  <si>
    <t>Heat E</t>
  </si>
  <si>
    <t>sub</t>
  </si>
  <si>
    <t>Position</t>
  </si>
  <si>
    <t>Skipper</t>
  </si>
  <si>
    <t>Sail No.</t>
  </si>
  <si>
    <t>Tot.</t>
  </si>
  <si>
    <t>dis 1</t>
  </si>
  <si>
    <t>dis 2</t>
  </si>
  <si>
    <t>dis 3</t>
  </si>
  <si>
    <t>dis 4</t>
  </si>
  <si>
    <t>dis 5</t>
  </si>
  <si>
    <t>Pos.</t>
  </si>
  <si>
    <t>Best race</t>
  </si>
  <si>
    <t>Average</t>
  </si>
  <si>
    <t>Last Race</t>
  </si>
  <si>
    <t>Instructions</t>
  </si>
  <si>
    <t>This sheet</t>
  </si>
  <si>
    <t>Race results</t>
  </si>
  <si>
    <t>Where the actual race finish order is entered for each heat</t>
  </si>
  <si>
    <t>Score Sheet</t>
  </si>
  <si>
    <t>Where the main part of the scoring is done</t>
  </si>
  <si>
    <t>Summary</t>
  </si>
  <si>
    <t>The sheet that is printed after each race and after the event</t>
  </si>
  <si>
    <t>Worksheet</t>
  </si>
  <si>
    <t>It is best if you can enter the list of competitors before the event</t>
  </si>
  <si>
    <t>Suggestions</t>
  </si>
  <si>
    <t>Preparation</t>
  </si>
  <si>
    <t>At the end of a race</t>
  </si>
  <si>
    <t>At the end of a day</t>
  </si>
  <si>
    <t>At the end of the event</t>
  </si>
  <si>
    <t>What can be altered</t>
  </si>
  <si>
    <t>Entering heat results</t>
  </si>
  <si>
    <t xml:space="preserve">The program should automatically assume that the finish was OK and calculate the score. </t>
  </si>
  <si>
    <t>D</t>
  </si>
  <si>
    <t>DNE</t>
  </si>
  <si>
    <t>BFD</t>
  </si>
  <si>
    <t>Sail No.s</t>
  </si>
  <si>
    <t>DISCARDS</t>
  </si>
  <si>
    <t>Several cells and ranges now have descriptive names which are used in formulae and for data validation.</t>
  </si>
  <si>
    <t>All are addressed by a 'Name' to make it easier to follow and adjust when/if necessary.</t>
  </si>
  <si>
    <r>
      <t xml:space="preserve">Unless you are familiar with Excel </t>
    </r>
    <r>
      <rPr>
        <b/>
        <sz val="10"/>
        <rFont val="Arial"/>
        <family val="2"/>
      </rPr>
      <t>DON'T!</t>
    </r>
  </si>
  <si>
    <t>The same cells are used in data validation for the "Comments" column.</t>
  </si>
  <si>
    <t xml:space="preserve">You can see a list of all named cells and ranges in the Name box </t>
  </si>
  <si>
    <t>Always use a copy of the blank workbook as entering results may alter stored functions.  The blank workbook should be 'Read Only'.</t>
  </si>
  <si>
    <t>Not used but added for convenience. Useful to format and prepare printouts after the event.</t>
  </si>
  <si>
    <t>Revision History</t>
  </si>
  <si>
    <t>Always save the workbook before or just after printing summary sheet ( this is not automated but could be )</t>
  </si>
  <si>
    <t>At the end of the event check the scores as for the end of any race.</t>
  </si>
  <si>
    <r>
      <t>WITHDRAWN</t>
    </r>
    <r>
      <rPr>
        <sz val="10"/>
        <rFont val="Arial"/>
        <family val="2"/>
      </rPr>
      <t xml:space="preserve"> Boats </t>
    </r>
    <r>
      <rPr>
        <b/>
        <sz val="10"/>
        <rFont val="Arial"/>
        <family val="2"/>
      </rPr>
      <t>need care in handling.</t>
    </r>
  </si>
  <si>
    <r>
      <t>Boats can be marked as "Withdrawn" (WTDRN) and scored automatically as with other "Comments" such as DNF and DSQ. (</t>
    </r>
    <r>
      <rPr>
        <b/>
        <sz val="10"/>
        <rFont val="Arial"/>
        <family val="2"/>
      </rPr>
      <t>BUT</t>
    </r>
    <r>
      <rPr>
        <sz val="10"/>
        <rFont val="Arial"/>
        <family val="2"/>
      </rPr>
      <t xml:space="preserve"> see below)</t>
    </r>
  </si>
  <si>
    <t>Wrong entries can be corrected at any time by re-typing the finishing order completely, with the boats correctly placed and commented.</t>
  </si>
  <si>
    <t>A</t>
  </si>
  <si>
    <t>Event</t>
  </si>
  <si>
    <t>Date(s)</t>
  </si>
  <si>
    <t>Host Club</t>
  </si>
  <si>
    <t>Sail #</t>
  </si>
  <si>
    <t>RDGave</t>
  </si>
  <si>
    <t>RDGfix</t>
  </si>
  <si>
    <t>Race Number</t>
  </si>
  <si>
    <t>Averages Col</t>
  </si>
  <si>
    <t>27</t>
  </si>
  <si>
    <t>Description of Sheets:</t>
  </si>
  <si>
    <r>
      <t>OK</t>
    </r>
    <r>
      <rPr>
        <sz val="10"/>
        <rFont val="Arial"/>
        <family val="2"/>
      </rPr>
      <t xml:space="preserve"> = scores points for position</t>
    </r>
  </si>
  <si>
    <r>
      <t>UP</t>
    </r>
    <r>
      <rPr>
        <sz val="10"/>
        <rFont val="Arial"/>
        <family val="2"/>
      </rPr>
      <t xml:space="preserve"> = scores no points as skipper will sail in the next heat.  Make sure you get this right as only the first four can be marked as </t>
    </r>
    <r>
      <rPr>
        <b/>
        <sz val="10"/>
        <rFont val="Arial"/>
        <family val="2"/>
      </rPr>
      <t>UP</t>
    </r>
    <r>
      <rPr>
        <sz val="10"/>
        <rFont val="Arial"/>
        <family val="2"/>
      </rPr>
      <t>.</t>
    </r>
  </si>
  <si>
    <r>
      <t>RDGfix</t>
    </r>
    <r>
      <rPr>
        <sz val="10"/>
        <rFont val="Arial"/>
        <family val="2"/>
      </rPr>
      <t xml:space="preserve"> = scored as R and will require some additional manual work to complete.</t>
    </r>
  </si>
  <si>
    <r>
      <t xml:space="preserve">To clear out/reset a complete race, click on the red </t>
    </r>
    <r>
      <rPr>
        <b/>
        <sz val="10"/>
        <color indexed="10"/>
        <rFont val="Arial"/>
        <family val="2"/>
      </rPr>
      <t>Reset</t>
    </r>
    <r>
      <rPr>
        <sz val="10"/>
        <rFont val="Arial"/>
        <family val="2"/>
      </rPr>
      <t xml:space="preserve"> button at the top of the race column area.</t>
    </r>
  </si>
  <si>
    <r>
      <t xml:space="preserve">In cells C1 to O3 on the </t>
    </r>
    <r>
      <rPr>
        <b/>
        <i/>
        <sz val="10"/>
        <rFont val="Arial"/>
        <family val="2"/>
      </rPr>
      <t>Race results</t>
    </r>
    <r>
      <rPr>
        <sz val="10"/>
        <rFont val="Arial"/>
        <family val="2"/>
      </rPr>
      <t xml:space="preserve"> sheet are the abbreviations and 'values' used to allot scores to them.</t>
    </r>
  </si>
  <si>
    <r>
      <t xml:space="preserve">Cells A2:A85, on </t>
    </r>
    <r>
      <rPr>
        <b/>
        <i/>
        <sz val="10"/>
        <rFont val="Arial"/>
        <family val="2"/>
      </rPr>
      <t>Race results</t>
    </r>
    <r>
      <rPr>
        <sz val="10"/>
        <rFont val="Arial"/>
        <family val="2"/>
      </rPr>
      <t xml:space="preserve">, contain sail numbers (copied from the list you have entered on the </t>
    </r>
    <r>
      <rPr>
        <b/>
        <i/>
        <sz val="10"/>
        <rFont val="Arial"/>
        <family val="2"/>
      </rPr>
      <t>Score sheet</t>
    </r>
    <r>
      <rPr>
        <sz val="10"/>
        <rFont val="Arial"/>
        <family val="2"/>
      </rPr>
      <t>) and are named "Sail_No.s"</t>
    </r>
  </si>
  <si>
    <t>HMS 2002(v1b)scoring.xls    Error in extracting best races corrected (August 2002)</t>
  </si>
  <si>
    <t>HMS 2002(v2)scoring.xls      Facility to break ties added ( September 2002)</t>
  </si>
  <si>
    <t>HMS 2002(v2.1)scoring.xls   Improvements to tie breaking (October 2002)</t>
  </si>
  <si>
    <t>HMS 2002(v2.2)scoring.xls   (October 2003)  Error that did not allow Sail No. of 00 corrected   All relevant cells formatted as Text.</t>
  </si>
  <si>
    <t xml:space="preserve">                                          Other minor adjustments made.</t>
  </si>
  <si>
    <r>
      <t xml:space="preserve">                                          average score and added </t>
    </r>
    <r>
      <rPr>
        <b/>
        <sz val="10"/>
        <rFont val="Arial"/>
        <family val="2"/>
      </rPr>
      <t>RDGave</t>
    </r>
    <r>
      <rPr>
        <sz val="10"/>
        <rFont val="Arial"/>
        <family val="2"/>
      </rPr>
      <t xml:space="preserve"> in Comment dropdown to invoke it.  Added fields to collect event title information.</t>
    </r>
  </si>
  <si>
    <r>
      <t xml:space="preserve">                                          Display buttons automatically calculate required print area.  Added extra columns on </t>
    </r>
    <r>
      <rPr>
        <b/>
        <i/>
        <sz val="10"/>
        <rFont val="Arial"/>
        <family val="2"/>
      </rPr>
      <t>Score Sheet</t>
    </r>
    <r>
      <rPr>
        <sz val="10"/>
        <rFont val="Arial"/>
        <family val="2"/>
      </rPr>
      <t xml:space="preserve"> to collect</t>
    </r>
  </si>
  <si>
    <t xml:space="preserve">                                          frequency, club/city, and hull information.</t>
  </si>
  <si>
    <t>HMS 2002scoring.xls           First version for HMS 2002 system.</t>
  </si>
  <si>
    <r>
      <t xml:space="preserve">HMS 2002(v1a)scoring.xls    Data validation error for sail numbers on </t>
    </r>
    <r>
      <rPr>
        <b/>
        <i/>
        <sz val="10"/>
        <rFont val="Arial"/>
        <family val="2"/>
      </rPr>
      <t>Race results</t>
    </r>
    <r>
      <rPr>
        <sz val="10"/>
        <rFont val="Arial"/>
        <family val="2"/>
      </rPr>
      <t xml:space="preserve"> corrected. (July 2002)</t>
    </r>
  </si>
  <si>
    <r>
      <t xml:space="preserve">                                          Typing errors on </t>
    </r>
    <r>
      <rPr>
        <b/>
        <i/>
        <sz val="10"/>
        <rFont val="Arial"/>
        <family val="2"/>
      </rPr>
      <t>Instructions</t>
    </r>
    <r>
      <rPr>
        <sz val="10"/>
        <rFont val="Arial"/>
        <family val="2"/>
      </rPr>
      <t xml:space="preserve"> page corrected and text improved.</t>
    </r>
  </si>
  <si>
    <r>
      <t xml:space="preserve">                                          Provision to sort skippers into Sail No. order and remove blanks added to </t>
    </r>
    <r>
      <rPr>
        <b/>
        <i/>
        <sz val="10"/>
        <rFont val="Arial"/>
        <family val="2"/>
      </rPr>
      <t>Score Sheet</t>
    </r>
  </si>
  <si>
    <t>ZFP</t>
  </si>
  <si>
    <t>Into the sail number column key in the sail numbers of the competitors in their finish order.</t>
  </si>
  <si>
    <r>
      <t xml:space="preserve">HMS 2002(v2.3b14)scoring.xls   (March 2004) Added data validation and reset buttons on </t>
    </r>
    <r>
      <rPr>
        <b/>
        <i/>
        <sz val="10"/>
        <rFont val="Arial"/>
        <family val="2"/>
      </rPr>
      <t>Race results</t>
    </r>
    <r>
      <rPr>
        <sz val="10"/>
        <rFont val="Arial"/>
        <family val="2"/>
      </rPr>
      <t xml:space="preserve"> sheet.  Added automatic calculation of</t>
    </r>
  </si>
  <si>
    <t>HMS 2002 Scoring (v2.4).xls   (28jun2004) Corrected sorting problem identified by Marko Majic and removed beta designation.</t>
  </si>
  <si>
    <t>HMS 2002 Scoring (v2.4d).xls   (14Sep2004) Corrected various sorting problems identified by Henry, an initialization problem that caused part</t>
  </si>
  <si>
    <r>
      <t xml:space="preserve">Switch to the </t>
    </r>
    <r>
      <rPr>
        <b/>
        <i/>
        <sz val="10"/>
        <rFont val="Arial"/>
        <family val="2"/>
      </rPr>
      <t>Race results</t>
    </r>
    <r>
      <rPr>
        <sz val="10"/>
        <rFont val="Arial"/>
        <family val="2"/>
      </rPr>
      <t xml:space="preserve"> sheet and find the race and heat just completed.</t>
    </r>
  </si>
  <si>
    <t xml:space="preserve">If one of the competitors did not finish the heat correctly or some other adjustment is required you will need to enter a comment (letter score.) </t>
  </si>
  <si>
    <r>
      <t xml:space="preserve">Switch to the </t>
    </r>
    <r>
      <rPr>
        <b/>
        <i/>
        <sz val="10"/>
        <rFont val="Arial"/>
        <family val="2"/>
      </rPr>
      <t xml:space="preserve">Score Sheet </t>
    </r>
    <r>
      <rPr>
        <sz val="10"/>
        <rFont val="Arial"/>
        <family val="2"/>
      </rPr>
      <t xml:space="preserve">and check that all boats received a score for the race just completed and that their current positions </t>
    </r>
  </si>
  <si>
    <r>
      <t xml:space="preserve">These, and any other scoring errors, MUST be corrected on the </t>
    </r>
    <r>
      <rPr>
        <b/>
        <i/>
        <sz val="10"/>
        <rFont val="Arial"/>
        <family val="2"/>
      </rPr>
      <t>Race results</t>
    </r>
    <r>
      <rPr>
        <sz val="10"/>
        <rFont val="Arial"/>
        <family val="2"/>
      </rPr>
      <t xml:space="preserve"> sheet. Do not enter scores directly on the </t>
    </r>
    <r>
      <rPr>
        <b/>
        <i/>
        <sz val="10"/>
        <rFont val="Arial"/>
        <family val="2"/>
      </rPr>
      <t>Score Sheet</t>
    </r>
  </si>
  <si>
    <t xml:space="preserve">      RDGfix (Redress given - fixed), </t>
  </si>
  <si>
    <t>At the end of a day double check the scores and make sure to save results!</t>
  </si>
  <si>
    <t>Race 1</t>
  </si>
  <si>
    <t>Finishers</t>
  </si>
  <si>
    <t>4 Heats</t>
  </si>
  <si>
    <t>3 Heats</t>
  </si>
  <si>
    <t>2 Heats</t>
  </si>
  <si>
    <t>Assign skippers to heats in Race 1 based on even mixture of skills.</t>
  </si>
  <si>
    <t>2 heats</t>
  </si>
  <si>
    <t>3 heats</t>
  </si>
  <si>
    <t>4 heats</t>
  </si>
  <si>
    <t>Seeding Example</t>
  </si>
  <si>
    <t>Detailed example of seeding Race #2 heats based on results from Race #1.</t>
  </si>
  <si>
    <r>
      <t xml:space="preserve">HMS 2002 Scoring (v2.4e).xls   (14Oct2004) Updated these </t>
    </r>
    <r>
      <rPr>
        <b/>
        <i/>
        <sz val="10"/>
        <rFont val="Arial"/>
        <family val="2"/>
      </rPr>
      <t>Instructions</t>
    </r>
    <r>
      <rPr>
        <sz val="10"/>
        <rFont val="Arial"/>
        <family val="2"/>
      </rPr>
      <t xml:space="preserve">, relabeled buttons on </t>
    </r>
    <r>
      <rPr>
        <b/>
        <i/>
        <sz val="10"/>
        <rFont val="Arial"/>
        <family val="2"/>
      </rPr>
      <t xml:space="preserve">Score Sheet, </t>
    </r>
    <r>
      <rPr>
        <sz val="10"/>
        <rFont val="Arial"/>
        <family val="2"/>
      </rPr>
      <t xml:space="preserve">removed </t>
    </r>
  </si>
  <si>
    <r>
      <t xml:space="preserve">                                          redundant buttons on</t>
    </r>
    <r>
      <rPr>
        <b/>
        <i/>
        <sz val="10"/>
        <rFont val="Arial"/>
        <family val="2"/>
      </rPr>
      <t xml:space="preserve"> Summary </t>
    </r>
    <r>
      <rPr>
        <sz val="10"/>
        <rFont val="Arial"/>
        <family val="2"/>
      </rPr>
      <t>sheet and added</t>
    </r>
    <r>
      <rPr>
        <b/>
        <i/>
        <sz val="10"/>
        <rFont val="Arial"/>
        <family val="2"/>
      </rPr>
      <t xml:space="preserve"> Seeding Example </t>
    </r>
    <r>
      <rPr>
        <sz val="10"/>
        <rFont val="Arial"/>
        <family val="2"/>
      </rPr>
      <t>sheet.   Adjusted scroll bar ranges.</t>
    </r>
  </si>
  <si>
    <t>P</t>
  </si>
  <si>
    <r>
      <t xml:space="preserve">HMS 2002 Scoring (v2.4f).xls   (18Oct2004) Updated </t>
    </r>
    <r>
      <rPr>
        <b/>
        <i/>
        <sz val="10"/>
        <rFont val="Arial"/>
        <family val="2"/>
      </rPr>
      <t>Instructions</t>
    </r>
    <r>
      <rPr>
        <i/>
        <sz val="10"/>
        <rFont val="Arial"/>
        <family val="2"/>
      </rPr>
      <t xml:space="preserve"> </t>
    </r>
    <r>
      <rPr>
        <sz val="10"/>
        <rFont val="Arial"/>
        <family val="2"/>
      </rPr>
      <t xml:space="preserve">to highlight possible problem when Cut and pasting data. </t>
    </r>
  </si>
  <si>
    <t>Man TB</t>
  </si>
  <si>
    <t>Most ties are broken automatically; provision is made to break remaining ties manually.</t>
  </si>
  <si>
    <r>
      <t>If program fails to break ties, it will display a pop-up message stating that fact.</t>
    </r>
    <r>
      <rPr>
        <sz val="10"/>
        <rFont val="Arial"/>
        <family val="2"/>
      </rPr>
      <t xml:space="preserve"> You should manually break these ties </t>
    </r>
  </si>
  <si>
    <r>
      <t>HMS 2002 Scoring (v2.4g).xls   (4Nov2004) Made provisions to manually break ties in case program fails.  Updated instructions accordingly.</t>
    </r>
    <r>
      <rPr>
        <sz val="10"/>
        <rFont val="Arial"/>
        <family val="2"/>
      </rPr>
      <t xml:space="preserve"> </t>
    </r>
  </si>
  <si>
    <r>
      <t>HMS 2002 Scoring v2.5.xls   (24Oct2005) Improved handling of DNE scores and made provision for variable promotion (1 &lt; N &lt; 19) per race.</t>
    </r>
    <r>
      <rPr>
        <sz val="10"/>
        <rFont val="Arial"/>
        <family val="2"/>
      </rPr>
      <t xml:space="preserve"> </t>
    </r>
  </si>
  <si>
    <t>21st</t>
  </si>
  <si>
    <t>HMS 2006 SCORING ASSISTANT</t>
  </si>
  <si>
    <t>DGM</t>
  </si>
  <si>
    <t>DNE/DGM</t>
  </si>
  <si>
    <t>dis 6</t>
  </si>
  <si>
    <t xml:space="preserve">LAST RACE   </t>
  </si>
  <si>
    <t>Dis.Sched</t>
  </si>
  <si>
    <t>The following letter scores are available from a drop down list by the cell or by typing;</t>
  </si>
  <si>
    <t>This is often called "Entry + 1" where "Entry" is the no. of boats that started in at least one heat.</t>
  </si>
  <si>
    <r>
      <t>HMS 2006 Scoring v1.0c.xls   (24Apr2006) Update to accommodate HMS2006 changes</t>
    </r>
    <r>
      <rPr>
        <sz val="10"/>
        <rFont val="Arial"/>
        <family val="2"/>
      </rPr>
      <t xml:space="preserve"> </t>
    </r>
  </si>
  <si>
    <t>Withdrawn</t>
  </si>
  <si>
    <t>boats</t>
  </si>
  <si>
    <t>in</t>
  </si>
  <si>
    <t>order</t>
  </si>
  <si>
    <t>any</t>
  </si>
  <si>
    <t>Race 2- N</t>
  </si>
  <si>
    <t>Races</t>
  </si>
  <si>
    <t>with results</t>
  </si>
  <si>
    <r>
      <t>HMS 2006 Scoring v1.1.xls   (19Jun2006) Update to accommodate races declared void after the fact.</t>
    </r>
    <r>
      <rPr>
        <sz val="10"/>
        <rFont val="Arial"/>
        <family val="2"/>
      </rPr>
      <t xml:space="preserve"> </t>
    </r>
  </si>
  <si>
    <r>
      <t>HMS 2006 Scoring v1.2a.xls   (23Aug2006) Corrected point count logic for Promo other than 4 up/down</t>
    </r>
    <r>
      <rPr>
        <sz val="10"/>
        <rFont val="Arial"/>
        <family val="2"/>
      </rPr>
      <t xml:space="preserve"> </t>
    </r>
  </si>
  <si>
    <t>Note</t>
  </si>
  <si>
    <t>=</t>
  </si>
  <si>
    <t>Skippers per heat:</t>
  </si>
  <si>
    <t>Promotion = 4</t>
  </si>
  <si>
    <t>C</t>
  </si>
  <si>
    <t>B</t>
  </si>
  <si>
    <t>Promotion = 6</t>
  </si>
  <si>
    <t>P = 4</t>
  </si>
  <si>
    <t>P = 6</t>
  </si>
  <si>
    <r>
      <t xml:space="preserve">                                          Updated the </t>
    </r>
    <r>
      <rPr>
        <b/>
        <i/>
        <sz val="10"/>
        <rFont val="Arial"/>
        <family val="2"/>
      </rPr>
      <t>Seeding Example</t>
    </r>
    <r>
      <rPr>
        <sz val="10"/>
        <rFont val="Arial"/>
        <family val="2"/>
      </rPr>
      <t xml:space="preserve"> sheet and unprotected </t>
    </r>
    <r>
      <rPr>
        <b/>
        <i/>
        <sz val="10"/>
        <rFont val="Arial"/>
        <family val="2"/>
      </rPr>
      <t>Summary</t>
    </r>
    <r>
      <rPr>
        <sz val="10"/>
        <rFont val="Arial"/>
        <family val="2"/>
      </rPr>
      <t xml:space="preserve"> sheet.</t>
    </r>
  </si>
  <si>
    <r>
      <t xml:space="preserve">                                          of the skippers to not display when displaying </t>
    </r>
    <r>
      <rPr>
        <b/>
        <i/>
        <sz val="10"/>
        <rFont val="Arial"/>
        <family val="2"/>
      </rPr>
      <t>Score Sheet</t>
    </r>
    <r>
      <rPr>
        <sz val="10"/>
        <rFont val="Arial"/>
        <family val="2"/>
      </rPr>
      <t xml:space="preserve"> with 0 races completed, and relabeled display button</t>
    </r>
  </si>
  <si>
    <r>
      <t xml:space="preserve">                                          on this</t>
    </r>
    <r>
      <rPr>
        <b/>
        <i/>
        <sz val="10"/>
        <rFont val="Arial"/>
        <family val="2"/>
      </rPr>
      <t xml:space="preserve"> Instructions</t>
    </r>
    <r>
      <rPr>
        <sz val="10"/>
        <rFont val="Arial"/>
        <family val="2"/>
      </rPr>
      <t xml:space="preserve"> sheet.</t>
    </r>
  </si>
  <si>
    <t>Promote=</t>
  </si>
  <si>
    <t xml:space="preserve"> -- That means every race to the end of the event if there are permanently withdrawn boats. Use section after Heat E for this purpose.</t>
  </si>
  <si>
    <t xml:space="preserve"> -- You will need to familiarise yourself with the rules about withdrawn boats or get advice from the Race Officer.</t>
  </si>
  <si>
    <r>
      <t xml:space="preserve">If one of the promoted boats subsequently defaults it must be swapped with a boat that now qualifies. Mark the defaulter </t>
    </r>
    <r>
      <rPr>
        <b/>
        <sz val="10"/>
        <rFont val="Arial"/>
        <family val="2"/>
      </rPr>
      <t>DSQ, RAF</t>
    </r>
    <r>
      <rPr>
        <sz val="10"/>
        <rFont val="Arial"/>
        <family val="2"/>
      </rPr>
      <t xml:space="preserve"> etc. as appropriate.</t>
    </r>
  </si>
  <si>
    <r>
      <t xml:space="preserve">After entering all sail numbers for a race, click on the </t>
    </r>
    <r>
      <rPr>
        <b/>
        <sz val="10"/>
        <color indexed="12"/>
        <rFont val="Arial"/>
        <family val="2"/>
      </rPr>
      <t>Verify Rxx</t>
    </r>
    <r>
      <rPr>
        <sz val="10"/>
        <rFont val="Arial"/>
        <family val="2"/>
      </rPr>
      <t xml:space="preserve"> button at the top of each race column.</t>
    </r>
  </si>
  <si>
    <t xml:space="preserve"> This will validate all your entries and report missing boats and boats entered more than once.</t>
  </si>
  <si>
    <r>
      <t xml:space="preserve">have been calculated. (Did you run </t>
    </r>
    <r>
      <rPr>
        <b/>
        <sz val="10"/>
        <color indexed="12"/>
        <rFont val="Arial"/>
        <family val="2"/>
      </rPr>
      <t>Verify Rxx</t>
    </r>
    <r>
      <rPr>
        <sz val="10"/>
        <rFont val="Arial"/>
        <family val="2"/>
      </rPr>
      <t>?)</t>
    </r>
  </si>
  <si>
    <r>
      <t xml:space="preserve">The most common mistakes are failing to enter boats that did not start or finish and duplicate entry of a finished boat.  (Did you run </t>
    </r>
    <r>
      <rPr>
        <b/>
        <sz val="10"/>
        <color indexed="12"/>
        <rFont val="Arial"/>
        <family val="2"/>
      </rPr>
      <t>Verify Rxx</t>
    </r>
    <r>
      <rPr>
        <sz val="10"/>
        <rFont val="Arial"/>
        <family val="2"/>
      </rPr>
      <t>?)</t>
    </r>
  </si>
  <si>
    <t xml:space="preserve"> -- Excludes Race 1 unless this is an event with a single heat </t>
  </si>
  <si>
    <r>
      <t xml:space="preserve">Manual adjustment of scores will be needed if an </t>
    </r>
    <r>
      <rPr>
        <b/>
        <sz val="10"/>
        <rFont val="Arial"/>
        <family val="2"/>
      </rPr>
      <t>RDGfix</t>
    </r>
    <r>
      <rPr>
        <sz val="10"/>
        <rFont val="Arial"/>
        <family val="2"/>
      </rPr>
      <t xml:space="preserve"> finishing position has been awarded.</t>
    </r>
  </si>
  <si>
    <r>
      <t xml:space="preserve"> -- Adjust the </t>
    </r>
    <r>
      <rPr>
        <b/>
        <i/>
        <sz val="10"/>
        <rFont val="Arial"/>
        <family val="2"/>
      </rPr>
      <t>Race results</t>
    </r>
    <r>
      <rPr>
        <sz val="10"/>
        <rFont val="Arial"/>
        <family val="2"/>
      </rPr>
      <t xml:space="preserve"> sheet Points column from R to the awarded points.</t>
    </r>
  </si>
  <si>
    <r>
      <t xml:space="preserve">HMS 2006 Scoring v1.3a.xls   (2Sep2006) Moved entry of variable promotion values from </t>
    </r>
    <r>
      <rPr>
        <b/>
        <i/>
        <sz val="10"/>
        <rFont val="Arial"/>
        <family val="2"/>
      </rPr>
      <t>Score Sheet</t>
    </r>
    <r>
      <rPr>
        <sz val="10"/>
        <rFont val="Arial"/>
        <family val="2"/>
      </rPr>
      <t xml:space="preserve"> to </t>
    </r>
    <r>
      <rPr>
        <b/>
        <i/>
        <sz val="10"/>
        <rFont val="Arial"/>
        <family val="2"/>
      </rPr>
      <t>Race results</t>
    </r>
  </si>
  <si>
    <r>
      <t xml:space="preserve">HMS 2006 Scoring v1.3b.xls   (3Sep2006) Minor edits to </t>
    </r>
    <r>
      <rPr>
        <b/>
        <i/>
        <sz val="10"/>
        <rFont val="Arial"/>
        <family val="2"/>
      </rPr>
      <t>Race results</t>
    </r>
    <r>
      <rPr>
        <sz val="10"/>
        <rFont val="Arial"/>
        <family val="2"/>
      </rPr>
      <t xml:space="preserve"> and </t>
    </r>
    <r>
      <rPr>
        <b/>
        <i/>
        <sz val="10"/>
        <rFont val="Arial"/>
        <family val="2"/>
      </rPr>
      <t xml:space="preserve">Instructions </t>
    </r>
    <r>
      <rPr>
        <sz val="10"/>
        <rFont val="Arial"/>
        <family val="2"/>
      </rPr>
      <t>plus added button for web output</t>
    </r>
  </si>
  <si>
    <t>HMS 2006 Scoring v1.3c.xls   (6Sep2006) Cosmetic cleanup of Web output - creates temp sheet and then deletes it.</t>
  </si>
  <si>
    <r>
      <t xml:space="preserve">     </t>
    </r>
    <r>
      <rPr>
        <b/>
        <sz val="10"/>
        <rFont val="Arial"/>
        <family val="2"/>
      </rPr>
      <t>Excel2000+</t>
    </r>
    <r>
      <rPr>
        <sz val="10"/>
        <rFont val="Arial"/>
        <family val="2"/>
      </rPr>
      <t>: Program will create HTML file for you and place it in same directory as this Excel score file.</t>
    </r>
  </si>
  <si>
    <r>
      <t xml:space="preserve">                         Name of file will be the event name as entered in B2;e.g.,  "</t>
    </r>
    <r>
      <rPr>
        <b/>
        <sz val="10"/>
        <rFont val="Arial"/>
        <family val="2"/>
      </rPr>
      <t>2006 Dallas Blow Out Regatta.htm</t>
    </r>
    <r>
      <rPr>
        <sz val="10"/>
        <rFont val="Arial"/>
        <family val="2"/>
      </rPr>
      <t xml:space="preserve">". </t>
    </r>
  </si>
  <si>
    <r>
      <t xml:space="preserve">     </t>
    </r>
    <r>
      <rPr>
        <b/>
        <sz val="10"/>
        <rFont val="Arial"/>
        <family val="2"/>
      </rPr>
      <t>Excel97</t>
    </r>
    <r>
      <rPr>
        <sz val="10"/>
        <rFont val="Arial"/>
        <family val="2"/>
      </rPr>
      <t>:      You will need to use the</t>
    </r>
    <r>
      <rPr>
        <b/>
        <sz val="10"/>
        <rFont val="Arial"/>
        <family val="2"/>
      </rPr>
      <t xml:space="preserve"> File ==&gt; Save as HTML...</t>
    </r>
    <r>
      <rPr>
        <sz val="10"/>
        <rFont val="Arial"/>
        <family val="2"/>
      </rPr>
      <t xml:space="preserve"> option to create this file from the </t>
    </r>
    <r>
      <rPr>
        <b/>
        <i/>
        <sz val="10"/>
        <rFont val="Arial"/>
        <family val="2"/>
      </rPr>
      <t>HTML Source</t>
    </r>
    <r>
      <rPr>
        <sz val="10"/>
        <rFont val="Arial"/>
        <family val="2"/>
      </rPr>
      <t xml:space="preserve"> worksheet created by</t>
    </r>
  </si>
  <si>
    <t>HMS 2006 Scoring v1.3e.xls   (28Nov2006) Added Excel version check - no Web output for Excel97. Removed need to confirm deletion of temp file.</t>
  </si>
  <si>
    <t>HMS 2006 Scoring v1.3f.xls   (30Nov2006) Provided Excel 97 users a path to obtain Web output via the Save as HTML… option.</t>
  </si>
  <si>
    <t>HMS 2006 Scoring v1.3d.xls   (2Oct2006) More cosmetic cleanup of Web output and correction to allow use with Excel97</t>
  </si>
  <si>
    <r>
      <t>Once data has been entered you can, at any time, use the</t>
    </r>
    <r>
      <rPr>
        <sz val="10"/>
        <color indexed="12"/>
        <rFont val="Arial"/>
        <family val="2"/>
      </rPr>
      <t xml:space="preserve"> </t>
    </r>
    <r>
      <rPr>
        <b/>
        <sz val="10"/>
        <color indexed="12"/>
        <rFont val="Arial"/>
        <family val="2"/>
      </rPr>
      <t>Sort</t>
    </r>
    <r>
      <rPr>
        <sz val="10"/>
        <rFont val="Arial"/>
        <family val="2"/>
      </rPr>
      <t xml:space="preserve"> buttons located under the column headings.</t>
    </r>
  </si>
  <si>
    <t>This Excel workbook is based on the work of Mike Kemp and John Walter who produced scoring systems for EORS and HMS2002.</t>
  </si>
  <si>
    <r>
      <t xml:space="preserve">    The workbook is set-up to allow up to</t>
    </r>
    <r>
      <rPr>
        <b/>
        <sz val="10"/>
        <color indexed="10"/>
        <rFont val="Arial"/>
        <family val="2"/>
      </rPr>
      <t xml:space="preserve"> 84 competitors</t>
    </r>
    <r>
      <rPr>
        <sz val="10"/>
        <rFont val="Arial"/>
        <family val="2"/>
      </rPr>
      <t xml:space="preserve"> in up to </t>
    </r>
    <r>
      <rPr>
        <b/>
        <sz val="10"/>
        <color indexed="10"/>
        <rFont val="Arial"/>
        <family val="2"/>
      </rPr>
      <t>5 heats</t>
    </r>
    <r>
      <rPr>
        <sz val="10"/>
        <rFont val="Arial"/>
        <family val="2"/>
      </rPr>
      <t xml:space="preserve">, and </t>
    </r>
    <r>
      <rPr>
        <b/>
        <sz val="10"/>
        <color indexed="10"/>
        <rFont val="Arial"/>
        <family val="2"/>
      </rPr>
      <t>41 races</t>
    </r>
    <r>
      <rPr>
        <sz val="10"/>
        <rFont val="Arial"/>
        <family val="2"/>
      </rPr>
      <t>.  It could be extended with a little work.</t>
    </r>
  </si>
  <si>
    <t xml:space="preserve">     If you want to use a different promotion value on just a few races, do the following:</t>
  </si>
  <si>
    <r>
      <t xml:space="preserve">     a. Switch to the </t>
    </r>
    <r>
      <rPr>
        <b/>
        <i/>
        <sz val="10"/>
        <rFont val="Arial"/>
        <family val="2"/>
      </rPr>
      <t>Race results s</t>
    </r>
    <r>
      <rPr>
        <sz val="10"/>
        <rFont val="Arial"/>
        <family val="2"/>
      </rPr>
      <t>heet</t>
    </r>
  </si>
  <si>
    <r>
      <t xml:space="preserve">     b. In Row 5 select Race(s) of interest and replace the number</t>
    </r>
    <r>
      <rPr>
        <sz val="10"/>
        <rFont val="Arial"/>
        <family val="2"/>
      </rPr>
      <t xml:space="preserve"> 4</t>
    </r>
    <r>
      <rPr>
        <sz val="10"/>
        <rFont val="Arial"/>
        <family val="2"/>
      </rPr>
      <t xml:space="preserve"> with desired number of boats to be promoted in each heat (1 &lt; N &lt; 19)</t>
    </r>
  </si>
  <si>
    <r>
      <t xml:space="preserve">     c. Click on </t>
    </r>
    <r>
      <rPr>
        <b/>
        <sz val="10"/>
        <color indexed="10"/>
        <rFont val="Arial"/>
        <family val="2"/>
      </rPr>
      <t>Reset ALL Races</t>
    </r>
    <r>
      <rPr>
        <sz val="10"/>
        <rFont val="Arial"/>
        <family val="2"/>
      </rPr>
      <t xml:space="preserve"> (takes about 2 minutes to process) or on </t>
    </r>
    <r>
      <rPr>
        <b/>
        <sz val="10"/>
        <color indexed="10"/>
        <rFont val="Arial"/>
        <family val="2"/>
      </rPr>
      <t>Reset</t>
    </r>
    <r>
      <rPr>
        <sz val="10"/>
        <rFont val="Arial"/>
        <family val="2"/>
      </rPr>
      <t xml:space="preserve"> button of affected race(s)</t>
    </r>
  </si>
  <si>
    <t xml:space="preserve">     d. Verify that size of green area at top of Heats B - E = N rows.</t>
  </si>
  <si>
    <t xml:space="preserve">Seeding example with 29 competitors (sail numbers 1 - 29) using HMS 2007 guidelines. </t>
  </si>
  <si>
    <t>N</t>
  </si>
  <si>
    <t xml:space="preserve">Promoted from previous Heat </t>
  </si>
  <si>
    <t>Finishing place in previous race - Heat A</t>
  </si>
  <si>
    <t>Finishing place in previous race - Heat B</t>
  </si>
  <si>
    <t>Finishing place in previous race - Heat C</t>
  </si>
  <si>
    <t>Finishing place in previous race - Heat D</t>
  </si>
  <si>
    <t>Heats are run in reverse alphabetical order.</t>
  </si>
  <si>
    <t>Race 3+</t>
  </si>
  <si>
    <t>HMS 2007 Scoring v2.0.xls   (5Mar2007) Update for HMS2007.  Provided option to switch between Schedules B (promo=4) and C (promo=6)</t>
  </si>
  <si>
    <t>Please report any problems to Henry Farley (henry.farley@ntlworld.com) and Herman van Beek (hvanbeek@tx.rr.com)</t>
  </si>
  <si>
    <t>While updating their work to meet the changed requirements of HMS 2007, the opportunity was taken to make it easier to follow and amend.</t>
  </si>
  <si>
    <t>HMS 2007 Scoring v2.1.xls   (6Aug2007) Improved error detection. Mods to accommodate Excel 2007.</t>
  </si>
  <si>
    <t>BS94</t>
  </si>
  <si>
    <t>Event Ave</t>
  </si>
  <si>
    <t>E</t>
  </si>
  <si>
    <r>
      <t xml:space="preserve">On </t>
    </r>
    <r>
      <rPr>
        <b/>
        <i/>
        <sz val="10"/>
        <rFont val="Arial"/>
        <family val="2"/>
      </rPr>
      <t>Score Sheet</t>
    </r>
    <r>
      <rPr>
        <sz val="10"/>
        <rFont val="Arial"/>
        <family val="2"/>
      </rPr>
      <t xml:space="preserve"> </t>
    </r>
  </si>
  <si>
    <r>
      <t>E</t>
    </r>
    <r>
      <rPr>
        <sz val="10"/>
        <rFont val="Arial"/>
        <family val="2"/>
      </rPr>
      <t>nter name of the event, date(s), and host club in fields provided.  These will appear in the heading when printed.</t>
    </r>
  </si>
  <si>
    <t>Enter competitor name and sail numbers into the columns provided. Almost anything (e.g. X45) is accepted as a Sail No.</t>
  </si>
  <si>
    <t>Change promotion schedule, if needed.</t>
  </si>
  <si>
    <t xml:space="preserve">   If you need to change the promotion schedule to Schedule C (Promo = 6) for Races 3 - 41, or to change it back to Schedule B (Promo = 4),</t>
  </si>
  <si>
    <t xml:space="preserve">    Run time depends on number of races with data and speed of your computer.</t>
  </si>
  <si>
    <t xml:space="preserve">   This is also used to remove blanks produced when Skippers don't turn up and you have removed them and their Sail No. from the list</t>
  </si>
  <si>
    <t>Print Options</t>
  </si>
  <si>
    <r>
      <t xml:space="preserve">You are now ready to enter results on the </t>
    </r>
    <r>
      <rPr>
        <b/>
        <i/>
        <sz val="10"/>
        <rFont val="Arial"/>
        <family val="2"/>
      </rPr>
      <t>Race results</t>
    </r>
    <r>
      <rPr>
        <sz val="10"/>
        <rFont val="Arial"/>
        <family val="2"/>
      </rPr>
      <t xml:space="preserve"> sheet.</t>
    </r>
  </si>
  <si>
    <r>
      <t>Will show all competitors and their point score in each race completed</t>
    </r>
    <r>
      <rPr>
        <sz val="10"/>
        <rFont val="Arial"/>
        <family val="2"/>
      </rPr>
      <t xml:space="preserve">. Hides row 9 and any empty columns in range B through G. </t>
    </r>
  </si>
  <si>
    <t xml:space="preserve">   Cells containing discards are shaded a gray color.  DNE and DGM scores will have a red background shading to denote the fact that they </t>
  </si>
  <si>
    <r>
      <t xml:space="preserve">Will show standings of all boats as of last completed race entered on </t>
    </r>
    <r>
      <rPr>
        <b/>
        <i/>
        <sz val="10"/>
        <rFont val="Arial"/>
        <family val="2"/>
      </rPr>
      <t>Race results</t>
    </r>
    <r>
      <rPr>
        <sz val="10"/>
        <rFont val="Arial"/>
        <family val="2"/>
      </rPr>
      <t xml:space="preserve"> sheet.  If ties could not be broken it will so state.</t>
    </r>
  </si>
  <si>
    <r>
      <t xml:space="preserve">To create a Web formatted file of the </t>
    </r>
    <r>
      <rPr>
        <b/>
        <i/>
        <sz val="10"/>
        <rFont val="Arial"/>
        <family val="2"/>
      </rPr>
      <t>Score Sheet</t>
    </r>
    <r>
      <rPr>
        <sz val="10"/>
        <rFont val="Arial"/>
        <family val="2"/>
      </rPr>
      <t xml:space="preserve"> results, click on </t>
    </r>
    <r>
      <rPr>
        <b/>
        <sz val="10"/>
        <color indexed="12"/>
        <rFont val="Arial"/>
        <family val="2"/>
      </rPr>
      <t>Program Options</t>
    </r>
    <r>
      <rPr>
        <sz val="10"/>
        <rFont val="Arial"/>
        <family val="2"/>
      </rPr>
      <t xml:space="preserve"> ==&gt; </t>
    </r>
    <r>
      <rPr>
        <b/>
        <sz val="10"/>
        <color indexed="12"/>
        <rFont val="Arial"/>
        <family val="2"/>
      </rPr>
      <t>Print to Web</t>
    </r>
    <r>
      <rPr>
        <sz val="10"/>
        <rFont val="Arial"/>
        <family val="2"/>
      </rPr>
      <t xml:space="preserve">. </t>
    </r>
  </si>
  <si>
    <r>
      <t xml:space="preserve">                         the program.  This file wil be overwritten each time you click on </t>
    </r>
    <r>
      <rPr>
        <b/>
        <sz val="10"/>
        <color indexed="12"/>
        <rFont val="Arial"/>
        <family val="2"/>
      </rPr>
      <t>Print to Web</t>
    </r>
    <r>
      <rPr>
        <b/>
        <i/>
        <sz val="10"/>
        <color indexed="12"/>
        <rFont val="Arial"/>
        <family val="2"/>
      </rPr>
      <t>.</t>
    </r>
  </si>
  <si>
    <r>
      <t xml:space="preserve">Now click on the </t>
    </r>
    <r>
      <rPr>
        <b/>
        <sz val="10"/>
        <color indexed="12"/>
        <rFont val="Arial"/>
        <family val="2"/>
      </rPr>
      <t>Program Options</t>
    </r>
    <r>
      <rPr>
        <sz val="10"/>
        <rFont val="Arial"/>
        <family val="2"/>
      </rPr>
      <t xml:space="preserve"> ==&gt; </t>
    </r>
    <r>
      <rPr>
        <b/>
        <sz val="10"/>
        <color indexed="12"/>
        <rFont val="Arial"/>
        <family val="2"/>
      </rPr>
      <t>Summary Page Print Preview</t>
    </r>
    <r>
      <rPr>
        <sz val="10"/>
        <rFont val="Arial"/>
        <family val="2"/>
      </rPr>
      <t xml:space="preserve"> button to copy the information to the </t>
    </r>
    <r>
      <rPr>
        <b/>
        <i/>
        <sz val="10"/>
        <rFont val="Arial"/>
        <family val="2"/>
      </rPr>
      <t>Summary</t>
    </r>
    <r>
      <rPr>
        <sz val="10"/>
        <rFont val="Arial"/>
        <family val="2"/>
      </rPr>
      <t xml:space="preserve"> sheet.</t>
    </r>
  </si>
  <si>
    <r>
      <t xml:space="preserve">   If you need to clear out existing information, click on </t>
    </r>
    <r>
      <rPr>
        <b/>
        <sz val="10"/>
        <color indexed="12"/>
        <rFont val="Arial"/>
        <family val="2"/>
      </rPr>
      <t>Program Options</t>
    </r>
    <r>
      <rPr>
        <sz val="10"/>
        <rFont val="Arial"/>
        <family val="2"/>
      </rPr>
      <t xml:space="preserve"> ==&gt; </t>
    </r>
    <r>
      <rPr>
        <b/>
        <sz val="10"/>
        <color indexed="12"/>
        <rFont val="Arial"/>
        <family val="2"/>
      </rPr>
      <t>Clear Title Area</t>
    </r>
    <r>
      <rPr>
        <sz val="10"/>
        <rFont val="Arial"/>
        <family val="2"/>
      </rPr>
      <t xml:space="preserve"> and answer </t>
    </r>
    <r>
      <rPr>
        <b/>
        <sz val="10"/>
        <rFont val="Arial"/>
        <family val="2"/>
      </rPr>
      <t>YES</t>
    </r>
  </si>
  <si>
    <r>
      <t xml:space="preserve">   If you need to clear out existing information, click on </t>
    </r>
    <r>
      <rPr>
        <b/>
        <sz val="10"/>
        <color indexed="12"/>
        <rFont val="Arial"/>
        <family val="2"/>
      </rPr>
      <t>Program Options</t>
    </r>
    <r>
      <rPr>
        <sz val="10"/>
        <rFont val="Arial"/>
        <family val="2"/>
      </rPr>
      <t xml:space="preserve"> ==&gt; </t>
    </r>
    <r>
      <rPr>
        <b/>
        <sz val="10"/>
        <color indexed="12"/>
        <rFont val="Arial"/>
        <family val="2"/>
      </rPr>
      <t>Clear All Skipper Information</t>
    </r>
    <r>
      <rPr>
        <sz val="10"/>
        <rFont val="Arial"/>
        <family val="2"/>
      </rPr>
      <t xml:space="preserve"> and answer </t>
    </r>
    <r>
      <rPr>
        <b/>
        <sz val="10"/>
        <rFont val="Arial"/>
        <family val="2"/>
      </rPr>
      <t>YES</t>
    </r>
  </si>
  <si>
    <r>
      <t xml:space="preserve">   click on </t>
    </r>
    <r>
      <rPr>
        <b/>
        <sz val="10"/>
        <color indexed="12"/>
        <rFont val="Arial"/>
        <family val="2"/>
      </rPr>
      <t>Program Options</t>
    </r>
    <r>
      <rPr>
        <sz val="10"/>
        <rFont val="Arial"/>
        <family val="2"/>
      </rPr>
      <t xml:space="preserve"> ==&gt; </t>
    </r>
    <r>
      <rPr>
        <b/>
        <sz val="10"/>
        <color indexed="12"/>
        <rFont val="Arial"/>
        <family val="2"/>
      </rPr>
      <t>Change/Verify Promotion</t>
    </r>
    <r>
      <rPr>
        <sz val="10"/>
        <rFont val="Arial"/>
        <family val="2"/>
      </rPr>
      <t xml:space="preserve"> and follow directions.</t>
    </r>
  </si>
  <si>
    <r>
      <t xml:space="preserve">If you need to clear out existing race finishes, click on </t>
    </r>
    <r>
      <rPr>
        <b/>
        <sz val="10"/>
        <color indexed="12"/>
        <rFont val="Arial"/>
        <family val="2"/>
      </rPr>
      <t>Program Options</t>
    </r>
    <r>
      <rPr>
        <sz val="10"/>
        <rFont val="Arial"/>
        <family val="2"/>
      </rPr>
      <t xml:space="preserve"> ==&gt; </t>
    </r>
    <r>
      <rPr>
        <b/>
        <sz val="10"/>
        <color indexed="12"/>
        <rFont val="Arial"/>
        <family val="2"/>
      </rPr>
      <t>Remove all Race Finishes</t>
    </r>
    <r>
      <rPr>
        <sz val="10"/>
        <rFont val="Arial"/>
        <family val="2"/>
      </rPr>
      <t xml:space="preserve"> and follow directions.</t>
    </r>
  </si>
  <si>
    <r>
      <t xml:space="preserve">Click on </t>
    </r>
    <r>
      <rPr>
        <b/>
        <sz val="10"/>
        <color indexed="12"/>
        <rFont val="Arial"/>
        <family val="2"/>
      </rPr>
      <t>Program Options</t>
    </r>
    <r>
      <rPr>
        <sz val="10"/>
        <rFont val="Arial"/>
        <family val="2"/>
      </rPr>
      <t xml:space="preserve"> ==&gt; </t>
    </r>
    <r>
      <rPr>
        <b/>
        <sz val="10"/>
        <color indexed="12"/>
        <rFont val="Arial"/>
        <family val="2"/>
      </rPr>
      <t>Summary Page Print Preview</t>
    </r>
    <r>
      <rPr>
        <b/>
        <sz val="10"/>
        <color indexed="48"/>
        <rFont val="Arial"/>
        <family val="2"/>
      </rPr>
      <t xml:space="preserve"> </t>
    </r>
    <r>
      <rPr>
        <sz val="10"/>
        <rFont val="Arial"/>
        <family val="2"/>
      </rPr>
      <t xml:space="preserve"> (Requires at least one skipper to display)</t>
    </r>
  </si>
  <si>
    <t>Sail - Num</t>
  </si>
  <si>
    <t>Sail - Text</t>
  </si>
  <si>
    <t xml:space="preserve">      RDGave (Redress given - average of previously completed races),</t>
  </si>
  <si>
    <r>
      <t xml:space="preserve">When you assign the </t>
    </r>
    <r>
      <rPr>
        <b/>
        <sz val="10"/>
        <rFont val="Arial"/>
        <family val="2"/>
      </rPr>
      <t>RDGevent</t>
    </r>
    <r>
      <rPr>
        <sz val="10"/>
        <rFont val="Arial"/>
        <family val="2"/>
      </rPr>
      <t xml:space="preserve"> finishing position, the program computes an average point score from all races completed in event</t>
    </r>
  </si>
  <si>
    <r>
      <t xml:space="preserve">When you assign the </t>
    </r>
    <r>
      <rPr>
        <b/>
        <sz val="10"/>
        <rFont val="Arial"/>
        <family val="2"/>
      </rPr>
      <t>RDGave</t>
    </r>
    <r>
      <rPr>
        <sz val="10"/>
        <rFont val="Arial"/>
        <family val="2"/>
      </rPr>
      <t xml:space="preserve"> finishing position, the program computes an average point score from races completed</t>
    </r>
  </si>
  <si>
    <t>Scored</t>
  </si>
  <si>
    <t>Manual Tie Resolution help columns - order excludes Race 1 (if more than 1 heat), as required by HMS 2007</t>
  </si>
  <si>
    <r>
      <t xml:space="preserve">Now click on </t>
    </r>
    <r>
      <rPr>
        <b/>
        <sz val="10"/>
        <color indexed="12"/>
        <rFont val="Arial"/>
        <family val="2"/>
      </rPr>
      <t>Program Options</t>
    </r>
    <r>
      <rPr>
        <sz val="10"/>
        <rFont val="Arial"/>
        <family val="2"/>
      </rPr>
      <t xml:space="preserve"> and </t>
    </r>
    <r>
      <rPr>
        <b/>
        <sz val="10"/>
        <color indexed="12"/>
        <rFont val="Arial"/>
        <family val="2"/>
      </rPr>
      <t>Display Score Sheet for Print</t>
    </r>
    <r>
      <rPr>
        <sz val="10"/>
        <rFont val="Arial"/>
        <family val="2"/>
      </rPr>
      <t xml:space="preserve"> or </t>
    </r>
    <r>
      <rPr>
        <b/>
        <sz val="10"/>
        <color indexed="12"/>
        <rFont val="Arial"/>
        <family val="2"/>
      </rPr>
      <t>Summary Page Print Preview</t>
    </r>
    <r>
      <rPr>
        <sz val="10"/>
        <rFont val="Arial"/>
        <family val="2"/>
      </rPr>
      <t xml:space="preserve"> button to display the information prior to printing.</t>
    </r>
  </si>
  <si>
    <t>M</t>
  </si>
  <si>
    <t>S</t>
  </si>
  <si>
    <t>DAFT!</t>
  </si>
  <si>
    <t>PDF Documentation</t>
  </si>
  <si>
    <t xml:space="preserve">   cannot be discarded. The position column reflects boat position after breaking ties.  If ties could not be broken it will so state.</t>
  </si>
  <si>
    <t xml:space="preserve">      RDGevent (Redress given - average score of all races in event)</t>
  </si>
  <si>
    <t xml:space="preserve"> -- They should always be put in a 'dummy' heat below the lowest heat being used to keeep things tidy</t>
  </si>
  <si>
    <t xml:space="preserve"> -- DO NOT use any of the green cells and use the dummy heat for every race where there are withdrawn boats.</t>
  </si>
  <si>
    <t>When there is a scoring error it will be flagged up by 'Scoring Problem' appearing at the head of the Score column.</t>
  </si>
  <si>
    <t>If there is a boat with redress yet to be allocated it too will flag up 'Scoring Problem'</t>
  </si>
  <si>
    <t xml:space="preserve"> -- The computed value will be updated as races are added. </t>
  </si>
  <si>
    <t>In the vast majority of cases ties will be automatically broken.  In the extremely unusual case where this is not possible a pop up messge will state the fact.</t>
  </si>
  <si>
    <t>This is best ignored during an event and only broken manually at the end as described in the 'At the end of the event' section below.</t>
  </si>
  <si>
    <t>The standard HMS 2007 values are one discard each after completing races: 4, 8, 16, 24, 32 and 40</t>
  </si>
  <si>
    <t>Other things can be altered but great care is needed in doing so as the many macros used expect to find things in particular places/cells.</t>
  </si>
  <si>
    <r>
      <t xml:space="preserve">      OK</t>
    </r>
    <r>
      <rPr>
        <sz val="10"/>
        <rFont val="Arial"/>
        <family val="2"/>
      </rPr>
      <t xml:space="preserve"> = scores points for position</t>
    </r>
  </si>
  <si>
    <r>
      <t xml:space="preserve">RDGave </t>
    </r>
    <r>
      <rPr>
        <sz val="10"/>
        <rFont val="Arial"/>
        <family val="2"/>
      </rPr>
      <t xml:space="preserve">= will automatically assign average score  from preceeding races (excluding Race #1 for multi heat event). Will warn with </t>
    </r>
    <r>
      <rPr>
        <b/>
        <sz val="10"/>
        <rFont val="Arial"/>
        <family val="2"/>
      </rPr>
      <t>DAFT!</t>
    </r>
    <r>
      <rPr>
        <sz val="10"/>
        <rFont val="Arial"/>
        <family val="2"/>
      </rPr>
      <t xml:space="preserve"> when it is inappropriate in Race 1, 2 and 3.</t>
    </r>
  </si>
  <si>
    <r>
      <t>Redress can take one of three forms; a fixed number of points (</t>
    </r>
    <r>
      <rPr>
        <b/>
        <sz val="10"/>
        <rFont val="Arial"/>
        <family val="2"/>
      </rPr>
      <t>RDGfix)</t>
    </r>
    <r>
      <rPr>
        <sz val="10"/>
        <rFont val="Arial"/>
        <family val="2"/>
      </rPr>
      <t>, average score for preceeding races (</t>
    </r>
    <r>
      <rPr>
        <b/>
        <sz val="10"/>
        <rFont val="Arial"/>
        <family val="2"/>
      </rPr>
      <t>RDGave)</t>
    </r>
    <r>
      <rPr>
        <sz val="10"/>
        <rFont val="Arial"/>
        <family val="2"/>
      </rPr>
      <t xml:space="preserve"> or average score for the event (</t>
    </r>
    <r>
      <rPr>
        <b/>
        <sz val="10"/>
        <rFont val="Arial"/>
        <family val="2"/>
      </rPr>
      <t>RDGevent</t>
    </r>
    <r>
      <rPr>
        <sz val="10"/>
        <rFont val="Arial"/>
        <family val="2"/>
      </rPr>
      <t>).</t>
    </r>
  </si>
  <si>
    <r>
      <t xml:space="preserve"> -- Available from Race 4 on (Race 3 for single heat events) - otherwise will warn with</t>
    </r>
    <r>
      <rPr>
        <b/>
        <sz val="10"/>
        <rFont val="Arial"/>
        <family val="2"/>
      </rPr>
      <t xml:space="preserve"> DAFT!</t>
    </r>
  </si>
  <si>
    <r>
      <t xml:space="preserve">Since not applicable to Race 1 in a multi heat event will warn with </t>
    </r>
    <r>
      <rPr>
        <b/>
        <sz val="10"/>
        <rFont val="Arial"/>
        <family val="2"/>
      </rPr>
      <t>DAFT!</t>
    </r>
  </si>
  <si>
    <r>
      <t xml:space="preserve">If there are still boats without a score or redress still to be awarded the headings of the printed output will show </t>
    </r>
    <r>
      <rPr>
        <b/>
        <sz val="10"/>
        <rFont val="Arial"/>
        <family val="2"/>
      </rPr>
      <t>****REDRESS OUTSTANDING AND/OR RESULTS MISSING***</t>
    </r>
  </si>
  <si>
    <r>
      <t xml:space="preserve"> If the Tie break (Man TB) column is used during the event it </t>
    </r>
    <r>
      <rPr>
        <b/>
        <u/>
        <sz val="10"/>
        <rFont val="Arial"/>
        <family val="2"/>
      </rPr>
      <t>must be cleared</t>
    </r>
    <r>
      <rPr>
        <sz val="10"/>
        <rFont val="Arial"/>
        <family val="2"/>
      </rPr>
      <t xml:space="preserve"> before proceeding to other races.</t>
    </r>
  </si>
  <si>
    <r>
      <t xml:space="preserve"> and enter final order in Man TB column on </t>
    </r>
    <r>
      <rPr>
        <b/>
        <i/>
        <sz val="10"/>
        <rFont val="Arial"/>
        <family val="2"/>
      </rPr>
      <t>Score Sheet</t>
    </r>
    <r>
      <rPr>
        <sz val="10"/>
        <rFont val="Arial"/>
        <family val="2"/>
      </rPr>
      <t>; assign 1 to winner of toss, 2 to second place, 3 to third place, etc.</t>
    </r>
  </si>
  <si>
    <r>
      <t xml:space="preserve">Again click on the </t>
    </r>
    <r>
      <rPr>
        <b/>
        <sz val="10"/>
        <color indexed="12"/>
        <rFont val="Arial"/>
        <family val="2"/>
      </rPr>
      <t>Program Options</t>
    </r>
    <r>
      <rPr>
        <sz val="10"/>
        <rFont val="Arial"/>
        <family val="2"/>
      </rPr>
      <t xml:space="preserve"> ==&gt; </t>
    </r>
    <r>
      <rPr>
        <b/>
        <sz val="10"/>
        <color indexed="12"/>
        <rFont val="Arial"/>
        <family val="2"/>
      </rPr>
      <t>Summary Page Print Preview</t>
    </r>
    <r>
      <rPr>
        <sz val="10"/>
        <rFont val="Arial"/>
        <family val="2"/>
      </rPr>
      <t xml:space="preserve"> button to copy the information to the </t>
    </r>
    <r>
      <rPr>
        <b/>
        <i/>
        <sz val="10"/>
        <rFont val="Arial"/>
        <family val="2"/>
      </rPr>
      <t>Summary</t>
    </r>
    <r>
      <rPr>
        <sz val="10"/>
        <rFont val="Arial"/>
        <family val="2"/>
      </rPr>
      <t xml:space="preserve"> sheet.</t>
    </r>
  </si>
  <si>
    <r>
      <t xml:space="preserve">Cells AY9 to BD9 on the </t>
    </r>
    <r>
      <rPr>
        <b/>
        <i/>
        <sz val="10"/>
        <rFont val="Arial"/>
        <family val="2"/>
      </rPr>
      <t>Score Sheet</t>
    </r>
    <r>
      <rPr>
        <sz val="10"/>
        <rFont val="Arial"/>
        <family val="2"/>
      </rPr>
      <t xml:space="preserve"> contain the number of completed races before the discard column activates. </t>
    </r>
  </si>
  <si>
    <t>We strongly recommend that you first print the expanded set of instructions that were included in the distributed ZIP file.</t>
  </si>
  <si>
    <t xml:space="preserve"> If you don't have the instructions then the file can be downloaded from:</t>
  </si>
  <si>
    <t>HMS 2007 Scoring v2.2q.xls   (22Aug2008) Modifications to reduce user created errors. Addition of RDGevent as an option.</t>
  </si>
  <si>
    <r>
      <t xml:space="preserve">Lookup table showing average score attained (excluding Race 1). This value is assigned when you select </t>
    </r>
    <r>
      <rPr>
        <b/>
        <sz val="10"/>
        <rFont val="Arial"/>
        <family val="2"/>
      </rPr>
      <t>RDGave</t>
    </r>
    <r>
      <rPr>
        <sz val="10"/>
        <rFont val="Arial"/>
        <family val="2"/>
      </rPr>
      <t xml:space="preserve"> or </t>
    </r>
    <r>
      <rPr>
        <b/>
        <sz val="10"/>
        <rFont val="Arial"/>
        <family val="2"/>
      </rPr>
      <t>RDGevent</t>
    </r>
    <r>
      <rPr>
        <sz val="10"/>
        <rFont val="Arial"/>
        <family val="2"/>
      </rPr>
      <t xml:space="preserve"> for a boat's finish</t>
    </r>
  </si>
  <si>
    <t>Summary (hidden)</t>
  </si>
  <si>
    <t>Averages (hidden)</t>
  </si>
  <si>
    <t>COVER PAGE (hidden)</t>
  </si>
  <si>
    <r>
      <t xml:space="preserve">Title page with same heading as shown at top of this </t>
    </r>
    <r>
      <rPr>
        <b/>
        <i/>
        <sz val="10"/>
        <rFont val="Arial"/>
        <family val="2"/>
      </rPr>
      <t>Instructions</t>
    </r>
    <r>
      <rPr>
        <sz val="10"/>
        <rFont val="Arial"/>
        <family val="2"/>
      </rPr>
      <t xml:space="preserve"> page.</t>
    </r>
  </si>
  <si>
    <t xml:space="preserve">HMS 2007 Scoring v2.2r.xls   (13Sep2008) Correct program error that prevented some data entry. </t>
  </si>
  <si>
    <t>HMS 2007 Scoring v2.2s.xls  (5Mar2009) Flag point scores outside 1-DNF range.</t>
  </si>
  <si>
    <t xml:space="preserve">If anyone doesn’t turn up simply delete the Skipper, matching Sail No. and other details Then click on one of the ‘Sort’ buttons at the top of the </t>
  </si>
  <si>
    <t>details columns as doing so also removes blank rows. You can actually do this at any time without affecting scores provided that the boats</t>
  </si>
  <si>
    <t>removed have not already received a score.</t>
  </si>
  <si>
    <t>HMS 2007 Scoring v2.2t.xls  (18Mar2009) Added instructions on how to remove n-shows and improved handling of WTDRN boats.</t>
  </si>
  <si>
    <t>Abbreviations for boats that do not finish normally (e.g. DNF etc,) have been updated to match those in RRS 2009 - 2012  Appendix A11.</t>
  </si>
  <si>
    <t xml:space="preserve">                3. Verify that all sail numbers transferred correctly,</t>
  </si>
  <si>
    <t xml:space="preserve">                4. Add any missing leading zeros to sail numbers; e.g., change 9 to 09 or 009, and then</t>
  </si>
  <si>
    <t xml:space="preserve">                5. Click on Sort button above Skipper column</t>
  </si>
  <si>
    <r>
      <t xml:space="preserve">     NOTE: </t>
    </r>
    <r>
      <rPr>
        <sz val="10"/>
        <rFont val="Arial"/>
        <family val="2"/>
      </rPr>
      <t>If you choose to cut and paste skipper information from another sheet or workbook: Please follow each step outlined below:</t>
    </r>
  </si>
  <si>
    <t xml:space="preserve">                2  for Excel 2007 ensure that the formatting of all cells to be copied is IDENTICAL to this workbook.
                    That means that all cels are formatted as Text (even those that look like numbers); 
                    no cells are Locked and there is a heavy border after every 3 rows
                    Then use Copy/Paste as Paste Special is not well supported in Excel 2007</t>
  </si>
  <si>
    <t>RET</t>
  </si>
  <si>
    <t xml:space="preserve"> http://www.mcscow.org/HMS/HMS2013_Scoring_Instructions.pdf</t>
  </si>
  <si>
    <t xml:space="preserve">                1 for Excel 97 - 2003 use Copy/Paste Special/Values to preserve formatting in this workbook</t>
  </si>
  <si>
    <r>
      <t xml:space="preserve">   When program first loads, the title displays Promotion schedule in effect; e.g, </t>
    </r>
    <r>
      <rPr>
        <b/>
        <sz val="10"/>
        <rFont val="Arial"/>
        <family val="2"/>
      </rPr>
      <t>HMS2013 Scoring (v1.0) - February 2013 - Promo = 4</t>
    </r>
  </si>
  <si>
    <r>
      <t xml:space="preserve">Click on </t>
    </r>
    <r>
      <rPr>
        <b/>
        <sz val="10"/>
        <color indexed="12"/>
        <rFont val="Arial"/>
        <family val="2"/>
      </rPr>
      <t>Program Options</t>
    </r>
    <r>
      <rPr>
        <sz val="10"/>
        <rFont val="Arial"/>
        <family val="2"/>
      </rPr>
      <t xml:space="preserve"> ==&gt; </t>
    </r>
    <r>
      <rPr>
        <b/>
        <sz val="10"/>
        <color indexed="12"/>
        <rFont val="Arial"/>
        <family val="2"/>
      </rPr>
      <t>Display Score Sheet for Print</t>
    </r>
    <r>
      <rPr>
        <sz val="10"/>
        <rFont val="Arial"/>
        <family val="2"/>
      </rPr>
      <t xml:space="preserve"> (Requires at least one skipper to display)</t>
    </r>
  </si>
  <si>
    <r>
      <t xml:space="preserve">In race one </t>
    </r>
    <r>
      <rPr>
        <b/>
        <sz val="10"/>
        <rFont val="Arial"/>
        <family val="2"/>
      </rPr>
      <t>DNF, RET, OCS, DNS, DNC, BFD, DSQ, DNE</t>
    </r>
    <r>
      <rPr>
        <sz val="10"/>
        <rFont val="Arial"/>
        <family val="2"/>
      </rPr>
      <t xml:space="preserve">, and </t>
    </r>
    <r>
      <rPr>
        <b/>
        <sz val="10"/>
        <rFont val="Arial"/>
        <family val="2"/>
      </rPr>
      <t>DGM</t>
    </r>
    <r>
      <rPr>
        <sz val="10"/>
        <rFont val="Arial"/>
        <family val="2"/>
      </rPr>
      <t xml:space="preserve"> receive largest-heat score + 1</t>
    </r>
  </si>
  <si>
    <r>
      <t>To create a pdf of the</t>
    </r>
    <r>
      <rPr>
        <b/>
        <i/>
        <sz val="10"/>
        <rFont val="Arial"/>
        <family val="2"/>
      </rPr>
      <t xml:space="preserve"> Score Sheet</t>
    </r>
    <r>
      <rPr>
        <sz val="10"/>
        <rFont val="Arial"/>
        <family val="2"/>
      </rPr>
      <t xml:space="preserve"> results, click on</t>
    </r>
    <r>
      <rPr>
        <b/>
        <sz val="10"/>
        <color indexed="62"/>
        <rFont val="Arial"/>
        <family val="2"/>
      </rPr>
      <t xml:space="preserve"> </t>
    </r>
    <r>
      <rPr>
        <b/>
        <sz val="10"/>
        <color indexed="12"/>
        <rFont val="Arial"/>
        <family val="2"/>
      </rPr>
      <t>Program Options</t>
    </r>
    <r>
      <rPr>
        <sz val="10"/>
        <color indexed="12"/>
        <rFont val="Arial"/>
        <family val="2"/>
      </rPr>
      <t xml:space="preserve"> ==&gt;</t>
    </r>
    <r>
      <rPr>
        <b/>
        <sz val="10"/>
        <color indexed="12"/>
        <rFont val="Arial"/>
        <family val="2"/>
      </rPr>
      <t xml:space="preserve"> Produce pdf</t>
    </r>
  </si>
  <si>
    <r>
      <t xml:space="preserve">      </t>
    </r>
    <r>
      <rPr>
        <b/>
        <sz val="10"/>
        <rFont val="Arial"/>
        <family val="2"/>
      </rPr>
      <t>Excel 97 to 2003</t>
    </r>
    <r>
      <rPr>
        <sz val="10"/>
        <rFont val="Arial"/>
        <family val="2"/>
      </rPr>
      <t xml:space="preserve"> will produce a message to use a pseudo printer to produce a pdf.</t>
    </r>
  </si>
  <si>
    <r>
      <t xml:space="preserve">      </t>
    </r>
    <r>
      <rPr>
        <b/>
        <sz val="10"/>
        <rFont val="Arial"/>
        <family val="2"/>
      </rPr>
      <t>Excel 2007 and later</t>
    </r>
    <r>
      <rPr>
        <sz val="10"/>
        <rFont val="Arial"/>
        <family val="2"/>
      </rPr>
      <t xml:space="preserve"> will produce a pdf  and save it to the same dorectory as this Excel score file</t>
    </r>
  </si>
  <si>
    <r>
      <t xml:space="preserve">                         Name of file will be the event name as entered in B2;e.g.,  "</t>
    </r>
    <r>
      <rPr>
        <b/>
        <sz val="10"/>
        <rFont val="Arial"/>
        <family val="2"/>
      </rPr>
      <t>2006 Dallas Blow Out Regatta.pdf</t>
    </r>
    <r>
      <rPr>
        <sz val="10"/>
        <rFont val="Arial"/>
        <family val="2"/>
      </rPr>
      <t xml:space="preserve">". </t>
    </r>
  </si>
  <si>
    <t>WDN</t>
  </si>
  <si>
    <t>HMS 2013 Scoring v1.0.xls ( February 2013) RAF changed to RET to comply with RRS 2013-16.  pdf output of tidy Score Sheet added</t>
  </si>
  <si>
    <r>
      <rPr>
        <b/>
        <strike/>
        <sz val="10"/>
        <rFont val="Arial"/>
        <family val="2"/>
      </rPr>
      <t xml:space="preserve">RDGevent </t>
    </r>
    <r>
      <rPr>
        <strike/>
        <sz val="10"/>
        <rFont val="Arial"/>
        <family val="2"/>
      </rPr>
      <t>= will automatically assign average score (excluding Race #1in a multi heat event). Will warn with</t>
    </r>
    <r>
      <rPr>
        <b/>
        <strike/>
        <sz val="10"/>
        <rFont val="Arial"/>
        <family val="2"/>
      </rPr>
      <t xml:space="preserve"> DAFT!</t>
    </r>
    <r>
      <rPr>
        <strike/>
        <sz val="10"/>
        <rFont val="Arial"/>
        <family val="2"/>
      </rPr>
      <t xml:space="preserve"> if used in Race 1 of a multi heat event.</t>
    </r>
  </si>
  <si>
    <r>
      <t xml:space="preserve">      DNF, RET, OCS, DNS, DNC, BFD, DSQ, DNE, DGM, WDN</t>
    </r>
    <r>
      <rPr>
        <sz val="10"/>
        <rFont val="Arial"/>
        <family val="2"/>
      </rPr>
      <t xml:space="preserve"> (Withdrawn), </t>
    </r>
    <r>
      <rPr>
        <b/>
        <sz val="10"/>
        <rFont val="Arial"/>
        <family val="2"/>
      </rPr>
      <t/>
    </r>
  </si>
  <si>
    <r>
      <t xml:space="preserve">In subsequent races </t>
    </r>
    <r>
      <rPr>
        <b/>
        <sz val="10"/>
        <rFont val="Arial"/>
        <family val="2"/>
      </rPr>
      <t>BFD</t>
    </r>
    <r>
      <rPr>
        <sz val="10"/>
        <rFont val="Arial"/>
        <family val="2"/>
      </rPr>
      <t xml:space="preserve">, </t>
    </r>
    <r>
      <rPr>
        <b/>
        <sz val="10"/>
        <rFont val="Arial"/>
        <family val="2"/>
      </rPr>
      <t>DSQ, DNE, DGM</t>
    </r>
    <r>
      <rPr>
        <sz val="10"/>
        <rFont val="Arial"/>
        <family val="2"/>
      </rPr>
      <t xml:space="preserve"> and </t>
    </r>
    <r>
      <rPr>
        <b/>
        <sz val="10"/>
        <rFont val="Arial"/>
        <family val="2"/>
      </rPr>
      <t>WDN</t>
    </r>
    <r>
      <rPr>
        <sz val="10"/>
        <rFont val="Arial"/>
        <family val="2"/>
      </rPr>
      <t xml:space="preserve"> receive maximum score of entries + 1 </t>
    </r>
  </si>
  <si>
    <r>
      <rPr>
        <sz val="10"/>
        <rFont val="Arial"/>
        <family val="2"/>
      </rPr>
      <t>Except in the lowest heat</t>
    </r>
    <r>
      <rPr>
        <b/>
        <sz val="10"/>
        <rFont val="Arial"/>
        <family val="2"/>
      </rPr>
      <t xml:space="preserve"> DNF, RET, OCS, DNC</t>
    </r>
    <r>
      <rPr>
        <sz val="10"/>
        <rFont val="Arial"/>
        <family val="2"/>
      </rPr>
      <t xml:space="preserve">, and </t>
    </r>
    <r>
      <rPr>
        <b/>
        <sz val="10"/>
        <rFont val="Arial"/>
        <family val="2"/>
      </rPr>
      <t>DNS</t>
    </r>
    <r>
      <rPr>
        <sz val="10"/>
        <rFont val="Arial"/>
        <family val="2"/>
      </rPr>
      <t xml:space="preserve"> receive 'maximum score possible in heat' +1 (calculated differently from earlier versions of HMS.)</t>
    </r>
  </si>
  <si>
    <r>
      <rPr>
        <sz val="10"/>
        <rFont val="Arial"/>
        <family val="2"/>
      </rPr>
      <t>In the lowest heat</t>
    </r>
    <r>
      <rPr>
        <b/>
        <sz val="10"/>
        <rFont val="Arial"/>
        <family val="2"/>
      </rPr>
      <t xml:space="preserve"> DNF, RET, OCS, DNC</t>
    </r>
    <r>
      <rPr>
        <sz val="10"/>
        <rFont val="Arial"/>
        <family val="2"/>
      </rPr>
      <t xml:space="preserve"> and </t>
    </r>
    <r>
      <rPr>
        <b/>
        <sz val="10"/>
        <rFont val="Arial"/>
        <family val="2"/>
      </rPr>
      <t xml:space="preserve">DNS </t>
    </r>
    <r>
      <rPr>
        <sz val="10"/>
        <rFont val="Arial"/>
        <family val="2"/>
      </rPr>
      <t>score entries +1 (New for HMS 2014)</t>
    </r>
  </si>
  <si>
    <t>HMS 2014 Scoring v2.0.xls (April 2014)  Scoring in lowest heat changed to match new rules.  RDGevent no longer an option to avoid mis-use. WTDRN now WDN</t>
  </si>
  <si>
    <t>HMS 2014 Scoring 2.0a (October 2014)  Bug in Race 3, Heats B to E,  which gave wrong scores for DNF, DNS, fixed</t>
  </si>
  <si>
    <t>22nd</t>
  </si>
  <si>
    <t>23rd</t>
  </si>
  <si>
    <t>24th</t>
  </si>
  <si>
    <t>FH158</t>
  </si>
  <si>
    <t/>
  </si>
  <si>
    <t>HMS 2016 scoring v1.xlsm  (November 2015)  heats extended to permit 24 boats</t>
  </si>
  <si>
    <t>HMS 2016 scoring v1a.xlsm (March 2016) Bug fix to permit promotion of 6 in race 2 - overloked in v1</t>
  </si>
  <si>
    <t>Score</t>
  </si>
  <si>
    <t>HMS 2016 scoring v1.xlsm  (April 2016) Bug fix to overcome &amp; in event title or host being interpreted as a commnd when displaying Score Sheet and/or generating pdf.</t>
  </si>
  <si>
    <t>HMS 2016 scoring v3 (July 2016) Bugs in counting the number of boats in Heat B and in the calculation of scores in Race10 Heat E fixed</t>
  </si>
  <si>
    <t>HMS 2016 scoring v3a (October 2016) bug in scoring heat A in races 7 and 14 that did not correctly score DNE, fixed. Hang over from not removing RDGevent.</t>
  </si>
  <si>
    <t>HMS 2016 scoring v3b (May 2019) bug in scoring DNC in heat C, Race 10 error in formulae for points</t>
  </si>
  <si>
    <t>HMS 2016 Scoring v3b - May 2019 - Promote = 4</t>
  </si>
  <si>
    <t>Club/State</t>
  </si>
  <si>
    <t>Design</t>
  </si>
  <si>
    <t>Hull No.</t>
  </si>
  <si>
    <t>96</t>
  </si>
  <si>
    <t>CLRS/WA</t>
  </si>
  <si>
    <t>Joe Blogs</t>
  </si>
  <si>
    <t>Britpop!</t>
  </si>
  <si>
    <t>AUS 1496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</si>
</sst>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font>
      <sz val="10"/>
      <name val="Arial"/>
    </font>
    <font>
      <sz val="10"/>
      <name val="Arial"/>
      <family val="2"/>
    </font>
    <font>
      <b/>
      <sz val="10"/>
      <name val="Arial"/>
      <family val="2"/>
    </font>
    <font>
      <sz val="9"/>
      <color indexed="8"/>
      <name val="Arial"/>
      <family val="2"/>
    </font>
    <font>
      <sz val="10"/>
      <name val="Arial"/>
      <family val="2"/>
    </font>
    <font>
      <b/>
      <sz val="10"/>
      <name val="Arial"/>
      <family val="2"/>
    </font>
    <font>
      <sz val="8"/>
      <color indexed="10"/>
      <name val="Arial"/>
      <family val="2"/>
    </font>
    <font>
      <b/>
      <sz val="10"/>
      <color indexed="8"/>
      <name val="Arial"/>
      <family val="2"/>
    </font>
    <font>
      <sz val="10"/>
      <color indexed="8"/>
      <name val="Arial"/>
      <family val="2"/>
    </font>
    <font>
      <b/>
      <sz val="10"/>
      <color indexed="10"/>
      <name val="Arial"/>
      <family val="2"/>
    </font>
    <font>
      <sz val="9"/>
      <color indexed="9"/>
      <name val="Geneva"/>
    </font>
    <font>
      <sz val="10"/>
      <color indexed="10"/>
      <name val="Arial"/>
      <family val="2"/>
    </font>
    <font>
      <b/>
      <sz val="10"/>
      <color indexed="12"/>
      <name val="Arial"/>
      <family val="2"/>
    </font>
    <font>
      <sz val="10"/>
      <color indexed="12"/>
      <name val="Arial"/>
      <family val="2"/>
    </font>
    <font>
      <sz val="12"/>
      <name val="Arial"/>
      <family val="2"/>
    </font>
    <font>
      <sz val="8"/>
      <name val="Arial"/>
      <family val="2"/>
    </font>
    <font>
      <b/>
      <i/>
      <sz val="10"/>
      <name val="Arial"/>
      <family val="2"/>
    </font>
    <font>
      <i/>
      <sz val="10"/>
      <name val="Arial"/>
      <family val="2"/>
    </font>
    <font>
      <b/>
      <sz val="8"/>
      <name val="Arial"/>
      <family val="2"/>
    </font>
    <font>
      <sz val="8"/>
      <color indexed="81"/>
      <name val="Tahoma"/>
      <family val="2"/>
    </font>
    <font>
      <b/>
      <sz val="8"/>
      <color indexed="81"/>
      <name val="Tahoma"/>
      <family val="2"/>
    </font>
    <font>
      <b/>
      <i/>
      <sz val="9"/>
      <name val="Arial"/>
      <family val="2"/>
    </font>
    <font>
      <sz val="9"/>
      <name val="Arial"/>
      <family val="2"/>
    </font>
    <font>
      <b/>
      <sz val="9"/>
      <name val="Arial"/>
      <family val="2"/>
    </font>
    <font>
      <b/>
      <i/>
      <sz val="10"/>
      <color indexed="12"/>
      <name val="Arial"/>
      <family val="2"/>
    </font>
    <font>
      <b/>
      <sz val="10"/>
      <color indexed="48"/>
      <name val="Arial"/>
      <family val="2"/>
    </font>
    <font>
      <b/>
      <sz val="10"/>
      <color indexed="53"/>
      <name val="Arial"/>
      <family val="2"/>
    </font>
    <font>
      <b/>
      <sz val="10"/>
      <color indexed="13"/>
      <name val="Arial"/>
      <family val="2"/>
    </font>
    <font>
      <b/>
      <u/>
      <sz val="10"/>
      <name val="Arial"/>
      <family val="2"/>
    </font>
    <font>
      <u/>
      <sz val="10"/>
      <color indexed="12"/>
      <name val="Arial"/>
      <family val="2"/>
    </font>
    <font>
      <b/>
      <sz val="10"/>
      <color indexed="62"/>
      <name val="Arial"/>
      <family val="2"/>
    </font>
    <font>
      <b/>
      <strike/>
      <sz val="10"/>
      <name val="Arial"/>
      <family val="2"/>
    </font>
    <font>
      <strike/>
      <sz val="10"/>
      <name val="Arial"/>
      <family val="2"/>
    </font>
    <font>
      <b/>
      <sz val="10"/>
      <color rgb="FFFFFF00"/>
      <name val="Arial"/>
      <family val="2"/>
    </font>
    <font>
      <b/>
      <sz val="10"/>
      <color rgb="FF0000FF"/>
      <name val="Arial"/>
      <family val="2"/>
    </font>
    <font>
      <b/>
      <sz val="10"/>
      <color rgb="FF000000"/>
      <name val="Arial"/>
      <family val="2"/>
    </font>
  </fonts>
  <fills count="15">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45"/>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15"/>
        <bgColor indexed="64"/>
      </patternFill>
    </fill>
  </fills>
  <borders count="21">
    <border>
      <left/>
      <right/>
      <top/>
      <bottom/>
      <diagonal/>
    </border>
    <border>
      <left/>
      <right style="thick">
        <color indexed="64"/>
      </right>
      <top/>
      <bottom/>
      <diagonal/>
    </border>
    <border>
      <left/>
      <right/>
      <top/>
      <bottom style="thin">
        <color indexed="64"/>
      </bottom>
      <diagonal/>
    </border>
    <border>
      <left style="thick">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0" fillId="0" borderId="0">
      <protection locked="0"/>
    </xf>
    <xf numFmtId="0" fontId="29" fillId="0" borderId="0" applyNumberFormat="0" applyFill="0" applyBorder="0" applyAlignment="0" applyProtection="0">
      <alignment vertical="top"/>
      <protection locked="0"/>
    </xf>
  </cellStyleXfs>
  <cellXfs count="271">
    <xf numFmtId="0" fontId="0" fillId="0" borderId="0" xfId="0"/>
    <xf numFmtId="0" fontId="0" fillId="0" borderId="0" xfId="0" applyNumberFormat="1" applyAlignment="1">
      <alignment horizontal="center"/>
    </xf>
    <xf numFmtId="0" fontId="0" fillId="2" borderId="0" xfId="0" applyNumberFormat="1" applyFill="1" applyAlignment="1">
      <alignment horizontal="center"/>
    </xf>
    <xf numFmtId="0" fontId="2" fillId="3" borderId="0" xfId="0" applyNumberFormat="1" applyFont="1" applyFill="1" applyAlignment="1">
      <alignment horizontal="center"/>
    </xf>
    <xf numFmtId="164" fontId="0" fillId="2" borderId="0" xfId="0" applyNumberFormat="1" applyFill="1" applyAlignment="1">
      <alignment horizontal="center"/>
    </xf>
    <xf numFmtId="0" fontId="2" fillId="4" borderId="0" xfId="0" applyNumberFormat="1" applyFont="1" applyFill="1" applyAlignment="1">
      <alignment horizontal="center"/>
    </xf>
    <xf numFmtId="0" fontId="0" fillId="0" borderId="0" xfId="0" applyNumberFormat="1" applyAlignment="1" applyProtection="1">
      <alignment horizontal="center"/>
      <protection locked="0"/>
    </xf>
    <xf numFmtId="0" fontId="0" fillId="0" borderId="0" xfId="0" applyNumberFormat="1" applyFill="1" applyAlignment="1">
      <alignment horizontal="center"/>
    </xf>
    <xf numFmtId="0" fontId="0" fillId="5" borderId="0" xfId="0" applyNumberFormat="1" applyFill="1" applyAlignment="1">
      <alignment horizontal="center"/>
    </xf>
    <xf numFmtId="0" fontId="4" fillId="5" borderId="0" xfId="0" applyNumberFormat="1" applyFont="1" applyFill="1" applyAlignment="1" applyProtection="1">
      <alignment horizontal="center"/>
      <protection locked="0"/>
    </xf>
    <xf numFmtId="0" fontId="5" fillId="0" borderId="0" xfId="0" applyFont="1" applyAlignment="1">
      <alignment horizontal="center"/>
    </xf>
    <xf numFmtId="0" fontId="0" fillId="0" borderId="1" xfId="0" applyBorder="1"/>
    <xf numFmtId="0" fontId="0" fillId="0" borderId="0" xfId="0" applyAlignment="1">
      <alignment horizontal="center"/>
    </xf>
    <xf numFmtId="0" fontId="5" fillId="0" borderId="1" xfId="0" applyFont="1" applyBorder="1" applyAlignment="1">
      <alignment horizontal="center"/>
    </xf>
    <xf numFmtId="1" fontId="5" fillId="0" borderId="0" xfId="0" applyNumberFormat="1" applyFont="1" applyAlignment="1">
      <alignment horizontal="center"/>
    </xf>
    <xf numFmtId="165" fontId="0" fillId="0" borderId="0" xfId="0" applyNumberFormat="1" applyAlignment="1">
      <alignment horizontal="center" vertical="center"/>
    </xf>
    <xf numFmtId="165" fontId="0" fillId="0" borderId="0" xfId="0" applyNumberFormat="1"/>
    <xf numFmtId="165" fontId="0" fillId="0" borderId="0" xfId="0" applyNumberFormat="1" applyAlignment="1">
      <alignment horizontal="center"/>
    </xf>
    <xf numFmtId="165" fontId="0" fillId="0" borderId="0" xfId="0" applyNumberFormat="1" applyBorder="1" applyAlignment="1">
      <alignment horizontal="center" vertical="center"/>
    </xf>
    <xf numFmtId="0" fontId="0" fillId="0" borderId="0" xfId="0" applyBorder="1"/>
    <xf numFmtId="0" fontId="4" fillId="0" borderId="0" xfId="0" applyFont="1" applyAlignment="1">
      <alignment horizontal="center"/>
    </xf>
    <xf numFmtId="0" fontId="7" fillId="0" borderId="0" xfId="0" applyNumberFormat="1" applyFont="1" applyAlignment="1">
      <alignment horizontal="center"/>
    </xf>
    <xf numFmtId="0" fontId="7" fillId="0" borderId="2" xfId="0" applyNumberFormat="1" applyFont="1" applyBorder="1" applyAlignment="1">
      <alignment horizontal="center" vertical="top"/>
    </xf>
    <xf numFmtId="0" fontId="0" fillId="0" borderId="0" xfId="0" applyNumberFormat="1" applyAlignment="1">
      <alignment horizontal="left"/>
    </xf>
    <xf numFmtId="0" fontId="0" fillId="0" borderId="0" xfId="0" applyAlignment="1">
      <alignment horizontal="left"/>
    </xf>
    <xf numFmtId="165" fontId="0" fillId="0" borderId="0" xfId="0" applyNumberFormat="1" applyAlignment="1">
      <alignment horizontal="left" vertical="center"/>
    </xf>
    <xf numFmtId="0" fontId="0" fillId="5" borderId="0" xfId="0" applyNumberFormat="1" applyFill="1" applyAlignment="1" applyProtection="1">
      <alignment horizontal="center"/>
      <protection locked="0"/>
    </xf>
    <xf numFmtId="164" fontId="0" fillId="0" borderId="0" xfId="0" applyNumberFormat="1" applyBorder="1" applyAlignment="1">
      <alignment horizontal="center"/>
    </xf>
    <xf numFmtId="0" fontId="0" fillId="0" borderId="0" xfId="0" applyNumberFormat="1" applyBorder="1" applyAlignment="1">
      <alignment horizontal="center"/>
    </xf>
    <xf numFmtId="0" fontId="0" fillId="0" borderId="1" xfId="0" applyNumberFormat="1" applyBorder="1" applyAlignment="1">
      <alignment horizontal="center" vertical="center"/>
    </xf>
    <xf numFmtId="165" fontId="0" fillId="0" borderId="1" xfId="0" applyNumberFormat="1" applyBorder="1"/>
    <xf numFmtId="0" fontId="4" fillId="0" borderId="0" xfId="0" applyNumberFormat="1" applyFont="1" applyAlignment="1">
      <alignment horizontal="right"/>
    </xf>
    <xf numFmtId="0" fontId="8" fillId="0" borderId="0" xfId="0" applyNumberFormat="1" applyFont="1" applyAlignment="1">
      <alignment horizontal="left"/>
    </xf>
    <xf numFmtId="0" fontId="4" fillId="0" borderId="0" xfId="0" applyNumberFormat="1" applyFont="1" applyAlignment="1">
      <alignment horizontal="center"/>
    </xf>
    <xf numFmtId="0" fontId="2" fillId="0" borderId="0" xfId="0" applyFont="1" applyAlignment="1">
      <alignment horizontal="left" vertical="center"/>
    </xf>
    <xf numFmtId="0" fontId="5" fillId="2" borderId="0" xfId="0" applyFont="1" applyFill="1" applyAlignment="1">
      <alignment horizontal="center"/>
    </xf>
    <xf numFmtId="0" fontId="0" fillId="2" borderId="0" xfId="0" applyFill="1"/>
    <xf numFmtId="0" fontId="0" fillId="2" borderId="1" xfId="0" applyFill="1" applyBorder="1"/>
    <xf numFmtId="0" fontId="0" fillId="2" borderId="0" xfId="0" applyFill="1" applyAlignment="1">
      <alignment horizontal="center"/>
    </xf>
    <xf numFmtId="0" fontId="8" fillId="0" borderId="0" xfId="0" applyNumberFormat="1" applyFont="1" applyAlignment="1">
      <alignment horizontal="centerContinuous"/>
    </xf>
    <xf numFmtId="0" fontId="8" fillId="0" borderId="0" xfId="0" applyNumberFormat="1" applyFont="1" applyAlignment="1">
      <alignment horizontal="center"/>
    </xf>
    <xf numFmtId="0" fontId="2" fillId="0" borderId="0" xfId="0" applyFont="1" applyAlignment="1">
      <alignment horizontal="center"/>
    </xf>
    <xf numFmtId="49" fontId="5" fillId="0" borderId="0" xfId="0" applyNumberFormat="1" applyFont="1" applyAlignment="1" applyProtection="1">
      <alignment horizontal="center"/>
      <protection locked="0"/>
    </xf>
    <xf numFmtId="49" fontId="0" fillId="0" borderId="0" xfId="0" applyNumberFormat="1" applyAlignment="1" applyProtection="1">
      <alignment horizontal="center"/>
      <protection locked="0"/>
    </xf>
    <xf numFmtId="49" fontId="4" fillId="5" borderId="0" xfId="0" applyNumberFormat="1" applyFont="1" applyFill="1" applyAlignment="1" applyProtection="1">
      <alignment horizontal="center"/>
      <protection locked="0"/>
    </xf>
    <xf numFmtId="49" fontId="0" fillId="0" borderId="0" xfId="0" applyNumberFormat="1" applyAlignment="1">
      <alignment horizontal="center"/>
    </xf>
    <xf numFmtId="1" fontId="5" fillId="2" borderId="0" xfId="0" applyNumberFormat="1" applyFont="1" applyFill="1" applyAlignment="1">
      <alignment horizontal="center"/>
    </xf>
    <xf numFmtId="0" fontId="0" fillId="0" borderId="0" xfId="0" applyAlignment="1"/>
    <xf numFmtId="0" fontId="5" fillId="0" borderId="3" xfId="0" applyFont="1" applyBorder="1" applyAlignment="1"/>
    <xf numFmtId="0" fontId="0" fillId="0" borderId="3" xfId="0" applyBorder="1" applyAlignment="1"/>
    <xf numFmtId="0" fontId="0" fillId="2" borderId="0" xfId="0" applyFill="1" applyAlignment="1"/>
    <xf numFmtId="164" fontId="0" fillId="0" borderId="3" xfId="0" applyNumberFormat="1" applyBorder="1" applyAlignment="1">
      <alignment horizontal="center"/>
    </xf>
    <xf numFmtId="0" fontId="2" fillId="0" borderId="0" xfId="0" applyFont="1" applyAlignment="1">
      <alignment horizontal="left"/>
    </xf>
    <xf numFmtId="1" fontId="0" fillId="2" borderId="0" xfId="0" applyNumberFormat="1" applyFill="1" applyAlignment="1">
      <alignment horizontal="center"/>
    </xf>
    <xf numFmtId="1" fontId="0" fillId="0" borderId="0" xfId="0" applyNumberFormat="1" applyAlignment="1">
      <alignment horizontal="center"/>
    </xf>
    <xf numFmtId="0" fontId="4" fillId="0" borderId="0" xfId="0" applyFont="1" applyAlignment="1">
      <alignment horizontal="left"/>
    </xf>
    <xf numFmtId="49" fontId="4" fillId="0" borderId="0" xfId="0" applyNumberFormat="1" applyFont="1" applyAlignment="1">
      <alignment horizontal="right"/>
    </xf>
    <xf numFmtId="49" fontId="4" fillId="6" borderId="0" xfId="0" applyNumberFormat="1" applyFont="1" applyFill="1" applyAlignment="1">
      <alignment horizontal="right"/>
    </xf>
    <xf numFmtId="1" fontId="4" fillId="0" borderId="2" xfId="0" applyNumberFormat="1" applyFont="1" applyBorder="1" applyAlignment="1">
      <alignment horizontal="center"/>
    </xf>
    <xf numFmtId="0" fontId="11" fillId="2" borderId="0" xfId="0" applyFont="1" applyFill="1"/>
    <xf numFmtId="0" fontId="11" fillId="2" borderId="0" xfId="0" applyFont="1" applyFill="1" applyAlignment="1">
      <alignment horizontal="center"/>
    </xf>
    <xf numFmtId="0" fontId="0" fillId="7" borderId="0" xfId="0" applyFill="1" applyAlignment="1">
      <alignment horizontal="center"/>
    </xf>
    <xf numFmtId="0" fontId="0" fillId="8" borderId="0" xfId="0" applyFill="1" applyAlignment="1">
      <alignment horizontal="center"/>
    </xf>
    <xf numFmtId="49" fontId="2" fillId="0" borderId="0" xfId="1" applyNumberFormat="1" applyFont="1" applyAlignment="1">
      <alignment horizontal="left"/>
      <protection locked="0"/>
    </xf>
    <xf numFmtId="165" fontId="5" fillId="9" borderId="0" xfId="0" applyNumberFormat="1" applyFont="1" applyFill="1" applyAlignment="1">
      <alignment horizontal="center"/>
    </xf>
    <xf numFmtId="165" fontId="5" fillId="9" borderId="0" xfId="0" applyNumberFormat="1" applyFont="1" applyFill="1" applyBorder="1" applyAlignment="1">
      <alignment horizontal="center"/>
    </xf>
    <xf numFmtId="165" fontId="5" fillId="9" borderId="4" xfId="0" applyNumberFormat="1" applyFont="1" applyFill="1" applyBorder="1" applyAlignment="1">
      <alignment horizontal="center"/>
    </xf>
    <xf numFmtId="0" fontId="5" fillId="10" borderId="5" xfId="0" applyFont="1" applyFill="1" applyBorder="1" applyAlignment="1">
      <alignment horizontal="center"/>
    </xf>
    <xf numFmtId="1" fontId="5" fillId="8" borderId="5" xfId="0" applyNumberFormat="1" applyFont="1" applyFill="1" applyBorder="1" applyAlignment="1">
      <alignment horizontal="center"/>
    </xf>
    <xf numFmtId="49" fontId="2" fillId="0" borderId="6" xfId="1" applyNumberFormat="1" applyFont="1" applyBorder="1" applyAlignment="1">
      <alignment horizontal="left"/>
      <protection locked="0"/>
    </xf>
    <xf numFmtId="49" fontId="5" fillId="0" borderId="6" xfId="0" applyNumberFormat="1" applyFont="1" applyBorder="1" applyAlignment="1" applyProtection="1">
      <alignment horizontal="center"/>
      <protection locked="0"/>
    </xf>
    <xf numFmtId="165" fontId="5" fillId="9" borderId="6" xfId="0" applyNumberFormat="1" applyFont="1" applyFill="1" applyBorder="1" applyAlignment="1">
      <alignment horizontal="center"/>
    </xf>
    <xf numFmtId="165" fontId="0" fillId="0" borderId="6" xfId="0" applyNumberFormat="1" applyBorder="1" applyAlignment="1">
      <alignment horizontal="center" vertical="center"/>
    </xf>
    <xf numFmtId="0" fontId="0" fillId="0" borderId="6" xfId="0" applyBorder="1"/>
    <xf numFmtId="164" fontId="0" fillId="0" borderId="8" xfId="0" applyNumberFormat="1" applyBorder="1" applyAlignment="1">
      <alignment horizontal="center"/>
    </xf>
    <xf numFmtId="165" fontId="0" fillId="0" borderId="6" xfId="0" applyNumberFormat="1" applyBorder="1"/>
    <xf numFmtId="165" fontId="0" fillId="0" borderId="7" xfId="0" applyNumberFormat="1" applyBorder="1"/>
    <xf numFmtId="49" fontId="2" fillId="0" borderId="0" xfId="1" applyNumberFormat="1" applyFont="1" applyBorder="1" applyAlignment="1">
      <alignment horizontal="left"/>
      <protection locked="0"/>
    </xf>
    <xf numFmtId="49" fontId="5" fillId="0" borderId="0" xfId="0" applyNumberFormat="1" applyFont="1" applyBorder="1" applyAlignment="1" applyProtection="1">
      <alignment horizontal="center"/>
      <protection locked="0"/>
    </xf>
    <xf numFmtId="0" fontId="0" fillId="0" borderId="0" xfId="0" applyFill="1" applyAlignment="1">
      <alignment horizontal="left"/>
    </xf>
    <xf numFmtId="0" fontId="17" fillId="0" borderId="0" xfId="0" applyFont="1" applyAlignment="1">
      <alignment horizontal="right"/>
    </xf>
    <xf numFmtId="0" fontId="4" fillId="0" borderId="0" xfId="0" applyFont="1" applyFill="1" applyAlignment="1">
      <alignment horizontal="center"/>
    </xf>
    <xf numFmtId="1" fontId="14" fillId="0" borderId="0" xfId="0" applyNumberFormat="1" applyFont="1" applyFill="1" applyAlignment="1">
      <alignment horizontal="center"/>
    </xf>
    <xf numFmtId="0" fontId="4" fillId="0" borderId="0" xfId="0" applyFont="1" applyFill="1"/>
    <xf numFmtId="1" fontId="14" fillId="0" borderId="0" xfId="0" applyNumberFormat="1" applyFont="1" applyFill="1" applyAlignment="1">
      <alignment horizontal="center" vertical="top"/>
    </xf>
    <xf numFmtId="0" fontId="4" fillId="0" borderId="0" xfId="0" applyFont="1" applyFill="1" applyAlignment="1">
      <alignment horizontal="left"/>
    </xf>
    <xf numFmtId="0" fontId="5" fillId="11" borderId="0" xfId="0" applyFont="1" applyFill="1" applyAlignment="1">
      <alignment horizontal="center"/>
    </xf>
    <xf numFmtId="0" fontId="1" fillId="11" borderId="0" xfId="0" applyFont="1" applyFill="1" applyAlignment="1">
      <alignment horizontal="center"/>
    </xf>
    <xf numFmtId="49" fontId="4" fillId="2" borderId="0" xfId="0" applyNumberFormat="1" applyFont="1" applyFill="1" applyAlignment="1">
      <alignment horizontal="right"/>
    </xf>
    <xf numFmtId="0" fontId="4" fillId="2" borderId="0" xfId="0" applyFont="1" applyFill="1" applyAlignment="1">
      <alignment horizontal="center"/>
    </xf>
    <xf numFmtId="0" fontId="4" fillId="2" borderId="0" xfId="0" applyFont="1" applyFill="1" applyAlignment="1">
      <alignment horizontal="left"/>
    </xf>
    <xf numFmtId="0" fontId="2" fillId="0" borderId="0" xfId="0" applyFont="1" applyFill="1" applyAlignment="1">
      <alignment horizontal="center"/>
    </xf>
    <xf numFmtId="0" fontId="15" fillId="11" borderId="0" xfId="0" applyFont="1" applyFill="1" applyAlignment="1">
      <alignment horizontal="right"/>
    </xf>
    <xf numFmtId="0" fontId="18" fillId="11" borderId="0" xfId="0" applyFont="1" applyFill="1" applyAlignment="1">
      <alignment horizontal="right"/>
    </xf>
    <xf numFmtId="0" fontId="6" fillId="0" borderId="0" xfId="0" applyFont="1" applyAlignment="1">
      <alignment horizontal="right"/>
    </xf>
    <xf numFmtId="0" fontId="0" fillId="0" borderId="0" xfId="0" applyBorder="1" applyAlignment="1">
      <alignment horizontal="center"/>
    </xf>
    <xf numFmtId="0" fontId="0" fillId="0" borderId="10" xfId="0" applyBorder="1" applyAlignment="1">
      <alignment horizontal="center"/>
    </xf>
    <xf numFmtId="0" fontId="0" fillId="4" borderId="0" xfId="0" applyFill="1" applyBorder="1" applyAlignment="1">
      <alignment horizontal="center"/>
    </xf>
    <xf numFmtId="0" fontId="0" fillId="4" borderId="10" xfId="0" applyFill="1" applyBorder="1" applyAlignment="1">
      <alignment horizontal="center"/>
    </xf>
    <xf numFmtId="0" fontId="0" fillId="11" borderId="10" xfId="0" applyFill="1" applyBorder="1" applyAlignment="1">
      <alignment horizontal="center"/>
    </xf>
    <xf numFmtId="0" fontId="0" fillId="11" borderId="0" xfId="0" applyFill="1" applyBorder="1" applyAlignment="1">
      <alignment horizontal="center"/>
    </xf>
    <xf numFmtId="0" fontId="0" fillId="0" borderId="6" xfId="0"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6" borderId="11" xfId="0" applyFill="1" applyBorder="1" applyAlignment="1">
      <alignment horizontal="center"/>
    </xf>
    <xf numFmtId="0" fontId="0" fillId="9" borderId="10" xfId="0"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9" borderId="0" xfId="0" applyFill="1" applyBorder="1" applyAlignment="1">
      <alignment horizontal="center"/>
    </xf>
    <xf numFmtId="0" fontId="0" fillId="9" borderId="11" xfId="0" applyFill="1" applyBorder="1" applyAlignment="1">
      <alignment horizontal="center"/>
    </xf>
    <xf numFmtId="0" fontId="2" fillId="0" borderId="0" xfId="0" applyFont="1"/>
    <xf numFmtId="0" fontId="2" fillId="0" borderId="12" xfId="0" applyFont="1" applyBorder="1"/>
    <xf numFmtId="0" fontId="2" fillId="0" borderId="13" xfId="0" applyFont="1" applyBorder="1"/>
    <xf numFmtId="0" fontId="4" fillId="0" borderId="0" xfId="0" applyFont="1"/>
    <xf numFmtId="0" fontId="2" fillId="0" borderId="0" xfId="0" applyFont="1" applyBorder="1" applyAlignment="1">
      <alignment horizontal="center"/>
    </xf>
    <xf numFmtId="0" fontId="2" fillId="0" borderId="0" xfId="0" applyFont="1" applyBorder="1"/>
    <xf numFmtId="0" fontId="2" fillId="0" borderId="10" xfId="0" applyFont="1" applyBorder="1" applyAlignment="1">
      <alignment horizontal="center"/>
    </xf>
    <xf numFmtId="0" fontId="11" fillId="4" borderId="0" xfId="0" applyFont="1" applyFill="1" applyAlignment="1">
      <alignment horizontal="left"/>
    </xf>
    <xf numFmtId="0" fontId="0" fillId="4" borderId="0" xfId="0" applyFill="1" applyAlignment="1">
      <alignment horizontal="left"/>
    </xf>
    <xf numFmtId="0" fontId="0" fillId="10" borderId="10" xfId="0" applyFill="1" applyBorder="1" applyAlignment="1">
      <alignment horizontal="center"/>
    </xf>
    <xf numFmtId="0" fontId="5" fillId="10" borderId="5" xfId="0" applyFont="1" applyFill="1" applyBorder="1" applyAlignment="1" applyProtection="1">
      <alignment horizontal="center"/>
      <protection locked="0"/>
    </xf>
    <xf numFmtId="49" fontId="4" fillId="0" borderId="0" xfId="0" applyNumberFormat="1" applyFont="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left"/>
    </xf>
    <xf numFmtId="164" fontId="4" fillId="0" borderId="0" xfId="0" applyNumberFormat="1" applyFont="1" applyAlignment="1" applyProtection="1">
      <alignment horizontal="center"/>
    </xf>
    <xf numFmtId="165" fontId="4" fillId="0" borderId="0" xfId="0" applyNumberFormat="1" applyFont="1" applyAlignment="1" applyProtection="1">
      <alignment horizontal="center" vertical="center"/>
    </xf>
    <xf numFmtId="1" fontId="4" fillId="0" borderId="0" xfId="0" applyNumberFormat="1" applyFont="1" applyAlignment="1" applyProtection="1">
      <alignment horizontal="center"/>
    </xf>
    <xf numFmtId="165" fontId="4" fillId="0" borderId="0" xfId="0" applyNumberFormat="1" applyFont="1" applyAlignment="1" applyProtection="1">
      <alignment horizontal="center"/>
    </xf>
    <xf numFmtId="0" fontId="8" fillId="0" borderId="0" xfId="0" applyNumberFormat="1" applyFont="1" applyAlignment="1" applyProtection="1">
      <alignment horizontal="center" vertical="top"/>
    </xf>
    <xf numFmtId="165" fontId="8" fillId="0" borderId="0" xfId="0" applyNumberFormat="1" applyFont="1" applyAlignment="1" applyProtection="1">
      <alignment horizontal="center" vertical="top"/>
    </xf>
    <xf numFmtId="1" fontId="2" fillId="0" borderId="0" xfId="0" applyNumberFormat="1" applyFont="1" applyAlignment="1">
      <alignment horizontal="center"/>
    </xf>
    <xf numFmtId="0" fontId="15" fillId="11" borderId="0" xfId="0" applyFont="1" applyFill="1" applyAlignment="1">
      <alignment horizontal="center"/>
    </xf>
    <xf numFmtId="0" fontId="17" fillId="11" borderId="0" xfId="0" applyFont="1" applyFill="1" applyAlignment="1">
      <alignment horizontal="right"/>
    </xf>
    <xf numFmtId="0" fontId="0" fillId="11" borderId="0" xfId="0" applyFill="1" applyAlignment="1" applyProtection="1">
      <protection locked="0"/>
    </xf>
    <xf numFmtId="0" fontId="15" fillId="11" borderId="0" xfId="0" applyFont="1" applyFill="1" applyAlignment="1">
      <alignment horizontal="left"/>
    </xf>
    <xf numFmtId="1" fontId="0" fillId="0" borderId="6" xfId="0" applyNumberFormat="1" applyBorder="1" applyAlignment="1">
      <alignment horizontal="center"/>
    </xf>
    <xf numFmtId="0" fontId="2" fillId="7" borderId="0" xfId="0" applyFont="1" applyFill="1" applyAlignment="1">
      <alignment horizontal="right" vertical="center"/>
    </xf>
    <xf numFmtId="0" fontId="0" fillId="11" borderId="0" xfId="0" applyFill="1" applyAlignment="1"/>
    <xf numFmtId="0" fontId="4" fillId="0" borderId="0" xfId="0" applyNumberFormat="1" applyFont="1" applyFill="1" applyAlignment="1" applyProtection="1">
      <alignment horizontal="center"/>
    </xf>
    <xf numFmtId="0" fontId="2" fillId="12" borderId="0" xfId="0" applyNumberFormat="1" applyFont="1" applyFill="1" applyAlignment="1">
      <alignment horizontal="center"/>
    </xf>
    <xf numFmtId="164" fontId="0" fillId="12" borderId="0" xfId="0" applyNumberFormat="1" applyFill="1" applyAlignment="1">
      <alignment horizontal="center"/>
    </xf>
    <xf numFmtId="0" fontId="0" fillId="12" borderId="0" xfId="0" applyNumberFormat="1" applyFill="1" applyAlignment="1">
      <alignment horizontal="center"/>
    </xf>
    <xf numFmtId="0" fontId="4" fillId="10" borderId="0" xfId="0" applyFont="1" applyFill="1" applyAlignment="1">
      <alignment horizontal="center"/>
    </xf>
    <xf numFmtId="0" fontId="4" fillId="9" borderId="0" xfId="0" applyFont="1" applyFill="1" applyAlignment="1">
      <alignment horizontal="center"/>
    </xf>
    <xf numFmtId="0" fontId="4" fillId="6" borderId="0" xfId="0" applyFont="1" applyFill="1" applyAlignment="1">
      <alignment horizontal="center"/>
    </xf>
    <xf numFmtId="0" fontId="4" fillId="11" borderId="0" xfId="0" applyFont="1" applyFill="1" applyAlignment="1">
      <alignment horizontal="center"/>
    </xf>
    <xf numFmtId="0" fontId="4" fillId="4" borderId="0" xfId="0" applyFont="1" applyFill="1" applyAlignment="1">
      <alignment horizontal="center"/>
    </xf>
    <xf numFmtId="0" fontId="11" fillId="0" borderId="0" xfId="0" applyFont="1" applyAlignment="1">
      <alignment horizontal="left"/>
    </xf>
    <xf numFmtId="0" fontId="0" fillId="10" borderId="0" xfId="0" applyFill="1" applyBorder="1" applyAlignment="1">
      <alignment horizontal="center"/>
    </xf>
    <xf numFmtId="0" fontId="0" fillId="0" borderId="0" xfId="0" applyFill="1" applyBorder="1"/>
    <xf numFmtId="0" fontId="4" fillId="0" borderId="0" xfId="0" quotePrefix="1" applyFont="1"/>
    <xf numFmtId="0" fontId="0" fillId="11" borderId="6" xfId="0" applyFill="1" applyBorder="1" applyAlignment="1">
      <alignment horizontal="center"/>
    </xf>
    <xf numFmtId="0" fontId="0" fillId="0" borderId="6" xfId="0" applyFill="1" applyBorder="1" applyAlignment="1">
      <alignment horizontal="center"/>
    </xf>
    <xf numFmtId="0" fontId="0" fillId="0" borderId="0" xfId="0" applyProtection="1"/>
    <xf numFmtId="0" fontId="0" fillId="0" borderId="1" xfId="0" applyBorder="1" applyProtection="1"/>
    <xf numFmtId="0" fontId="23" fillId="13" borderId="0" xfId="0" applyNumberFormat="1" applyFont="1" applyFill="1" applyAlignment="1">
      <alignment horizontal="center" vertical="center"/>
    </xf>
    <xf numFmtId="164" fontId="23" fillId="14" borderId="0" xfId="0" applyNumberFormat="1" applyFont="1" applyFill="1" applyAlignment="1">
      <alignment horizontal="center" vertical="center"/>
    </xf>
    <xf numFmtId="0" fontId="23" fillId="14" borderId="0" xfId="0" applyNumberFormat="1" applyFont="1" applyFill="1" applyAlignment="1">
      <alignment horizontal="center" vertical="center"/>
    </xf>
    <xf numFmtId="49" fontId="23" fillId="14" borderId="0" xfId="0" applyNumberFormat="1" applyFont="1" applyFill="1" applyAlignment="1">
      <alignment horizontal="center" vertical="center"/>
    </xf>
    <xf numFmtId="0" fontId="22" fillId="2" borderId="0" xfId="0" applyNumberFormat="1" applyFont="1" applyFill="1" applyAlignment="1">
      <alignment horizontal="center" vertical="center"/>
    </xf>
    <xf numFmtId="1" fontId="22" fillId="2" borderId="0" xfId="0" applyNumberFormat="1" applyFont="1" applyFill="1" applyAlignment="1">
      <alignment horizontal="center" vertical="center"/>
    </xf>
    <xf numFmtId="0" fontId="22" fillId="0" borderId="0" xfId="0" applyNumberFormat="1" applyFont="1" applyAlignment="1">
      <alignment horizontal="center" vertical="center"/>
    </xf>
    <xf numFmtId="0" fontId="18" fillId="13" borderId="0" xfId="0" applyNumberFormat="1" applyFont="1" applyFill="1" applyAlignment="1">
      <alignment horizontal="center" vertical="center"/>
    </xf>
    <xf numFmtId="0" fontId="18" fillId="14" borderId="0" xfId="0" applyNumberFormat="1" applyFont="1" applyFill="1" applyAlignment="1">
      <alignment horizontal="center" vertical="center"/>
    </xf>
    <xf numFmtId="49" fontId="18" fillId="14" borderId="0" xfId="0" applyNumberFormat="1" applyFont="1" applyFill="1" applyAlignment="1">
      <alignment horizontal="center" vertical="center"/>
    </xf>
    <xf numFmtId="0" fontId="15" fillId="2" borderId="0" xfId="0" applyNumberFormat="1" applyFont="1" applyFill="1" applyAlignment="1">
      <alignment horizontal="center" vertical="center"/>
    </xf>
    <xf numFmtId="1" fontId="15" fillId="2" borderId="0" xfId="0" applyNumberFormat="1" applyFont="1" applyFill="1" applyAlignment="1">
      <alignment horizontal="center" vertical="center"/>
    </xf>
    <xf numFmtId="0" fontId="15" fillId="0" borderId="0" xfId="0" applyNumberFormat="1" applyFont="1" applyAlignment="1">
      <alignment horizontal="center" vertical="center"/>
    </xf>
    <xf numFmtId="0" fontId="15" fillId="5" borderId="0" xfId="0" applyNumberFormat="1" applyFont="1" applyFill="1" applyAlignment="1">
      <alignment horizontal="right" vertical="center"/>
    </xf>
    <xf numFmtId="0" fontId="18" fillId="5" borderId="0" xfId="0" applyNumberFormat="1" applyFont="1" applyFill="1" applyAlignment="1" applyProtection="1">
      <alignment horizontal="left" vertical="center"/>
      <protection locked="0"/>
    </xf>
    <xf numFmtId="0" fontId="0" fillId="11" borderId="0" xfId="0" applyFill="1" applyAlignment="1">
      <alignment horizontal="right"/>
    </xf>
    <xf numFmtId="0" fontId="26" fillId="0" borderId="0" xfId="0" applyFont="1" applyAlignment="1">
      <alignment horizontal="left"/>
    </xf>
    <xf numFmtId="0" fontId="2" fillId="0" borderId="14" xfId="0" applyFont="1" applyBorder="1"/>
    <xf numFmtId="0" fontId="0" fillId="0" borderId="15" xfId="0" applyBorder="1" applyAlignment="1">
      <alignment horizontal="center"/>
    </xf>
    <xf numFmtId="0" fontId="0" fillId="0" borderId="15" xfId="0" applyBorder="1"/>
    <xf numFmtId="0" fontId="0" fillId="0" borderId="16" xfId="0" applyBorder="1" applyAlignment="1">
      <alignment horizontal="center"/>
    </xf>
    <xf numFmtId="0" fontId="0" fillId="11" borderId="11" xfId="0" applyFill="1" applyBorder="1" applyAlignment="1">
      <alignment horizontal="center"/>
    </xf>
    <xf numFmtId="0" fontId="0" fillId="0" borderId="0" xfId="0" applyBorder="1" applyAlignment="1"/>
    <xf numFmtId="0" fontId="22" fillId="0" borderId="0" xfId="0" applyFont="1" applyBorder="1" applyAlignment="1">
      <alignment horizontal="center" vertical="center"/>
    </xf>
    <xf numFmtId="0" fontId="22" fillId="0" borderId="0" xfId="0" applyNumberFormat="1" applyFont="1" applyBorder="1" applyAlignment="1">
      <alignment horizontal="center" vertical="center"/>
    </xf>
    <xf numFmtId="0" fontId="0" fillId="0" borderId="17" xfId="0" applyNumberFormat="1" applyBorder="1" applyAlignment="1">
      <alignment horizontal="center"/>
    </xf>
    <xf numFmtId="0" fontId="2" fillId="3" borderId="0" xfId="0" applyNumberFormat="1" applyFont="1" applyFill="1" applyAlignment="1">
      <alignment horizontal="center" vertical="center"/>
    </xf>
    <xf numFmtId="164" fontId="0" fillId="2" borderId="0" xfId="0" applyNumberFormat="1" applyFill="1" applyAlignment="1">
      <alignment horizontal="center" vertical="center"/>
    </xf>
    <xf numFmtId="0" fontId="0" fillId="2" borderId="0" xfId="0" applyNumberFormat="1" applyFill="1" applyAlignment="1">
      <alignment horizontal="center" vertical="center"/>
    </xf>
    <xf numFmtId="1" fontId="0" fillId="2" borderId="0" xfId="0" applyNumberFormat="1" applyFill="1" applyAlignment="1">
      <alignment horizontal="center" vertical="center"/>
    </xf>
    <xf numFmtId="0" fontId="0" fillId="0" borderId="0" xfId="0" applyNumberFormat="1" applyAlignment="1">
      <alignment horizontal="center" vertical="center"/>
    </xf>
    <xf numFmtId="49" fontId="15" fillId="0" borderId="0" xfId="0" applyNumberFormat="1" applyFont="1" applyAlignment="1">
      <alignment horizontal="center" vertical="center"/>
    </xf>
    <xf numFmtId="49" fontId="22" fillId="0" borderId="0" xfId="0" applyNumberFormat="1" applyFont="1" applyAlignment="1">
      <alignment horizontal="center" vertical="center"/>
    </xf>
    <xf numFmtId="49" fontId="0" fillId="0" borderId="0" xfId="0" applyNumberFormat="1" applyFill="1" applyAlignment="1">
      <alignment horizontal="center"/>
    </xf>
    <xf numFmtId="49" fontId="0" fillId="0" borderId="0" xfId="0" applyNumberFormat="1" applyAlignment="1">
      <alignment horizontal="center" vertical="center"/>
    </xf>
    <xf numFmtId="0" fontId="0" fillId="0" borderId="0" xfId="0" applyFill="1"/>
    <xf numFmtId="0" fontId="0" fillId="0" borderId="0" xfId="0" applyFill="1" applyAlignment="1">
      <alignment horizontal="center"/>
    </xf>
    <xf numFmtId="0" fontId="16" fillId="0" borderId="0" xfId="0" applyFont="1" applyAlignment="1">
      <alignment horizontal="right"/>
    </xf>
    <xf numFmtId="49" fontId="0" fillId="0" borderId="0" xfId="0" applyNumberFormat="1" applyFill="1" applyAlignment="1" applyProtection="1">
      <alignment horizontal="center"/>
      <protection locked="0"/>
    </xf>
    <xf numFmtId="0" fontId="0" fillId="0" borderId="0" xfId="0" applyNumberFormat="1" applyFill="1" applyAlignment="1" applyProtection="1">
      <alignment horizontal="center"/>
      <protection locked="0"/>
    </xf>
    <xf numFmtId="1" fontId="0" fillId="0" borderId="0" xfId="0" applyNumberFormat="1" applyFill="1" applyAlignment="1">
      <alignment horizontal="center"/>
    </xf>
    <xf numFmtId="1" fontId="15" fillId="0" borderId="0" xfId="0" applyNumberFormat="1" applyFont="1" applyAlignment="1">
      <alignment horizontal="center" vertical="center"/>
    </xf>
    <xf numFmtId="1" fontId="22" fillId="0" borderId="0" xfId="0" applyNumberFormat="1" applyFont="1" applyAlignment="1">
      <alignment horizontal="center" vertical="center"/>
    </xf>
    <xf numFmtId="1" fontId="0" fillId="0" borderId="0" xfId="0" applyNumberFormat="1" applyAlignment="1">
      <alignment horizontal="center" vertical="center"/>
    </xf>
    <xf numFmtId="165" fontId="5" fillId="0" borderId="0" xfId="0" applyNumberFormat="1" applyFont="1" applyAlignment="1">
      <alignment horizontal="center"/>
    </xf>
    <xf numFmtId="0" fontId="0" fillId="0" borderId="0" xfId="0" applyNumberFormat="1" applyAlignment="1" applyProtection="1">
      <alignment horizontal="center"/>
    </xf>
    <xf numFmtId="0" fontId="3" fillId="0" borderId="1" xfId="0" applyNumberFormat="1" applyFont="1" applyFill="1" applyBorder="1" applyAlignment="1" applyProtection="1">
      <alignment horizontal="center"/>
    </xf>
    <xf numFmtId="0" fontId="0" fillId="0" borderId="0" xfId="0" applyNumberFormat="1" applyBorder="1" applyAlignment="1" applyProtection="1">
      <alignment horizontal="center"/>
    </xf>
    <xf numFmtId="164" fontId="0" fillId="0" borderId="0" xfId="0" applyNumberFormat="1" applyBorder="1" applyAlignment="1" applyProtection="1">
      <alignment horizontal="center"/>
    </xf>
    <xf numFmtId="0" fontId="0" fillId="0" borderId="1" xfId="0" applyNumberFormat="1" applyBorder="1" applyAlignment="1" applyProtection="1">
      <alignment horizontal="center"/>
    </xf>
    <xf numFmtId="0" fontId="18" fillId="14" borderId="1" xfId="0" applyNumberFormat="1" applyFont="1" applyFill="1" applyBorder="1" applyAlignment="1" applyProtection="1">
      <alignment horizontal="center" vertical="center"/>
    </xf>
    <xf numFmtId="0" fontId="23" fillId="14" borderId="1" xfId="0" applyNumberFormat="1" applyFont="1" applyFill="1" applyBorder="1" applyAlignment="1" applyProtection="1">
      <alignment horizontal="center" vertical="center"/>
    </xf>
    <xf numFmtId="49" fontId="0" fillId="2" borderId="1" xfId="0" applyNumberFormat="1" applyFill="1" applyBorder="1" applyAlignment="1" applyProtection="1">
      <alignment horizontal="center"/>
    </xf>
    <xf numFmtId="0" fontId="8" fillId="2" borderId="1" xfId="0" applyNumberFormat="1" applyFont="1" applyFill="1" applyBorder="1" applyAlignment="1" applyProtection="1">
      <alignment horizontal="center" vertical="center"/>
    </xf>
    <xf numFmtId="0" fontId="0" fillId="2" borderId="1" xfId="0" applyNumberFormat="1" applyFill="1" applyBorder="1" applyAlignment="1" applyProtection="1">
      <alignment horizontal="center" vertical="center"/>
    </xf>
    <xf numFmtId="0" fontId="0" fillId="12" borderId="1" xfId="0" applyNumberFormat="1" applyFill="1" applyBorder="1" applyAlignment="1" applyProtection="1">
      <alignment horizontal="center"/>
    </xf>
    <xf numFmtId="0" fontId="0" fillId="2" borderId="1" xfId="0" applyNumberFormat="1" applyFill="1" applyBorder="1" applyAlignment="1" applyProtection="1">
      <alignment horizontal="center"/>
    </xf>
    <xf numFmtId="0" fontId="27" fillId="3" borderId="1" xfId="0" applyNumberFormat="1" applyFont="1" applyFill="1" applyBorder="1" applyAlignment="1" applyProtection="1">
      <alignment horizontal="center"/>
    </xf>
    <xf numFmtId="164" fontId="0" fillId="2" borderId="1" xfId="0" applyNumberFormat="1" applyFill="1" applyBorder="1" applyAlignment="1" applyProtection="1">
      <alignment horizontal="center"/>
    </xf>
    <xf numFmtId="164" fontId="0" fillId="2" borderId="1" xfId="0" applyNumberFormat="1" applyFill="1" applyBorder="1" applyAlignment="1" applyProtection="1">
      <alignment horizontal="center" vertical="center"/>
    </xf>
    <xf numFmtId="0" fontId="3" fillId="5" borderId="1" xfId="0" applyNumberFormat="1" applyFont="1" applyFill="1" applyBorder="1" applyAlignment="1" applyProtection="1">
      <alignment horizontal="center"/>
    </xf>
    <xf numFmtId="164" fontId="0" fillId="12" borderId="1" xfId="0" applyNumberForma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Border="1" applyAlignment="1" applyProtection="1">
      <alignment horizontal="center"/>
    </xf>
    <xf numFmtId="165" fontId="0" fillId="0" borderId="8" xfId="0" applyNumberFormat="1" applyBorder="1" applyAlignment="1">
      <alignment horizontal="center" vertical="center"/>
    </xf>
    <xf numFmtId="0" fontId="18" fillId="0" borderId="0" xfId="0" applyFont="1" applyFill="1" applyAlignment="1">
      <alignment horizontal="center"/>
    </xf>
    <xf numFmtId="0" fontId="2" fillId="7" borderId="0" xfId="0" applyFont="1" applyFill="1" applyAlignment="1" applyProtection="1">
      <alignment horizontal="center" vertical="center"/>
      <protection locked="0"/>
    </xf>
    <xf numFmtId="0" fontId="4" fillId="4" borderId="0" xfId="0" applyFont="1" applyFill="1" applyAlignment="1">
      <alignment horizontal="left"/>
    </xf>
    <xf numFmtId="0" fontId="0" fillId="4" borderId="0" xfId="0" applyFill="1" applyAlignment="1">
      <alignment horizontal="left" wrapText="1"/>
    </xf>
    <xf numFmtId="0" fontId="29" fillId="0" borderId="0" xfId="2" applyFont="1" applyAlignment="1" applyProtection="1">
      <alignment horizontal="left"/>
    </xf>
    <xf numFmtId="49" fontId="2" fillId="0" borderId="6" xfId="0" applyNumberFormat="1" applyFont="1" applyBorder="1" applyAlignment="1" applyProtection="1">
      <alignment horizontal="center"/>
      <protection locked="0"/>
    </xf>
    <xf numFmtId="0" fontId="2" fillId="10" borderId="5" xfId="0" applyFont="1" applyFill="1" applyBorder="1" applyAlignment="1" applyProtection="1">
      <alignment horizontal="center"/>
      <protection locked="0"/>
    </xf>
    <xf numFmtId="0" fontId="31" fillId="0" borderId="0" xfId="0" applyFont="1" applyAlignment="1">
      <alignment horizontal="left"/>
    </xf>
    <xf numFmtId="0" fontId="4" fillId="2" borderId="0" xfId="0" applyNumberFormat="1" applyFont="1" applyFill="1" applyAlignment="1">
      <alignment horizontal="center"/>
    </xf>
    <xf numFmtId="165" fontId="1" fillId="0" borderId="0" xfId="0" applyNumberFormat="1" applyFont="1" applyFill="1" applyAlignment="1">
      <alignment horizontal="center" vertical="center"/>
    </xf>
    <xf numFmtId="165" fontId="1" fillId="0" borderId="1" xfId="0" applyNumberFormat="1" applyFont="1" applyFill="1" applyBorder="1" applyAlignment="1">
      <alignment horizontal="center" vertical="center"/>
    </xf>
    <xf numFmtId="165" fontId="1" fillId="0" borderId="6" xfId="0" applyNumberFormat="1" applyFont="1" applyFill="1" applyBorder="1" applyAlignment="1">
      <alignment horizontal="center" vertical="center"/>
    </xf>
    <xf numFmtId="165" fontId="1" fillId="0" borderId="7"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0" fontId="1" fillId="0" borderId="0" xfId="0" applyFont="1" applyFill="1" applyAlignment="1">
      <alignment horizontal="center"/>
    </xf>
    <xf numFmtId="1" fontId="1" fillId="0" borderId="0" xfId="0" applyNumberFormat="1" applyFont="1" applyFill="1" applyAlignment="1">
      <alignment horizontal="center"/>
    </xf>
    <xf numFmtId="0" fontId="1" fillId="0" borderId="0" xfId="0" applyFont="1" applyFill="1" applyAlignment="1">
      <alignment horizontal="left"/>
    </xf>
    <xf numFmtId="0" fontId="1" fillId="0" borderId="0" xfId="0" applyFont="1" applyFill="1"/>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center"/>
      <protection locked="0"/>
    </xf>
    <xf numFmtId="49" fontId="2" fillId="0" borderId="9" xfId="0" applyNumberFormat="1" applyFont="1" applyBorder="1" applyAlignment="1" applyProtection="1">
      <alignment horizontal="left"/>
      <protection locked="0"/>
    </xf>
    <xf numFmtId="49" fontId="2" fillId="0" borderId="6" xfId="0" applyNumberFormat="1" applyFont="1" applyBorder="1" applyAlignment="1" applyProtection="1">
      <alignment horizontal="left"/>
      <protection locked="0"/>
    </xf>
    <xf numFmtId="49" fontId="1" fillId="0" borderId="0" xfId="0" applyNumberFormat="1" applyFont="1" applyAlignment="1" applyProtection="1">
      <alignment horizontal="center"/>
      <protection locked="0"/>
    </xf>
    <xf numFmtId="49" fontId="1" fillId="0" borderId="0" xfId="0" applyNumberFormat="1" applyFont="1" applyFill="1" applyAlignment="1" applyProtection="1">
      <alignment horizontal="center"/>
      <protection locked="0"/>
    </xf>
    <xf numFmtId="49" fontId="2" fillId="0" borderId="0" xfId="0" applyNumberFormat="1" applyFont="1" applyBorder="1" applyAlignment="1" applyProtection="1">
      <alignment horizontal="center"/>
      <protection locked="0"/>
    </xf>
    <xf numFmtId="49" fontId="2" fillId="0" borderId="0" xfId="0" applyNumberFormat="1" applyFont="1" applyBorder="1" applyAlignment="1" applyProtection="1">
      <alignment horizontal="left"/>
      <protection locked="0"/>
    </xf>
    <xf numFmtId="49" fontId="1" fillId="5" borderId="0" xfId="0" applyNumberFormat="1" applyFont="1" applyFill="1" applyAlignment="1" applyProtection="1">
      <alignment horizontal="center"/>
      <protection locked="0"/>
    </xf>
    <xf numFmtId="0" fontId="1" fillId="0" borderId="0" xfId="0" applyFont="1" applyAlignment="1">
      <alignment horizontal="left"/>
    </xf>
    <xf numFmtId="0" fontId="2" fillId="0" borderId="0" xfId="0" applyFont="1" applyFill="1" applyAlignment="1">
      <alignment horizontal="center" wrapText="1"/>
    </xf>
    <xf numFmtId="1" fontId="2" fillId="0" borderId="0" xfId="0" applyNumberFormat="1" applyFont="1" applyFill="1" applyAlignment="1">
      <alignment horizontal="center" wrapText="1"/>
    </xf>
    <xf numFmtId="0" fontId="15" fillId="0" borderId="0" xfId="0" applyFont="1" applyFill="1" applyAlignment="1">
      <alignment horizontal="center"/>
    </xf>
    <xf numFmtId="0" fontId="33" fillId="11" borderId="0" xfId="0" applyFont="1" applyFill="1" applyAlignment="1">
      <alignment horizontal="center"/>
    </xf>
    <xf numFmtId="0" fontId="35" fillId="10" borderId="5" xfId="0" applyFont="1" applyFill="1" applyBorder="1" applyAlignment="1">
      <alignment horizontal="center"/>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21" fillId="11" borderId="0" xfId="0" applyFont="1" applyFill="1" applyAlignment="1">
      <alignment horizontal="center" vertical="center"/>
    </xf>
    <xf numFmtId="0" fontId="16" fillId="11" borderId="0" xfId="0" applyFont="1" applyFill="1" applyAlignment="1">
      <alignment horizontal="center" vertical="center"/>
    </xf>
    <xf numFmtId="49" fontId="4" fillId="0" borderId="0" xfId="0" applyNumberFormat="1" applyFont="1" applyFill="1" applyAlignment="1" applyProtection="1">
      <alignment horizontal="left"/>
      <protection locked="0"/>
    </xf>
    <xf numFmtId="0" fontId="0" fillId="0" borderId="0" xfId="0" applyAlignment="1" applyProtection="1">
      <protection locked="0"/>
    </xf>
    <xf numFmtId="49" fontId="1" fillId="0" borderId="0" xfId="0" applyNumberFormat="1" applyFont="1" applyFill="1" applyAlignment="1" applyProtection="1">
      <alignment horizontal="left"/>
      <protection locked="0"/>
    </xf>
    <xf numFmtId="0" fontId="8" fillId="6" borderId="0" xfId="0" applyNumberFormat="1" applyFont="1" applyFill="1" applyAlignment="1">
      <alignment horizontal="center"/>
    </xf>
    <xf numFmtId="0" fontId="7" fillId="0" borderId="0" xfId="0" applyNumberFormat="1" applyFont="1" applyAlignment="1">
      <alignment horizontal="center"/>
    </xf>
    <xf numFmtId="0" fontId="2" fillId="7" borderId="18" xfId="0" applyFont="1" applyFill="1" applyBorder="1" applyAlignment="1">
      <alignment horizontal="center"/>
    </xf>
    <xf numFmtId="0" fontId="2" fillId="0" borderId="19" xfId="0" applyFont="1" applyBorder="1" applyAlignment="1"/>
    <xf numFmtId="0" fontId="0" fillId="0" borderId="20" xfId="0" applyBorder="1" applyAlignment="1"/>
    <xf numFmtId="0" fontId="2" fillId="0" borderId="0" xfId="0" applyFont="1" applyBorder="1" applyAlignment="1">
      <alignment horizontal="center"/>
    </xf>
    <xf numFmtId="0" fontId="2" fillId="0" borderId="10" xfId="0" applyFont="1" applyBorder="1" applyAlignment="1">
      <alignment horizontal="center"/>
    </xf>
    <xf numFmtId="0" fontId="0" fillId="0" borderId="10" xfId="0" applyBorder="1" applyAlignment="1">
      <alignment horizontal="center"/>
    </xf>
    <xf numFmtId="0" fontId="0" fillId="0" borderId="19" xfId="0" applyBorder="1" applyAlignment="1"/>
    <xf numFmtId="0" fontId="0" fillId="0" borderId="19" xfId="0" applyBorder="1"/>
    <xf numFmtId="0" fontId="0" fillId="0" borderId="20" xfId="0" applyBorder="1"/>
  </cellXfs>
  <cellStyles count="3">
    <cellStyle name="Default" xfId="1"/>
    <cellStyle name="Hyperlink" xfId="2" builtinId="8"/>
    <cellStyle name="Normal" xfId="0" builtinId="0"/>
  </cellStyles>
  <dxfs count="4">
    <dxf>
      <font>
        <b/>
        <i val="0"/>
        <condense val="0"/>
        <extend val="0"/>
        <color indexed="13"/>
      </font>
      <fill>
        <patternFill patternType="solid">
          <bgColor indexed="14"/>
        </patternFill>
      </fill>
    </dxf>
    <dxf>
      <font>
        <b/>
        <i val="0"/>
        <condense val="0"/>
        <extend val="0"/>
        <color indexed="13"/>
      </font>
      <fill>
        <patternFill>
          <bgColor indexed="14"/>
        </patternFill>
      </fill>
    </dxf>
    <dxf>
      <font>
        <b/>
        <i val="0"/>
        <condense val="0"/>
        <extend val="0"/>
        <color indexed="13"/>
      </font>
      <fill>
        <patternFill>
          <bgColor indexed="14"/>
        </patternFill>
      </fill>
    </dxf>
    <dxf>
      <font>
        <b/>
        <i val="0"/>
        <condense val="0"/>
        <extend val="0"/>
        <color indexed="13"/>
      </font>
      <fill>
        <patternFill>
          <bgColor indexed="1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590550</xdr:colOff>
      <xdr:row>0</xdr:row>
      <xdr:rowOff>152400</xdr:rowOff>
    </xdr:from>
    <xdr:to>
      <xdr:col>3</xdr:col>
      <xdr:colOff>457200</xdr:colOff>
      <xdr:row>18</xdr:row>
      <xdr:rowOff>0</xdr:rowOff>
    </xdr:to>
    <xdr:sp macro="" textlink="">
      <xdr:nvSpPr>
        <xdr:cNvPr id="12289" name="Text Box 1"/>
        <xdr:cNvSpPr txBox="1">
          <a:spLocks noChangeArrowheads="1"/>
        </xdr:cNvSpPr>
      </xdr:nvSpPr>
      <xdr:spPr bwMode="auto">
        <a:xfrm>
          <a:off x="590550" y="152400"/>
          <a:ext cx="9505950" cy="2762250"/>
        </a:xfrm>
        <a:prstGeom prst="rect">
          <a:avLst/>
        </a:prstGeom>
        <a:solidFill>
          <a:schemeClr val="accent6">
            <a:lumMod val="20000"/>
            <a:lumOff val="80000"/>
            <a:alpha val="50000"/>
          </a:schemeClr>
        </a:solidFill>
        <a:ln w="9525">
          <a:solidFill>
            <a:srgbClr val="0000FF"/>
          </a:solidFill>
          <a:miter lim="800000"/>
          <a:headEnd/>
          <a:tailEnd/>
        </a:ln>
        <a:effectLst/>
      </xdr:spPr>
      <xdr:txBody>
        <a:bodyPr vertOverflow="clip" wrap="square" lIns="64008" tIns="59436" rIns="64008" bIns="0" anchor="t" upright="1"/>
        <a:lstStyle/>
        <a:p>
          <a:pPr algn="ctr" rtl="0">
            <a:defRPr sz="1000"/>
          </a:pPr>
          <a:r>
            <a:rPr lang="en-GB" sz="3600" b="1" i="1" u="none" strike="noStrike" baseline="0">
              <a:solidFill>
                <a:srgbClr val="800000"/>
              </a:solidFill>
              <a:latin typeface="Times New Roman"/>
              <a:cs typeface="Times New Roman"/>
            </a:rPr>
            <a:t>HMS 2014 SCORING V 1.0</a:t>
          </a:r>
        </a:p>
        <a:p>
          <a:pPr algn="ctr" rtl="0">
            <a:defRPr sz="1000"/>
          </a:pPr>
          <a:r>
            <a:rPr lang="en-GB" sz="3600" b="1" i="1" u="none" strike="noStrike" baseline="0">
              <a:solidFill>
                <a:srgbClr val="800000"/>
              </a:solidFill>
              <a:latin typeface="Times New Roman"/>
              <a:cs typeface="Times New Roman"/>
            </a:rPr>
            <a:t>for use with Microsoft Excel ™ only</a:t>
          </a:r>
          <a:endParaRPr lang="en-GB" sz="3600" b="0" i="0" u="none" strike="noStrike" baseline="0">
            <a:solidFill>
              <a:srgbClr val="000000"/>
            </a:solidFill>
            <a:latin typeface="Times New Roman"/>
            <a:cs typeface="Times New Roman"/>
          </a:endParaRPr>
        </a:p>
        <a:p>
          <a:pPr algn="ctr" rtl="0">
            <a:defRPr sz="1000"/>
          </a:pPr>
          <a:endParaRPr lang="en-GB" sz="2000" b="0" i="0" u="none" strike="noStrike" baseline="0">
            <a:solidFill>
              <a:srgbClr val="000000"/>
            </a:solidFill>
            <a:latin typeface="Times New Roman"/>
            <a:cs typeface="Times New Roman"/>
          </a:endParaRPr>
        </a:p>
        <a:p>
          <a:pPr algn="ctr" rtl="0">
            <a:defRPr sz="1000"/>
          </a:pPr>
          <a:r>
            <a:rPr lang="en-GB" sz="2000" b="0" i="0" u="none" strike="noStrike" baseline="0">
              <a:solidFill>
                <a:srgbClr val="993366"/>
              </a:solidFill>
              <a:latin typeface="Times New Roman"/>
              <a:cs typeface="Times New Roman"/>
            </a:rPr>
            <a:t>Tested with Excel 97 and later  - may not work with earlier versions of Excel</a:t>
          </a:r>
          <a:endParaRPr lang="en-GB" sz="2000" b="0" i="0" u="none" strike="noStrike" baseline="0">
            <a:solidFill>
              <a:srgbClr val="000000"/>
            </a:solidFill>
            <a:latin typeface="Times New Roman"/>
            <a:cs typeface="Times New Roman"/>
          </a:endParaRPr>
        </a:p>
        <a:p>
          <a:pPr algn="ctr" rtl="0">
            <a:defRPr sz="1000"/>
          </a:pPr>
          <a:endParaRPr lang="en-GB" sz="2000" b="0" i="0" u="none" strike="noStrike" baseline="0">
            <a:solidFill>
              <a:srgbClr val="000000"/>
            </a:solidFill>
            <a:latin typeface="Times New Roman"/>
            <a:cs typeface="Times New Roman"/>
          </a:endParaRPr>
        </a:p>
        <a:p>
          <a:pPr algn="ctr" rtl="0">
            <a:defRPr sz="1000"/>
          </a:pPr>
          <a:r>
            <a:rPr lang="en-GB" sz="1600" b="0" i="0" u="none" strike="noStrike" baseline="0">
              <a:solidFill>
                <a:srgbClr val="993300"/>
              </a:solidFill>
              <a:latin typeface="Times New Roman"/>
              <a:cs typeface="Times New Roman"/>
            </a:rPr>
            <a:t>Despite any appearances to the contrary it does NOT work with "Open Office" ™ due to macro incompatibility.</a:t>
          </a:r>
        </a:p>
        <a:p>
          <a:pPr algn="ctr" rtl="0">
            <a:defRPr sz="1000"/>
          </a:pPr>
          <a:r>
            <a:rPr lang="en-GB" sz="1600" b="0" i="0" u="none" strike="noStrike" baseline="0">
              <a:solidFill>
                <a:srgbClr val="993300"/>
              </a:solidFill>
              <a:latin typeface="Times New Roman"/>
              <a:cs typeface="Times New Roman"/>
            </a:rPr>
            <a:t>It has not been tested with other Office suites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4</xdr:row>
      <xdr:rowOff>9525</xdr:rowOff>
    </xdr:from>
    <xdr:to>
      <xdr:col>7</xdr:col>
      <xdr:colOff>152400</xdr:colOff>
      <xdr:row>5</xdr:row>
      <xdr:rowOff>9525</xdr:rowOff>
    </xdr:to>
    <xdr:sp macro="[0]!VerifyRace_2_Click" textlink="">
      <xdr:nvSpPr>
        <xdr:cNvPr id="2081" name="Rectangle 33"/>
        <xdr:cNvSpPr>
          <a:spLocks noChangeArrowheads="1"/>
        </xdr:cNvSpPr>
      </xdr:nvSpPr>
      <xdr:spPr bwMode="auto">
        <a:xfrm>
          <a:off x="3543300" y="657225"/>
          <a:ext cx="619125" cy="161925"/>
        </a:xfrm>
        <a:prstGeom prst="rect">
          <a:avLst/>
        </a:prstGeom>
        <a:solidFill>
          <a:srgbClr val="FFFF00"/>
        </a:solidFill>
        <a:ln w="19050">
          <a:solidFill>
            <a:srgbClr val="000000"/>
          </a:solidFill>
          <a:miter lim="800000"/>
          <a:headEnd/>
          <a:tailEnd/>
        </a:ln>
        <a:effec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R02</a:t>
          </a:r>
        </a:p>
      </xdr:txBody>
    </xdr:sp>
    <xdr:clientData/>
  </xdr:twoCellAnchor>
  <xdr:twoCellAnchor>
    <xdr:from>
      <xdr:col>10</xdr:col>
      <xdr:colOff>47625</xdr:colOff>
      <xdr:row>4</xdr:row>
      <xdr:rowOff>9525</xdr:rowOff>
    </xdr:from>
    <xdr:to>
      <xdr:col>11</xdr:col>
      <xdr:colOff>152400</xdr:colOff>
      <xdr:row>5</xdr:row>
      <xdr:rowOff>9525</xdr:rowOff>
    </xdr:to>
    <xdr:sp macro="[0]!VerifyRace_3_Click" textlink="">
      <xdr:nvSpPr>
        <xdr:cNvPr id="2082" name="Rectangle 34"/>
        <xdr:cNvSpPr>
          <a:spLocks noChangeArrowheads="1"/>
        </xdr:cNvSpPr>
      </xdr:nvSpPr>
      <xdr:spPr bwMode="auto">
        <a:xfrm>
          <a:off x="5600700" y="657225"/>
          <a:ext cx="619125"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R03</a:t>
          </a:r>
        </a:p>
      </xdr:txBody>
    </xdr:sp>
    <xdr:clientData/>
  </xdr:twoCellAnchor>
  <xdr:twoCellAnchor>
    <xdr:from>
      <xdr:col>14</xdr:col>
      <xdr:colOff>47625</xdr:colOff>
      <xdr:row>4</xdr:row>
      <xdr:rowOff>9525</xdr:rowOff>
    </xdr:from>
    <xdr:to>
      <xdr:col>15</xdr:col>
      <xdr:colOff>161925</xdr:colOff>
      <xdr:row>5</xdr:row>
      <xdr:rowOff>9525</xdr:rowOff>
    </xdr:to>
    <xdr:sp macro="[0]!VerifyRace_4_Click" textlink="">
      <xdr:nvSpPr>
        <xdr:cNvPr id="2087" name="Rectangle 39"/>
        <xdr:cNvSpPr>
          <a:spLocks noChangeArrowheads="1"/>
        </xdr:cNvSpPr>
      </xdr:nvSpPr>
      <xdr:spPr bwMode="auto">
        <a:xfrm>
          <a:off x="7620000" y="657225"/>
          <a:ext cx="628650" cy="161925"/>
        </a:xfrm>
        <a:prstGeom prst="rect">
          <a:avLst/>
        </a:prstGeom>
        <a:solidFill>
          <a:srgbClr val="FFFF00"/>
        </a:solidFill>
        <a:ln w="19050">
          <a:solidFill>
            <a:srgbClr val="000000"/>
          </a:solidFill>
          <a:miter lim="800000"/>
          <a:headEnd/>
          <a:tailEnd/>
        </a:ln>
        <a:effec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R04</a:t>
          </a:r>
        </a:p>
      </xdr:txBody>
    </xdr:sp>
    <xdr:clientData/>
  </xdr:twoCellAnchor>
  <xdr:twoCellAnchor>
    <xdr:from>
      <xdr:col>18</xdr:col>
      <xdr:colOff>57150</xdr:colOff>
      <xdr:row>4</xdr:row>
      <xdr:rowOff>9525</xdr:rowOff>
    </xdr:from>
    <xdr:to>
      <xdr:col>19</xdr:col>
      <xdr:colOff>152400</xdr:colOff>
      <xdr:row>5</xdr:row>
      <xdr:rowOff>9525</xdr:rowOff>
    </xdr:to>
    <xdr:sp macro="[0]!VerifyRace_5_Click" textlink="">
      <xdr:nvSpPr>
        <xdr:cNvPr id="2089" name="Rectangle 41"/>
        <xdr:cNvSpPr>
          <a:spLocks noChangeArrowheads="1"/>
        </xdr:cNvSpPr>
      </xdr:nvSpPr>
      <xdr:spPr bwMode="auto">
        <a:xfrm>
          <a:off x="9553575" y="657225"/>
          <a:ext cx="609600"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R05</a:t>
          </a:r>
        </a:p>
      </xdr:txBody>
    </xdr:sp>
    <xdr:clientData/>
  </xdr:twoCellAnchor>
  <xdr:twoCellAnchor>
    <xdr:from>
      <xdr:col>22</xdr:col>
      <xdr:colOff>66675</xdr:colOff>
      <xdr:row>4</xdr:row>
      <xdr:rowOff>19050</xdr:rowOff>
    </xdr:from>
    <xdr:to>
      <xdr:col>23</xdr:col>
      <xdr:colOff>152400</xdr:colOff>
      <xdr:row>5</xdr:row>
      <xdr:rowOff>19050</xdr:rowOff>
    </xdr:to>
    <xdr:sp macro="[0]!VerifyRace_6_Click" textlink="">
      <xdr:nvSpPr>
        <xdr:cNvPr id="2090" name="Rectangle 42"/>
        <xdr:cNvSpPr>
          <a:spLocks noChangeArrowheads="1"/>
        </xdr:cNvSpPr>
      </xdr:nvSpPr>
      <xdr:spPr bwMode="auto">
        <a:xfrm>
          <a:off x="11487150" y="666750"/>
          <a:ext cx="600075"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R06</a:t>
          </a:r>
        </a:p>
      </xdr:txBody>
    </xdr:sp>
    <xdr:clientData/>
  </xdr:twoCellAnchor>
  <xdr:twoCellAnchor>
    <xdr:from>
      <xdr:col>26</xdr:col>
      <xdr:colOff>66675</xdr:colOff>
      <xdr:row>4</xdr:row>
      <xdr:rowOff>9525</xdr:rowOff>
    </xdr:from>
    <xdr:to>
      <xdr:col>27</xdr:col>
      <xdr:colOff>180975</xdr:colOff>
      <xdr:row>5</xdr:row>
      <xdr:rowOff>19050</xdr:rowOff>
    </xdr:to>
    <xdr:sp macro="[0]!VerifyRace_7_Click" textlink="">
      <xdr:nvSpPr>
        <xdr:cNvPr id="2091" name="Rectangle 43"/>
        <xdr:cNvSpPr>
          <a:spLocks noChangeArrowheads="1"/>
        </xdr:cNvSpPr>
      </xdr:nvSpPr>
      <xdr:spPr bwMode="auto">
        <a:xfrm>
          <a:off x="13411200" y="657225"/>
          <a:ext cx="628650"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R07</a:t>
          </a:r>
        </a:p>
      </xdr:txBody>
    </xdr:sp>
    <xdr:clientData/>
  </xdr:twoCellAnchor>
  <xdr:twoCellAnchor>
    <xdr:from>
      <xdr:col>30</xdr:col>
      <xdr:colOff>57150</xdr:colOff>
      <xdr:row>4</xdr:row>
      <xdr:rowOff>9525</xdr:rowOff>
    </xdr:from>
    <xdr:to>
      <xdr:col>31</xdr:col>
      <xdr:colOff>133350</xdr:colOff>
      <xdr:row>5</xdr:row>
      <xdr:rowOff>9525</xdr:rowOff>
    </xdr:to>
    <xdr:sp macro="[0]!VerifyRace_8_Click" textlink="">
      <xdr:nvSpPr>
        <xdr:cNvPr id="2092" name="Rectangle 44"/>
        <xdr:cNvSpPr>
          <a:spLocks noChangeArrowheads="1"/>
        </xdr:cNvSpPr>
      </xdr:nvSpPr>
      <xdr:spPr bwMode="auto">
        <a:xfrm>
          <a:off x="15325725" y="657225"/>
          <a:ext cx="590550"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R08</a:t>
          </a:r>
        </a:p>
      </xdr:txBody>
    </xdr:sp>
    <xdr:clientData/>
  </xdr:twoCellAnchor>
  <xdr:twoCellAnchor>
    <xdr:from>
      <xdr:col>34</xdr:col>
      <xdr:colOff>66675</xdr:colOff>
      <xdr:row>4</xdr:row>
      <xdr:rowOff>9525</xdr:rowOff>
    </xdr:from>
    <xdr:to>
      <xdr:col>35</xdr:col>
      <xdr:colOff>133350</xdr:colOff>
      <xdr:row>5</xdr:row>
      <xdr:rowOff>19050</xdr:rowOff>
    </xdr:to>
    <xdr:sp macro="[0]!VerifyRace_9_Click" textlink="">
      <xdr:nvSpPr>
        <xdr:cNvPr id="2093" name="Rectangle 45"/>
        <xdr:cNvSpPr>
          <a:spLocks noChangeArrowheads="1"/>
        </xdr:cNvSpPr>
      </xdr:nvSpPr>
      <xdr:spPr bwMode="auto">
        <a:xfrm>
          <a:off x="17259300" y="657225"/>
          <a:ext cx="58102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R09</a:t>
          </a:r>
        </a:p>
      </xdr:txBody>
    </xdr:sp>
    <xdr:clientData/>
  </xdr:twoCellAnchor>
  <xdr:twoCellAnchor>
    <xdr:from>
      <xdr:col>38</xdr:col>
      <xdr:colOff>28575</xdr:colOff>
      <xdr:row>4</xdr:row>
      <xdr:rowOff>9525</xdr:rowOff>
    </xdr:from>
    <xdr:to>
      <xdr:col>39</xdr:col>
      <xdr:colOff>104775</xdr:colOff>
      <xdr:row>5</xdr:row>
      <xdr:rowOff>9525</xdr:rowOff>
    </xdr:to>
    <xdr:sp macro="[0]!VerifyRace_10_Click" textlink="">
      <xdr:nvSpPr>
        <xdr:cNvPr id="2966" name="Rectangle 46"/>
        <xdr:cNvSpPr>
          <a:spLocks noChangeArrowheads="1"/>
        </xdr:cNvSpPr>
      </xdr:nvSpPr>
      <xdr:spPr bwMode="auto">
        <a:xfrm>
          <a:off x="19145250" y="657225"/>
          <a:ext cx="590550"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a:lstStyle/>
        <a:p>
          <a:pPr algn="ctr" rtl="0">
            <a:defRPr sz="1000"/>
          </a:pPr>
          <a:r>
            <a:rPr lang="en-GB" sz="800" b="0" i="0" u="none" strike="noStrike" baseline="0">
              <a:solidFill>
                <a:srgbClr val="000000"/>
              </a:solidFill>
              <a:latin typeface="Arial"/>
              <a:cs typeface="Arial"/>
            </a:rPr>
            <a:t>Verify R10</a:t>
          </a:r>
          <a:endParaRPr lang="en-GB"/>
        </a:p>
      </xdr:txBody>
    </xdr:sp>
    <xdr:clientData/>
  </xdr:twoCellAnchor>
  <xdr:twoCellAnchor>
    <xdr:from>
      <xdr:col>42</xdr:col>
      <xdr:colOff>76200</xdr:colOff>
      <xdr:row>4</xdr:row>
      <xdr:rowOff>19050</xdr:rowOff>
    </xdr:from>
    <xdr:to>
      <xdr:col>43</xdr:col>
      <xdr:colOff>161925</xdr:colOff>
      <xdr:row>5</xdr:row>
      <xdr:rowOff>38100</xdr:rowOff>
    </xdr:to>
    <xdr:sp macro="[0]!VerifyRace_11_Click" textlink="">
      <xdr:nvSpPr>
        <xdr:cNvPr id="2095" name="Rectangle 47"/>
        <xdr:cNvSpPr>
          <a:spLocks noChangeArrowheads="1"/>
        </xdr:cNvSpPr>
      </xdr:nvSpPr>
      <xdr:spPr bwMode="auto">
        <a:xfrm>
          <a:off x="21012150" y="666750"/>
          <a:ext cx="600075"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R11</a:t>
          </a:r>
        </a:p>
      </xdr:txBody>
    </xdr:sp>
    <xdr:clientData/>
  </xdr:twoCellAnchor>
  <xdr:twoCellAnchor>
    <xdr:from>
      <xdr:col>46</xdr:col>
      <xdr:colOff>19050</xdr:colOff>
      <xdr:row>4</xdr:row>
      <xdr:rowOff>0</xdr:rowOff>
    </xdr:from>
    <xdr:to>
      <xdr:col>47</xdr:col>
      <xdr:colOff>133350</xdr:colOff>
      <xdr:row>5</xdr:row>
      <xdr:rowOff>0</xdr:rowOff>
    </xdr:to>
    <xdr:sp macro="[0]!VerifyRace_12_Click" textlink="">
      <xdr:nvSpPr>
        <xdr:cNvPr id="2968" name="Rectangle 48"/>
        <xdr:cNvSpPr>
          <a:spLocks noChangeArrowheads="1"/>
        </xdr:cNvSpPr>
      </xdr:nvSpPr>
      <xdr:spPr bwMode="auto">
        <a:xfrm>
          <a:off x="22983825" y="647700"/>
          <a:ext cx="628650"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a:lstStyle/>
        <a:p>
          <a:pPr algn="ctr" rtl="0">
            <a:defRPr sz="1000"/>
          </a:pPr>
          <a:r>
            <a:rPr lang="en-GB" sz="800" b="0" i="0" u="none" strike="noStrike" baseline="0">
              <a:solidFill>
                <a:srgbClr val="000000"/>
              </a:solidFill>
              <a:latin typeface="Arial"/>
              <a:cs typeface="Arial"/>
            </a:rPr>
            <a:t>Verify R12</a:t>
          </a:r>
          <a:endParaRPr lang="en-GB"/>
        </a:p>
      </xdr:txBody>
    </xdr:sp>
    <xdr:clientData/>
  </xdr:twoCellAnchor>
  <xdr:twoCellAnchor>
    <xdr:from>
      <xdr:col>50</xdr:col>
      <xdr:colOff>66675</xdr:colOff>
      <xdr:row>4</xdr:row>
      <xdr:rowOff>9525</xdr:rowOff>
    </xdr:from>
    <xdr:to>
      <xdr:col>51</xdr:col>
      <xdr:colOff>152400</xdr:colOff>
      <xdr:row>5</xdr:row>
      <xdr:rowOff>9525</xdr:rowOff>
    </xdr:to>
    <xdr:sp macro="[0]!VerifyRace_13_Click" textlink="">
      <xdr:nvSpPr>
        <xdr:cNvPr id="2097" name="Rectangle 49"/>
        <xdr:cNvSpPr>
          <a:spLocks noChangeArrowheads="1"/>
        </xdr:cNvSpPr>
      </xdr:nvSpPr>
      <xdr:spPr bwMode="auto">
        <a:xfrm>
          <a:off x="24850725" y="657225"/>
          <a:ext cx="600075"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R13</a:t>
          </a:r>
        </a:p>
      </xdr:txBody>
    </xdr:sp>
    <xdr:clientData/>
  </xdr:twoCellAnchor>
  <xdr:twoCellAnchor>
    <xdr:from>
      <xdr:col>54</xdr:col>
      <xdr:colOff>76200</xdr:colOff>
      <xdr:row>4</xdr:row>
      <xdr:rowOff>9525</xdr:rowOff>
    </xdr:from>
    <xdr:to>
      <xdr:col>55</xdr:col>
      <xdr:colOff>161925</xdr:colOff>
      <xdr:row>5</xdr:row>
      <xdr:rowOff>19050</xdr:rowOff>
    </xdr:to>
    <xdr:sp macro="[0]!VerifyRace_14_Click" textlink="">
      <xdr:nvSpPr>
        <xdr:cNvPr id="2098" name="Rectangle 50"/>
        <xdr:cNvSpPr>
          <a:spLocks noChangeArrowheads="1"/>
        </xdr:cNvSpPr>
      </xdr:nvSpPr>
      <xdr:spPr bwMode="auto">
        <a:xfrm>
          <a:off x="26784300" y="657225"/>
          <a:ext cx="60007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R14</a:t>
          </a:r>
        </a:p>
      </xdr:txBody>
    </xdr:sp>
    <xdr:clientData/>
  </xdr:twoCellAnchor>
  <xdr:twoCellAnchor>
    <xdr:from>
      <xdr:col>58</xdr:col>
      <xdr:colOff>66675</xdr:colOff>
      <xdr:row>4</xdr:row>
      <xdr:rowOff>9525</xdr:rowOff>
    </xdr:from>
    <xdr:to>
      <xdr:col>59</xdr:col>
      <xdr:colOff>142875</xdr:colOff>
      <xdr:row>5</xdr:row>
      <xdr:rowOff>28575</xdr:rowOff>
    </xdr:to>
    <xdr:sp macro="[0]!VerifyRace_15_Click" textlink="">
      <xdr:nvSpPr>
        <xdr:cNvPr id="2099" name="Rectangle 51"/>
        <xdr:cNvSpPr>
          <a:spLocks noChangeArrowheads="1"/>
        </xdr:cNvSpPr>
      </xdr:nvSpPr>
      <xdr:spPr bwMode="auto">
        <a:xfrm>
          <a:off x="28698825" y="657225"/>
          <a:ext cx="590550"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R15</a:t>
          </a:r>
        </a:p>
      </xdr:txBody>
    </xdr:sp>
    <xdr:clientData/>
  </xdr:twoCellAnchor>
  <xdr:twoCellAnchor>
    <xdr:from>
      <xdr:col>62</xdr:col>
      <xdr:colOff>57150</xdr:colOff>
      <xdr:row>4</xdr:row>
      <xdr:rowOff>9525</xdr:rowOff>
    </xdr:from>
    <xdr:to>
      <xdr:col>63</xdr:col>
      <xdr:colOff>152400</xdr:colOff>
      <xdr:row>5</xdr:row>
      <xdr:rowOff>28575</xdr:rowOff>
    </xdr:to>
    <xdr:sp macro="[0]!VerifyRace_16_Click" textlink="">
      <xdr:nvSpPr>
        <xdr:cNvPr id="2100" name="Rectangle 52"/>
        <xdr:cNvSpPr>
          <a:spLocks noChangeArrowheads="1"/>
        </xdr:cNvSpPr>
      </xdr:nvSpPr>
      <xdr:spPr bwMode="auto">
        <a:xfrm>
          <a:off x="30613350" y="657225"/>
          <a:ext cx="609600"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R16</a:t>
          </a:r>
        </a:p>
      </xdr:txBody>
    </xdr:sp>
    <xdr:clientData/>
  </xdr:twoCellAnchor>
  <xdr:twoCellAnchor>
    <xdr:from>
      <xdr:col>66</xdr:col>
      <xdr:colOff>66675</xdr:colOff>
      <xdr:row>4</xdr:row>
      <xdr:rowOff>19050</xdr:rowOff>
    </xdr:from>
    <xdr:to>
      <xdr:col>67</xdr:col>
      <xdr:colOff>133350</xdr:colOff>
      <xdr:row>5</xdr:row>
      <xdr:rowOff>38100</xdr:rowOff>
    </xdr:to>
    <xdr:sp macro="[0]!VerifyRace_17_Click" textlink="">
      <xdr:nvSpPr>
        <xdr:cNvPr id="2101" name="Rectangle 53"/>
        <xdr:cNvSpPr>
          <a:spLocks noChangeArrowheads="1"/>
        </xdr:cNvSpPr>
      </xdr:nvSpPr>
      <xdr:spPr bwMode="auto">
        <a:xfrm>
          <a:off x="32546925" y="666750"/>
          <a:ext cx="581025"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R17</a:t>
          </a:r>
        </a:p>
      </xdr:txBody>
    </xdr:sp>
    <xdr:clientData/>
  </xdr:twoCellAnchor>
  <xdr:twoCellAnchor>
    <xdr:from>
      <xdr:col>70</xdr:col>
      <xdr:colOff>38100</xdr:colOff>
      <xdr:row>4</xdr:row>
      <xdr:rowOff>9525</xdr:rowOff>
    </xdr:from>
    <xdr:to>
      <xdr:col>71</xdr:col>
      <xdr:colOff>152400</xdr:colOff>
      <xdr:row>5</xdr:row>
      <xdr:rowOff>28575</xdr:rowOff>
    </xdr:to>
    <xdr:sp macro="[0]!VerifyRace_18_Click" textlink="">
      <xdr:nvSpPr>
        <xdr:cNvPr id="2102" name="Rectangle 54"/>
        <xdr:cNvSpPr>
          <a:spLocks noChangeArrowheads="1"/>
        </xdr:cNvSpPr>
      </xdr:nvSpPr>
      <xdr:spPr bwMode="auto">
        <a:xfrm>
          <a:off x="34442400" y="657225"/>
          <a:ext cx="628650"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R18</a:t>
          </a:r>
        </a:p>
      </xdr:txBody>
    </xdr:sp>
    <xdr:clientData/>
  </xdr:twoCellAnchor>
  <xdr:twoCellAnchor>
    <xdr:from>
      <xdr:col>74</xdr:col>
      <xdr:colOff>28575</xdr:colOff>
      <xdr:row>4</xdr:row>
      <xdr:rowOff>9525</xdr:rowOff>
    </xdr:from>
    <xdr:to>
      <xdr:col>75</xdr:col>
      <xdr:colOff>152400</xdr:colOff>
      <xdr:row>5</xdr:row>
      <xdr:rowOff>19050</xdr:rowOff>
    </xdr:to>
    <xdr:sp macro="[0]!VerifyRace_19_Click" textlink="">
      <xdr:nvSpPr>
        <xdr:cNvPr id="2103" name="Rectangle 55"/>
        <xdr:cNvSpPr>
          <a:spLocks noChangeArrowheads="1"/>
        </xdr:cNvSpPr>
      </xdr:nvSpPr>
      <xdr:spPr bwMode="auto">
        <a:xfrm>
          <a:off x="36356925" y="657225"/>
          <a:ext cx="63817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R19</a:t>
          </a:r>
        </a:p>
      </xdr:txBody>
    </xdr:sp>
    <xdr:clientData/>
  </xdr:twoCellAnchor>
  <xdr:twoCellAnchor>
    <xdr:from>
      <xdr:col>78</xdr:col>
      <xdr:colOff>28575</xdr:colOff>
      <xdr:row>4</xdr:row>
      <xdr:rowOff>9525</xdr:rowOff>
    </xdr:from>
    <xdr:to>
      <xdr:col>79</xdr:col>
      <xdr:colOff>152400</xdr:colOff>
      <xdr:row>5</xdr:row>
      <xdr:rowOff>19050</xdr:rowOff>
    </xdr:to>
    <xdr:sp macro="[0]!VerifyRace_20_Click" textlink="">
      <xdr:nvSpPr>
        <xdr:cNvPr id="2104" name="Rectangle 56"/>
        <xdr:cNvSpPr>
          <a:spLocks noChangeArrowheads="1"/>
        </xdr:cNvSpPr>
      </xdr:nvSpPr>
      <xdr:spPr bwMode="auto">
        <a:xfrm>
          <a:off x="38280975" y="657225"/>
          <a:ext cx="63817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R20</a:t>
          </a:r>
        </a:p>
      </xdr:txBody>
    </xdr:sp>
    <xdr:clientData/>
  </xdr:twoCellAnchor>
  <xdr:twoCellAnchor>
    <xdr:from>
      <xdr:col>82</xdr:col>
      <xdr:colOff>76200</xdr:colOff>
      <xdr:row>4</xdr:row>
      <xdr:rowOff>9525</xdr:rowOff>
    </xdr:from>
    <xdr:to>
      <xdr:col>83</xdr:col>
      <xdr:colOff>161925</xdr:colOff>
      <xdr:row>5</xdr:row>
      <xdr:rowOff>0</xdr:rowOff>
    </xdr:to>
    <xdr:sp macro="[0]!VerifyRace_21_Click" textlink="">
      <xdr:nvSpPr>
        <xdr:cNvPr id="2105" name="Rectangle 57"/>
        <xdr:cNvSpPr>
          <a:spLocks noChangeArrowheads="1"/>
        </xdr:cNvSpPr>
      </xdr:nvSpPr>
      <xdr:spPr bwMode="auto">
        <a:xfrm>
          <a:off x="40252650" y="657225"/>
          <a:ext cx="600075" cy="15240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R21</a:t>
          </a:r>
        </a:p>
      </xdr:txBody>
    </xdr:sp>
    <xdr:clientData/>
  </xdr:twoCellAnchor>
  <xdr:twoCellAnchor>
    <xdr:from>
      <xdr:col>86</xdr:col>
      <xdr:colOff>47625</xdr:colOff>
      <xdr:row>4</xdr:row>
      <xdr:rowOff>9525</xdr:rowOff>
    </xdr:from>
    <xdr:to>
      <xdr:col>87</xdr:col>
      <xdr:colOff>152400</xdr:colOff>
      <xdr:row>5</xdr:row>
      <xdr:rowOff>28575</xdr:rowOff>
    </xdr:to>
    <xdr:sp macro="[0]!VerifyRace_22_Click" textlink="">
      <xdr:nvSpPr>
        <xdr:cNvPr id="2106" name="Rectangle 58"/>
        <xdr:cNvSpPr>
          <a:spLocks noChangeArrowheads="1"/>
        </xdr:cNvSpPr>
      </xdr:nvSpPr>
      <xdr:spPr bwMode="auto">
        <a:xfrm>
          <a:off x="42148125" y="657225"/>
          <a:ext cx="619125"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R22</a:t>
          </a:r>
        </a:p>
      </xdr:txBody>
    </xdr:sp>
    <xdr:clientData/>
  </xdr:twoCellAnchor>
  <xdr:twoCellAnchor>
    <xdr:from>
      <xdr:col>90</xdr:col>
      <xdr:colOff>47625</xdr:colOff>
      <xdr:row>4</xdr:row>
      <xdr:rowOff>9525</xdr:rowOff>
    </xdr:from>
    <xdr:to>
      <xdr:col>91</xdr:col>
      <xdr:colOff>152400</xdr:colOff>
      <xdr:row>5</xdr:row>
      <xdr:rowOff>9525</xdr:rowOff>
    </xdr:to>
    <xdr:sp macro="[0]!VerifyRace_23_Click" textlink="">
      <xdr:nvSpPr>
        <xdr:cNvPr id="2107" name="Rectangle 59"/>
        <xdr:cNvSpPr>
          <a:spLocks noChangeArrowheads="1"/>
        </xdr:cNvSpPr>
      </xdr:nvSpPr>
      <xdr:spPr bwMode="auto">
        <a:xfrm>
          <a:off x="44072175" y="657225"/>
          <a:ext cx="619125"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R23</a:t>
          </a:r>
        </a:p>
      </xdr:txBody>
    </xdr:sp>
    <xdr:clientData/>
  </xdr:twoCellAnchor>
  <xdr:twoCellAnchor>
    <xdr:from>
      <xdr:col>94</xdr:col>
      <xdr:colOff>57150</xdr:colOff>
      <xdr:row>4</xdr:row>
      <xdr:rowOff>9525</xdr:rowOff>
    </xdr:from>
    <xdr:to>
      <xdr:col>95</xdr:col>
      <xdr:colOff>142875</xdr:colOff>
      <xdr:row>5</xdr:row>
      <xdr:rowOff>19050</xdr:rowOff>
    </xdr:to>
    <xdr:sp macro="[0]!VerifyRace_24_Click" textlink="">
      <xdr:nvSpPr>
        <xdr:cNvPr id="2108" name="Rectangle 60"/>
        <xdr:cNvSpPr>
          <a:spLocks noChangeArrowheads="1"/>
        </xdr:cNvSpPr>
      </xdr:nvSpPr>
      <xdr:spPr bwMode="auto">
        <a:xfrm>
          <a:off x="46005750" y="657225"/>
          <a:ext cx="60007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R24</a:t>
          </a:r>
        </a:p>
      </xdr:txBody>
    </xdr:sp>
    <xdr:clientData/>
  </xdr:twoCellAnchor>
  <xdr:twoCellAnchor>
    <xdr:from>
      <xdr:col>98</xdr:col>
      <xdr:colOff>47625</xdr:colOff>
      <xdr:row>4</xdr:row>
      <xdr:rowOff>9525</xdr:rowOff>
    </xdr:from>
    <xdr:to>
      <xdr:col>99</xdr:col>
      <xdr:colOff>161925</xdr:colOff>
      <xdr:row>5</xdr:row>
      <xdr:rowOff>9525</xdr:rowOff>
    </xdr:to>
    <xdr:sp macro="[0]!VerifyRace_25_Click" textlink="">
      <xdr:nvSpPr>
        <xdr:cNvPr id="2109" name="Rectangle 61"/>
        <xdr:cNvSpPr>
          <a:spLocks noChangeArrowheads="1"/>
        </xdr:cNvSpPr>
      </xdr:nvSpPr>
      <xdr:spPr bwMode="auto">
        <a:xfrm>
          <a:off x="47920275" y="657225"/>
          <a:ext cx="628650"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R25</a:t>
          </a:r>
        </a:p>
      </xdr:txBody>
    </xdr:sp>
    <xdr:clientData/>
  </xdr:twoCellAnchor>
  <xdr:twoCellAnchor>
    <xdr:from>
      <xdr:col>102</xdr:col>
      <xdr:colOff>28575</xdr:colOff>
      <xdr:row>4</xdr:row>
      <xdr:rowOff>19050</xdr:rowOff>
    </xdr:from>
    <xdr:to>
      <xdr:col>103</xdr:col>
      <xdr:colOff>152400</xdr:colOff>
      <xdr:row>5</xdr:row>
      <xdr:rowOff>28575</xdr:rowOff>
    </xdr:to>
    <xdr:sp macro="[0]!VerifyRace_26_Click" textlink="">
      <xdr:nvSpPr>
        <xdr:cNvPr id="2110" name="Rectangle 62"/>
        <xdr:cNvSpPr>
          <a:spLocks noChangeArrowheads="1"/>
        </xdr:cNvSpPr>
      </xdr:nvSpPr>
      <xdr:spPr bwMode="auto">
        <a:xfrm>
          <a:off x="49825275" y="666750"/>
          <a:ext cx="63817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R26</a:t>
          </a:r>
        </a:p>
      </xdr:txBody>
    </xdr:sp>
    <xdr:clientData/>
  </xdr:twoCellAnchor>
  <xdr:twoCellAnchor>
    <xdr:from>
      <xdr:col>106</xdr:col>
      <xdr:colOff>47625</xdr:colOff>
      <xdr:row>4</xdr:row>
      <xdr:rowOff>19050</xdr:rowOff>
    </xdr:from>
    <xdr:to>
      <xdr:col>107</xdr:col>
      <xdr:colOff>171450</xdr:colOff>
      <xdr:row>5</xdr:row>
      <xdr:rowOff>28575</xdr:rowOff>
    </xdr:to>
    <xdr:sp macro="[0]!VerifyRace_27_Click" textlink="">
      <xdr:nvSpPr>
        <xdr:cNvPr id="2111" name="Rectangle 63"/>
        <xdr:cNvSpPr>
          <a:spLocks noChangeArrowheads="1"/>
        </xdr:cNvSpPr>
      </xdr:nvSpPr>
      <xdr:spPr bwMode="auto">
        <a:xfrm>
          <a:off x="51768375" y="666750"/>
          <a:ext cx="63817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R27</a:t>
          </a:r>
        </a:p>
      </xdr:txBody>
    </xdr:sp>
    <xdr:clientData/>
  </xdr:twoCellAnchor>
  <xdr:twoCellAnchor>
    <xdr:from>
      <xdr:col>110</xdr:col>
      <xdr:colOff>57150</xdr:colOff>
      <xdr:row>4</xdr:row>
      <xdr:rowOff>9525</xdr:rowOff>
    </xdr:from>
    <xdr:to>
      <xdr:col>111</xdr:col>
      <xdr:colOff>152400</xdr:colOff>
      <xdr:row>5</xdr:row>
      <xdr:rowOff>38100</xdr:rowOff>
    </xdr:to>
    <xdr:sp macro="[0]!VerifyRace_28_Click" textlink="">
      <xdr:nvSpPr>
        <xdr:cNvPr id="2112" name="Rectangle 64"/>
        <xdr:cNvSpPr>
          <a:spLocks noChangeArrowheads="1"/>
        </xdr:cNvSpPr>
      </xdr:nvSpPr>
      <xdr:spPr bwMode="auto">
        <a:xfrm>
          <a:off x="53701950" y="657225"/>
          <a:ext cx="609600" cy="19050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R28</a:t>
          </a:r>
        </a:p>
      </xdr:txBody>
    </xdr:sp>
    <xdr:clientData/>
  </xdr:twoCellAnchor>
  <xdr:twoCellAnchor>
    <xdr:from>
      <xdr:col>114</xdr:col>
      <xdr:colOff>57150</xdr:colOff>
      <xdr:row>4</xdr:row>
      <xdr:rowOff>9525</xdr:rowOff>
    </xdr:from>
    <xdr:to>
      <xdr:col>115</xdr:col>
      <xdr:colOff>161925</xdr:colOff>
      <xdr:row>5</xdr:row>
      <xdr:rowOff>19050</xdr:rowOff>
    </xdr:to>
    <xdr:sp macro="[0]!VerifyRace_29_Click" textlink="">
      <xdr:nvSpPr>
        <xdr:cNvPr id="2113" name="Rectangle 65"/>
        <xdr:cNvSpPr>
          <a:spLocks noChangeArrowheads="1"/>
        </xdr:cNvSpPr>
      </xdr:nvSpPr>
      <xdr:spPr bwMode="auto">
        <a:xfrm>
          <a:off x="55626000" y="657225"/>
          <a:ext cx="61912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R29</a:t>
          </a:r>
        </a:p>
      </xdr:txBody>
    </xdr:sp>
    <xdr:clientData/>
  </xdr:twoCellAnchor>
  <xdr:twoCellAnchor>
    <xdr:from>
      <xdr:col>118</xdr:col>
      <xdr:colOff>38100</xdr:colOff>
      <xdr:row>4</xdr:row>
      <xdr:rowOff>9525</xdr:rowOff>
    </xdr:from>
    <xdr:to>
      <xdr:col>119</xdr:col>
      <xdr:colOff>142875</xdr:colOff>
      <xdr:row>5</xdr:row>
      <xdr:rowOff>19050</xdr:rowOff>
    </xdr:to>
    <xdr:sp macro="[0]!VerifyRace_30_Click" textlink="">
      <xdr:nvSpPr>
        <xdr:cNvPr id="2114" name="Rectangle 66"/>
        <xdr:cNvSpPr>
          <a:spLocks noChangeArrowheads="1"/>
        </xdr:cNvSpPr>
      </xdr:nvSpPr>
      <xdr:spPr bwMode="auto">
        <a:xfrm>
          <a:off x="57531000" y="657225"/>
          <a:ext cx="61912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R30</a:t>
          </a:r>
        </a:p>
      </xdr:txBody>
    </xdr:sp>
    <xdr:clientData/>
  </xdr:twoCellAnchor>
  <xdr:twoCellAnchor>
    <xdr:from>
      <xdr:col>122</xdr:col>
      <xdr:colOff>38100</xdr:colOff>
      <xdr:row>4</xdr:row>
      <xdr:rowOff>28575</xdr:rowOff>
    </xdr:from>
    <xdr:to>
      <xdr:col>123</xdr:col>
      <xdr:colOff>152400</xdr:colOff>
      <xdr:row>5</xdr:row>
      <xdr:rowOff>19050</xdr:rowOff>
    </xdr:to>
    <xdr:sp macro="[0]!VerifyRace_31_Click" textlink="">
      <xdr:nvSpPr>
        <xdr:cNvPr id="2115" name="Rectangle 67"/>
        <xdr:cNvSpPr>
          <a:spLocks noChangeArrowheads="1"/>
        </xdr:cNvSpPr>
      </xdr:nvSpPr>
      <xdr:spPr bwMode="auto">
        <a:xfrm>
          <a:off x="59455050" y="676275"/>
          <a:ext cx="628650" cy="15240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R31</a:t>
          </a:r>
        </a:p>
      </xdr:txBody>
    </xdr:sp>
    <xdr:clientData/>
  </xdr:twoCellAnchor>
  <xdr:twoCellAnchor>
    <xdr:from>
      <xdr:col>126</xdr:col>
      <xdr:colOff>38100</xdr:colOff>
      <xdr:row>4</xdr:row>
      <xdr:rowOff>9525</xdr:rowOff>
    </xdr:from>
    <xdr:to>
      <xdr:col>127</xdr:col>
      <xdr:colOff>133350</xdr:colOff>
      <xdr:row>5</xdr:row>
      <xdr:rowOff>19050</xdr:rowOff>
    </xdr:to>
    <xdr:sp macro="[0]!VerifyRace_32_Click" textlink="">
      <xdr:nvSpPr>
        <xdr:cNvPr id="2116" name="Rectangle 68"/>
        <xdr:cNvSpPr>
          <a:spLocks noChangeArrowheads="1"/>
        </xdr:cNvSpPr>
      </xdr:nvSpPr>
      <xdr:spPr bwMode="auto">
        <a:xfrm>
          <a:off x="61379100" y="657225"/>
          <a:ext cx="609600"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R32</a:t>
          </a:r>
        </a:p>
      </xdr:txBody>
    </xdr:sp>
    <xdr:clientData/>
  </xdr:twoCellAnchor>
  <xdr:twoCellAnchor>
    <xdr:from>
      <xdr:col>130</xdr:col>
      <xdr:colOff>47625</xdr:colOff>
      <xdr:row>4</xdr:row>
      <xdr:rowOff>9525</xdr:rowOff>
    </xdr:from>
    <xdr:to>
      <xdr:col>131</xdr:col>
      <xdr:colOff>161925</xdr:colOff>
      <xdr:row>5</xdr:row>
      <xdr:rowOff>28575</xdr:rowOff>
    </xdr:to>
    <xdr:sp macro="[0]!VerifyRace_33_Click" textlink="">
      <xdr:nvSpPr>
        <xdr:cNvPr id="2117" name="Rectangle 69"/>
        <xdr:cNvSpPr>
          <a:spLocks noChangeArrowheads="1"/>
        </xdr:cNvSpPr>
      </xdr:nvSpPr>
      <xdr:spPr bwMode="auto">
        <a:xfrm>
          <a:off x="63312675" y="657225"/>
          <a:ext cx="628650"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R33</a:t>
          </a:r>
        </a:p>
      </xdr:txBody>
    </xdr:sp>
    <xdr:clientData/>
  </xdr:twoCellAnchor>
  <xdr:twoCellAnchor>
    <xdr:from>
      <xdr:col>134</xdr:col>
      <xdr:colOff>28575</xdr:colOff>
      <xdr:row>4</xdr:row>
      <xdr:rowOff>0</xdr:rowOff>
    </xdr:from>
    <xdr:to>
      <xdr:col>135</xdr:col>
      <xdr:colOff>171450</xdr:colOff>
      <xdr:row>5</xdr:row>
      <xdr:rowOff>9525</xdr:rowOff>
    </xdr:to>
    <xdr:sp macro="[0]!VerifyRace_34_Click" textlink="">
      <xdr:nvSpPr>
        <xdr:cNvPr id="2118" name="Rectangle 70"/>
        <xdr:cNvSpPr>
          <a:spLocks noChangeArrowheads="1"/>
        </xdr:cNvSpPr>
      </xdr:nvSpPr>
      <xdr:spPr bwMode="auto">
        <a:xfrm>
          <a:off x="65217675" y="647700"/>
          <a:ext cx="657225"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R34</a:t>
          </a:r>
        </a:p>
      </xdr:txBody>
    </xdr:sp>
    <xdr:clientData/>
  </xdr:twoCellAnchor>
  <xdr:twoCellAnchor>
    <xdr:from>
      <xdr:col>138</xdr:col>
      <xdr:colOff>47625</xdr:colOff>
      <xdr:row>4</xdr:row>
      <xdr:rowOff>19050</xdr:rowOff>
    </xdr:from>
    <xdr:to>
      <xdr:col>139</xdr:col>
      <xdr:colOff>152400</xdr:colOff>
      <xdr:row>5</xdr:row>
      <xdr:rowOff>38100</xdr:rowOff>
    </xdr:to>
    <xdr:sp macro="[0]!VerifyRace_35_Click" textlink="">
      <xdr:nvSpPr>
        <xdr:cNvPr id="2119" name="Rectangle 71"/>
        <xdr:cNvSpPr>
          <a:spLocks noChangeArrowheads="1"/>
        </xdr:cNvSpPr>
      </xdr:nvSpPr>
      <xdr:spPr bwMode="auto">
        <a:xfrm>
          <a:off x="67160775" y="666750"/>
          <a:ext cx="619125"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R35</a:t>
          </a:r>
        </a:p>
      </xdr:txBody>
    </xdr:sp>
    <xdr:clientData/>
  </xdr:twoCellAnchor>
  <xdr:twoCellAnchor>
    <xdr:from>
      <xdr:col>142</xdr:col>
      <xdr:colOff>66675</xdr:colOff>
      <xdr:row>4</xdr:row>
      <xdr:rowOff>19050</xdr:rowOff>
    </xdr:from>
    <xdr:to>
      <xdr:col>143</xdr:col>
      <xdr:colOff>152400</xdr:colOff>
      <xdr:row>5</xdr:row>
      <xdr:rowOff>38100</xdr:rowOff>
    </xdr:to>
    <xdr:sp macro="[0]!VerifyRace_36_Click" textlink="">
      <xdr:nvSpPr>
        <xdr:cNvPr id="2120" name="Rectangle 72"/>
        <xdr:cNvSpPr>
          <a:spLocks noChangeArrowheads="1"/>
        </xdr:cNvSpPr>
      </xdr:nvSpPr>
      <xdr:spPr bwMode="auto">
        <a:xfrm>
          <a:off x="69103875" y="666750"/>
          <a:ext cx="600075"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R36</a:t>
          </a:r>
        </a:p>
      </xdr:txBody>
    </xdr:sp>
    <xdr:clientData/>
  </xdr:twoCellAnchor>
  <xdr:twoCellAnchor>
    <xdr:from>
      <xdr:col>146</xdr:col>
      <xdr:colOff>76200</xdr:colOff>
      <xdr:row>4</xdr:row>
      <xdr:rowOff>9525</xdr:rowOff>
    </xdr:from>
    <xdr:to>
      <xdr:col>147</xdr:col>
      <xdr:colOff>142875</xdr:colOff>
      <xdr:row>5</xdr:row>
      <xdr:rowOff>28575</xdr:rowOff>
    </xdr:to>
    <xdr:sp macro="[0]!VerifyRace_37_Click" textlink="">
      <xdr:nvSpPr>
        <xdr:cNvPr id="2121" name="Rectangle 73"/>
        <xdr:cNvSpPr>
          <a:spLocks noChangeArrowheads="1"/>
        </xdr:cNvSpPr>
      </xdr:nvSpPr>
      <xdr:spPr bwMode="auto">
        <a:xfrm>
          <a:off x="71037450" y="657225"/>
          <a:ext cx="581025" cy="18097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R37</a:t>
          </a:r>
        </a:p>
      </xdr:txBody>
    </xdr:sp>
    <xdr:clientData/>
  </xdr:twoCellAnchor>
  <xdr:twoCellAnchor>
    <xdr:from>
      <xdr:col>150</xdr:col>
      <xdr:colOff>76200</xdr:colOff>
      <xdr:row>4</xdr:row>
      <xdr:rowOff>9525</xdr:rowOff>
    </xdr:from>
    <xdr:to>
      <xdr:col>151</xdr:col>
      <xdr:colOff>133350</xdr:colOff>
      <xdr:row>5</xdr:row>
      <xdr:rowOff>47625</xdr:rowOff>
    </xdr:to>
    <xdr:sp macro="[0]!VerifyRace_38_Click" textlink="">
      <xdr:nvSpPr>
        <xdr:cNvPr id="2122" name="Rectangle 74"/>
        <xdr:cNvSpPr>
          <a:spLocks noChangeArrowheads="1"/>
        </xdr:cNvSpPr>
      </xdr:nvSpPr>
      <xdr:spPr bwMode="auto">
        <a:xfrm>
          <a:off x="72961500" y="657225"/>
          <a:ext cx="571500" cy="20002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R38</a:t>
          </a:r>
        </a:p>
      </xdr:txBody>
    </xdr:sp>
    <xdr:clientData/>
  </xdr:twoCellAnchor>
  <xdr:twoCellAnchor>
    <xdr:from>
      <xdr:col>154</xdr:col>
      <xdr:colOff>76200</xdr:colOff>
      <xdr:row>4</xdr:row>
      <xdr:rowOff>9525</xdr:rowOff>
    </xdr:from>
    <xdr:to>
      <xdr:col>155</xdr:col>
      <xdr:colOff>133350</xdr:colOff>
      <xdr:row>5</xdr:row>
      <xdr:rowOff>19050</xdr:rowOff>
    </xdr:to>
    <xdr:sp macro="[0]!VerifyRace_39_Click" textlink="">
      <xdr:nvSpPr>
        <xdr:cNvPr id="2123" name="Rectangle 75"/>
        <xdr:cNvSpPr>
          <a:spLocks noChangeArrowheads="1"/>
        </xdr:cNvSpPr>
      </xdr:nvSpPr>
      <xdr:spPr bwMode="auto">
        <a:xfrm>
          <a:off x="74885550" y="657225"/>
          <a:ext cx="571500"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R39</a:t>
          </a:r>
        </a:p>
      </xdr:txBody>
    </xdr:sp>
    <xdr:clientData/>
  </xdr:twoCellAnchor>
  <xdr:twoCellAnchor>
    <xdr:from>
      <xdr:col>158</xdr:col>
      <xdr:colOff>28575</xdr:colOff>
      <xdr:row>4</xdr:row>
      <xdr:rowOff>9525</xdr:rowOff>
    </xdr:from>
    <xdr:to>
      <xdr:col>159</xdr:col>
      <xdr:colOff>161925</xdr:colOff>
      <xdr:row>5</xdr:row>
      <xdr:rowOff>9525</xdr:rowOff>
    </xdr:to>
    <xdr:sp macro="[0]!VerifyRace_40_Click" textlink="">
      <xdr:nvSpPr>
        <xdr:cNvPr id="2124" name="Rectangle 76"/>
        <xdr:cNvSpPr>
          <a:spLocks noChangeArrowheads="1"/>
        </xdr:cNvSpPr>
      </xdr:nvSpPr>
      <xdr:spPr bwMode="auto">
        <a:xfrm>
          <a:off x="76761975" y="657225"/>
          <a:ext cx="647700" cy="161925"/>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R40</a:t>
          </a:r>
        </a:p>
      </xdr:txBody>
    </xdr:sp>
    <xdr:clientData/>
  </xdr:twoCellAnchor>
  <xdr:twoCellAnchor>
    <xdr:from>
      <xdr:col>162</xdr:col>
      <xdr:colOff>66675</xdr:colOff>
      <xdr:row>4</xdr:row>
      <xdr:rowOff>19050</xdr:rowOff>
    </xdr:from>
    <xdr:to>
      <xdr:col>163</xdr:col>
      <xdr:colOff>161925</xdr:colOff>
      <xdr:row>5</xdr:row>
      <xdr:rowOff>28575</xdr:rowOff>
    </xdr:to>
    <xdr:sp macro="[0]!VerifyRace_41_Click" textlink="">
      <xdr:nvSpPr>
        <xdr:cNvPr id="2125" name="Rectangle 77"/>
        <xdr:cNvSpPr>
          <a:spLocks noChangeArrowheads="1"/>
        </xdr:cNvSpPr>
      </xdr:nvSpPr>
      <xdr:spPr bwMode="auto">
        <a:xfrm>
          <a:off x="78724125" y="666750"/>
          <a:ext cx="609600" cy="171450"/>
        </a:xfrm>
        <a:prstGeom prst="rect">
          <a:avLst/>
        </a:prstGeom>
        <a:solidFill>
          <a:srgbClr val="FFFF00"/>
        </a:solidFill>
        <a:ln w="19050">
          <a:solidFill>
            <a:srgbClr val="000000"/>
          </a:solidFill>
          <a:miter lim="800000"/>
          <a:headEnd/>
          <a:tailEnd/>
        </a:ln>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R41</a:t>
          </a:r>
        </a:p>
      </xdr:txBody>
    </xdr:sp>
    <xdr:clientData/>
  </xdr:twoCellAnchor>
  <xdr:twoCellAnchor>
    <xdr:from>
      <xdr:col>4</xdr:col>
      <xdr:colOff>247650</xdr:colOff>
      <xdr:row>4</xdr:row>
      <xdr:rowOff>9525</xdr:rowOff>
    </xdr:from>
    <xdr:to>
      <xdr:col>5</xdr:col>
      <xdr:colOff>285750</xdr:colOff>
      <xdr:row>5</xdr:row>
      <xdr:rowOff>19050</xdr:rowOff>
    </xdr:to>
    <xdr:sp macro="[0]!ResetRace1" textlink="">
      <xdr:nvSpPr>
        <xdr:cNvPr id="2152" name="Rectangle 104"/>
        <xdr:cNvSpPr>
          <a:spLocks noChangeArrowheads="1"/>
        </xdr:cNvSpPr>
      </xdr:nvSpPr>
      <xdr:spPr bwMode="auto">
        <a:xfrm>
          <a:off x="29146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2</xdr:col>
      <xdr:colOff>209550</xdr:colOff>
      <xdr:row>4</xdr:row>
      <xdr:rowOff>9525</xdr:rowOff>
    </xdr:from>
    <xdr:to>
      <xdr:col>4</xdr:col>
      <xdr:colOff>133350</xdr:colOff>
      <xdr:row>5</xdr:row>
      <xdr:rowOff>19050</xdr:rowOff>
    </xdr:to>
    <xdr:sp macro="[0]!VerifyRace_1_Click" textlink="">
      <xdr:nvSpPr>
        <xdr:cNvPr id="2153" name="Rectangle 105"/>
        <xdr:cNvSpPr>
          <a:spLocks noChangeArrowheads="1"/>
        </xdr:cNvSpPr>
      </xdr:nvSpPr>
      <xdr:spPr bwMode="auto">
        <a:xfrm>
          <a:off x="1704975" y="657225"/>
          <a:ext cx="1095375" cy="171450"/>
        </a:xfrm>
        <a:prstGeom prst="rect">
          <a:avLst/>
        </a:prstGeom>
        <a:solidFill>
          <a:srgbClr val="FFFF00"/>
        </a:solidFill>
        <a:ln w="19050">
          <a:solidFill>
            <a:srgbClr val="000000"/>
          </a:solidFill>
          <a:miter lim="800000"/>
          <a:headEnd/>
          <a:tailEnd/>
        </a:ln>
        <a:effec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Verify Race 1 Seeding</a:t>
          </a:r>
        </a:p>
      </xdr:txBody>
    </xdr:sp>
    <xdr:clientData/>
  </xdr:twoCellAnchor>
  <xdr:twoCellAnchor>
    <xdr:from>
      <xdr:col>8</xdr:col>
      <xdr:colOff>342900</xdr:colOff>
      <xdr:row>4</xdr:row>
      <xdr:rowOff>9525</xdr:rowOff>
    </xdr:from>
    <xdr:to>
      <xdr:col>9</xdr:col>
      <xdr:colOff>333375</xdr:colOff>
      <xdr:row>5</xdr:row>
      <xdr:rowOff>19050</xdr:rowOff>
    </xdr:to>
    <xdr:sp macro="[0]!ResetRace2" textlink="">
      <xdr:nvSpPr>
        <xdr:cNvPr id="2155" name="Rectangle 107"/>
        <xdr:cNvSpPr>
          <a:spLocks noChangeArrowheads="1"/>
        </xdr:cNvSpPr>
      </xdr:nvSpPr>
      <xdr:spPr bwMode="auto">
        <a:xfrm>
          <a:off x="5019675"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12</xdr:col>
      <xdr:colOff>304800</xdr:colOff>
      <xdr:row>4</xdr:row>
      <xdr:rowOff>9525</xdr:rowOff>
    </xdr:from>
    <xdr:to>
      <xdr:col>13</xdr:col>
      <xdr:colOff>381000</xdr:colOff>
      <xdr:row>5</xdr:row>
      <xdr:rowOff>19050</xdr:rowOff>
    </xdr:to>
    <xdr:sp macro="[0]!ResetRace3" textlink="">
      <xdr:nvSpPr>
        <xdr:cNvPr id="2156" name="Rectangle 108"/>
        <xdr:cNvSpPr>
          <a:spLocks noChangeArrowheads="1"/>
        </xdr:cNvSpPr>
      </xdr:nvSpPr>
      <xdr:spPr bwMode="auto">
        <a:xfrm>
          <a:off x="7038975"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16</xdr:col>
      <xdr:colOff>228600</xdr:colOff>
      <xdr:row>4</xdr:row>
      <xdr:rowOff>9525</xdr:rowOff>
    </xdr:from>
    <xdr:to>
      <xdr:col>17</xdr:col>
      <xdr:colOff>266700</xdr:colOff>
      <xdr:row>5</xdr:row>
      <xdr:rowOff>19050</xdr:rowOff>
    </xdr:to>
    <xdr:sp macro="[0]!ResetRace4" textlink="">
      <xdr:nvSpPr>
        <xdr:cNvPr id="2157" name="Rectangle 109"/>
        <xdr:cNvSpPr>
          <a:spLocks noChangeArrowheads="1"/>
        </xdr:cNvSpPr>
      </xdr:nvSpPr>
      <xdr:spPr bwMode="auto">
        <a:xfrm>
          <a:off x="8982075"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20</xdr:col>
      <xdr:colOff>247650</xdr:colOff>
      <xdr:row>4</xdr:row>
      <xdr:rowOff>9525</xdr:rowOff>
    </xdr:from>
    <xdr:to>
      <xdr:col>21</xdr:col>
      <xdr:colOff>285750</xdr:colOff>
      <xdr:row>5</xdr:row>
      <xdr:rowOff>19050</xdr:rowOff>
    </xdr:to>
    <xdr:sp macro="[0]!ResetRace5" textlink="">
      <xdr:nvSpPr>
        <xdr:cNvPr id="2158" name="Rectangle 110"/>
        <xdr:cNvSpPr>
          <a:spLocks noChangeArrowheads="1"/>
        </xdr:cNvSpPr>
      </xdr:nvSpPr>
      <xdr:spPr bwMode="auto">
        <a:xfrm>
          <a:off x="10925175"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24</xdr:col>
      <xdr:colOff>247650</xdr:colOff>
      <xdr:row>4</xdr:row>
      <xdr:rowOff>9525</xdr:rowOff>
    </xdr:from>
    <xdr:to>
      <xdr:col>25</xdr:col>
      <xdr:colOff>285750</xdr:colOff>
      <xdr:row>5</xdr:row>
      <xdr:rowOff>19050</xdr:rowOff>
    </xdr:to>
    <xdr:sp macro="[0]!ResetRace6" textlink="">
      <xdr:nvSpPr>
        <xdr:cNvPr id="2159" name="Rectangle 111"/>
        <xdr:cNvSpPr>
          <a:spLocks noChangeArrowheads="1"/>
        </xdr:cNvSpPr>
      </xdr:nvSpPr>
      <xdr:spPr bwMode="auto">
        <a:xfrm>
          <a:off x="12849225"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28</xdr:col>
      <xdr:colOff>228600</xdr:colOff>
      <xdr:row>4</xdr:row>
      <xdr:rowOff>9525</xdr:rowOff>
    </xdr:from>
    <xdr:to>
      <xdr:col>29</xdr:col>
      <xdr:colOff>266700</xdr:colOff>
      <xdr:row>5</xdr:row>
      <xdr:rowOff>19050</xdr:rowOff>
    </xdr:to>
    <xdr:sp macro="[0]!ResetRace7" textlink="">
      <xdr:nvSpPr>
        <xdr:cNvPr id="2160" name="Rectangle 112"/>
        <xdr:cNvSpPr>
          <a:spLocks noChangeArrowheads="1"/>
        </xdr:cNvSpPr>
      </xdr:nvSpPr>
      <xdr:spPr bwMode="auto">
        <a:xfrm>
          <a:off x="14754225"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32</xdr:col>
      <xdr:colOff>228600</xdr:colOff>
      <xdr:row>4</xdr:row>
      <xdr:rowOff>9525</xdr:rowOff>
    </xdr:from>
    <xdr:to>
      <xdr:col>33</xdr:col>
      <xdr:colOff>266700</xdr:colOff>
      <xdr:row>5</xdr:row>
      <xdr:rowOff>19050</xdr:rowOff>
    </xdr:to>
    <xdr:sp macro="[0]!ResetRace8" textlink="">
      <xdr:nvSpPr>
        <xdr:cNvPr id="2161" name="Rectangle 113"/>
        <xdr:cNvSpPr>
          <a:spLocks noChangeArrowheads="1"/>
        </xdr:cNvSpPr>
      </xdr:nvSpPr>
      <xdr:spPr bwMode="auto">
        <a:xfrm>
          <a:off x="16678275"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36</xdr:col>
      <xdr:colOff>228600</xdr:colOff>
      <xdr:row>4</xdr:row>
      <xdr:rowOff>9525</xdr:rowOff>
    </xdr:from>
    <xdr:to>
      <xdr:col>37</xdr:col>
      <xdr:colOff>266700</xdr:colOff>
      <xdr:row>5</xdr:row>
      <xdr:rowOff>19050</xdr:rowOff>
    </xdr:to>
    <xdr:sp macro="[0]!ResetRace9" textlink="">
      <xdr:nvSpPr>
        <xdr:cNvPr id="2162" name="Rectangle 114"/>
        <xdr:cNvSpPr>
          <a:spLocks noChangeArrowheads="1"/>
        </xdr:cNvSpPr>
      </xdr:nvSpPr>
      <xdr:spPr bwMode="auto">
        <a:xfrm>
          <a:off x="18602325"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40</xdr:col>
      <xdr:colOff>247650</xdr:colOff>
      <xdr:row>4</xdr:row>
      <xdr:rowOff>9525</xdr:rowOff>
    </xdr:from>
    <xdr:to>
      <xdr:col>41</xdr:col>
      <xdr:colOff>285750</xdr:colOff>
      <xdr:row>5</xdr:row>
      <xdr:rowOff>19050</xdr:rowOff>
    </xdr:to>
    <xdr:sp macro="[0]!ResetRace10" textlink="">
      <xdr:nvSpPr>
        <xdr:cNvPr id="2163" name="Rectangle 115"/>
        <xdr:cNvSpPr>
          <a:spLocks noChangeArrowheads="1"/>
        </xdr:cNvSpPr>
      </xdr:nvSpPr>
      <xdr:spPr bwMode="auto">
        <a:xfrm>
          <a:off x="204406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44</xdr:col>
      <xdr:colOff>247650</xdr:colOff>
      <xdr:row>4</xdr:row>
      <xdr:rowOff>9525</xdr:rowOff>
    </xdr:from>
    <xdr:to>
      <xdr:col>45</xdr:col>
      <xdr:colOff>285750</xdr:colOff>
      <xdr:row>5</xdr:row>
      <xdr:rowOff>19050</xdr:rowOff>
    </xdr:to>
    <xdr:sp macro="[0]!ResetRace11" textlink="">
      <xdr:nvSpPr>
        <xdr:cNvPr id="2164" name="Rectangle 116"/>
        <xdr:cNvSpPr>
          <a:spLocks noChangeArrowheads="1"/>
        </xdr:cNvSpPr>
      </xdr:nvSpPr>
      <xdr:spPr bwMode="auto">
        <a:xfrm>
          <a:off x="223647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48</xdr:col>
      <xdr:colOff>247650</xdr:colOff>
      <xdr:row>4</xdr:row>
      <xdr:rowOff>9525</xdr:rowOff>
    </xdr:from>
    <xdr:to>
      <xdr:col>49</xdr:col>
      <xdr:colOff>285750</xdr:colOff>
      <xdr:row>5</xdr:row>
      <xdr:rowOff>19050</xdr:rowOff>
    </xdr:to>
    <xdr:sp macro="[0]!ResetRace12" textlink="">
      <xdr:nvSpPr>
        <xdr:cNvPr id="2165" name="Rectangle 117"/>
        <xdr:cNvSpPr>
          <a:spLocks noChangeArrowheads="1"/>
        </xdr:cNvSpPr>
      </xdr:nvSpPr>
      <xdr:spPr bwMode="auto">
        <a:xfrm>
          <a:off x="242887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52</xdr:col>
      <xdr:colOff>247650</xdr:colOff>
      <xdr:row>4</xdr:row>
      <xdr:rowOff>9525</xdr:rowOff>
    </xdr:from>
    <xdr:to>
      <xdr:col>53</xdr:col>
      <xdr:colOff>285750</xdr:colOff>
      <xdr:row>5</xdr:row>
      <xdr:rowOff>19050</xdr:rowOff>
    </xdr:to>
    <xdr:sp macro="[0]!ResetRace13" textlink="">
      <xdr:nvSpPr>
        <xdr:cNvPr id="2166" name="Rectangle 118"/>
        <xdr:cNvSpPr>
          <a:spLocks noChangeArrowheads="1"/>
        </xdr:cNvSpPr>
      </xdr:nvSpPr>
      <xdr:spPr bwMode="auto">
        <a:xfrm>
          <a:off x="262128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56</xdr:col>
      <xdr:colOff>247650</xdr:colOff>
      <xdr:row>4</xdr:row>
      <xdr:rowOff>9525</xdr:rowOff>
    </xdr:from>
    <xdr:to>
      <xdr:col>57</xdr:col>
      <xdr:colOff>285750</xdr:colOff>
      <xdr:row>5</xdr:row>
      <xdr:rowOff>19050</xdr:rowOff>
    </xdr:to>
    <xdr:sp macro="[0]!ResetRace14" textlink="">
      <xdr:nvSpPr>
        <xdr:cNvPr id="2167" name="Rectangle 119"/>
        <xdr:cNvSpPr>
          <a:spLocks noChangeArrowheads="1"/>
        </xdr:cNvSpPr>
      </xdr:nvSpPr>
      <xdr:spPr bwMode="auto">
        <a:xfrm>
          <a:off x="281368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60</xdr:col>
      <xdr:colOff>247650</xdr:colOff>
      <xdr:row>4</xdr:row>
      <xdr:rowOff>9525</xdr:rowOff>
    </xdr:from>
    <xdr:to>
      <xdr:col>61</xdr:col>
      <xdr:colOff>285750</xdr:colOff>
      <xdr:row>5</xdr:row>
      <xdr:rowOff>19050</xdr:rowOff>
    </xdr:to>
    <xdr:sp macro="[0]!ResetRace15" textlink="">
      <xdr:nvSpPr>
        <xdr:cNvPr id="2168" name="Rectangle 120"/>
        <xdr:cNvSpPr>
          <a:spLocks noChangeArrowheads="1"/>
        </xdr:cNvSpPr>
      </xdr:nvSpPr>
      <xdr:spPr bwMode="auto">
        <a:xfrm>
          <a:off x="300609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64</xdr:col>
      <xdr:colOff>247650</xdr:colOff>
      <xdr:row>4</xdr:row>
      <xdr:rowOff>9525</xdr:rowOff>
    </xdr:from>
    <xdr:to>
      <xdr:col>65</xdr:col>
      <xdr:colOff>285750</xdr:colOff>
      <xdr:row>5</xdr:row>
      <xdr:rowOff>19050</xdr:rowOff>
    </xdr:to>
    <xdr:sp macro="[0]!ResetRace16" textlink="">
      <xdr:nvSpPr>
        <xdr:cNvPr id="2169" name="Rectangle 121"/>
        <xdr:cNvSpPr>
          <a:spLocks noChangeArrowheads="1"/>
        </xdr:cNvSpPr>
      </xdr:nvSpPr>
      <xdr:spPr bwMode="auto">
        <a:xfrm>
          <a:off x="319849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68</xdr:col>
      <xdr:colOff>247650</xdr:colOff>
      <xdr:row>4</xdr:row>
      <xdr:rowOff>9525</xdr:rowOff>
    </xdr:from>
    <xdr:to>
      <xdr:col>69</xdr:col>
      <xdr:colOff>285750</xdr:colOff>
      <xdr:row>5</xdr:row>
      <xdr:rowOff>19050</xdr:rowOff>
    </xdr:to>
    <xdr:sp macro="[0]!ResetRace17" textlink="">
      <xdr:nvSpPr>
        <xdr:cNvPr id="2170" name="Rectangle 122"/>
        <xdr:cNvSpPr>
          <a:spLocks noChangeArrowheads="1"/>
        </xdr:cNvSpPr>
      </xdr:nvSpPr>
      <xdr:spPr bwMode="auto">
        <a:xfrm>
          <a:off x="339090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72</xdr:col>
      <xdr:colOff>247650</xdr:colOff>
      <xdr:row>4</xdr:row>
      <xdr:rowOff>9525</xdr:rowOff>
    </xdr:from>
    <xdr:to>
      <xdr:col>73</xdr:col>
      <xdr:colOff>285750</xdr:colOff>
      <xdr:row>5</xdr:row>
      <xdr:rowOff>19050</xdr:rowOff>
    </xdr:to>
    <xdr:sp macro="[0]!ResetRace18" textlink="">
      <xdr:nvSpPr>
        <xdr:cNvPr id="2171" name="Rectangle 123"/>
        <xdr:cNvSpPr>
          <a:spLocks noChangeArrowheads="1"/>
        </xdr:cNvSpPr>
      </xdr:nvSpPr>
      <xdr:spPr bwMode="auto">
        <a:xfrm>
          <a:off x="358330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76</xdr:col>
      <xdr:colOff>247650</xdr:colOff>
      <xdr:row>4</xdr:row>
      <xdr:rowOff>9525</xdr:rowOff>
    </xdr:from>
    <xdr:to>
      <xdr:col>77</xdr:col>
      <xdr:colOff>285750</xdr:colOff>
      <xdr:row>5</xdr:row>
      <xdr:rowOff>19050</xdr:rowOff>
    </xdr:to>
    <xdr:sp macro="[0]!ResetRace19" textlink="">
      <xdr:nvSpPr>
        <xdr:cNvPr id="2172" name="Rectangle 124"/>
        <xdr:cNvSpPr>
          <a:spLocks noChangeArrowheads="1"/>
        </xdr:cNvSpPr>
      </xdr:nvSpPr>
      <xdr:spPr bwMode="auto">
        <a:xfrm>
          <a:off x="377571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80</xdr:col>
      <xdr:colOff>247650</xdr:colOff>
      <xdr:row>4</xdr:row>
      <xdr:rowOff>9525</xdr:rowOff>
    </xdr:from>
    <xdr:to>
      <xdr:col>81</xdr:col>
      <xdr:colOff>285750</xdr:colOff>
      <xdr:row>5</xdr:row>
      <xdr:rowOff>19050</xdr:rowOff>
    </xdr:to>
    <xdr:sp macro="[0]!ResetRace20" textlink="">
      <xdr:nvSpPr>
        <xdr:cNvPr id="2173" name="Rectangle 125"/>
        <xdr:cNvSpPr>
          <a:spLocks noChangeArrowheads="1"/>
        </xdr:cNvSpPr>
      </xdr:nvSpPr>
      <xdr:spPr bwMode="auto">
        <a:xfrm>
          <a:off x="396811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84</xdr:col>
      <xdr:colOff>247650</xdr:colOff>
      <xdr:row>4</xdr:row>
      <xdr:rowOff>9525</xdr:rowOff>
    </xdr:from>
    <xdr:to>
      <xdr:col>85</xdr:col>
      <xdr:colOff>285750</xdr:colOff>
      <xdr:row>5</xdr:row>
      <xdr:rowOff>19050</xdr:rowOff>
    </xdr:to>
    <xdr:sp macro="[0]!ResetRace21" textlink="">
      <xdr:nvSpPr>
        <xdr:cNvPr id="2174" name="Rectangle 126"/>
        <xdr:cNvSpPr>
          <a:spLocks noChangeArrowheads="1"/>
        </xdr:cNvSpPr>
      </xdr:nvSpPr>
      <xdr:spPr bwMode="auto">
        <a:xfrm>
          <a:off x="416052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88</xdr:col>
      <xdr:colOff>247650</xdr:colOff>
      <xdr:row>4</xdr:row>
      <xdr:rowOff>9525</xdr:rowOff>
    </xdr:from>
    <xdr:to>
      <xdr:col>89</xdr:col>
      <xdr:colOff>285750</xdr:colOff>
      <xdr:row>5</xdr:row>
      <xdr:rowOff>19050</xdr:rowOff>
    </xdr:to>
    <xdr:sp macro="[0]!ResetRace22" textlink="">
      <xdr:nvSpPr>
        <xdr:cNvPr id="2175" name="Rectangle 127"/>
        <xdr:cNvSpPr>
          <a:spLocks noChangeArrowheads="1"/>
        </xdr:cNvSpPr>
      </xdr:nvSpPr>
      <xdr:spPr bwMode="auto">
        <a:xfrm>
          <a:off x="435292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92</xdr:col>
      <xdr:colOff>247650</xdr:colOff>
      <xdr:row>4</xdr:row>
      <xdr:rowOff>9525</xdr:rowOff>
    </xdr:from>
    <xdr:to>
      <xdr:col>93</xdr:col>
      <xdr:colOff>285750</xdr:colOff>
      <xdr:row>5</xdr:row>
      <xdr:rowOff>19050</xdr:rowOff>
    </xdr:to>
    <xdr:sp macro="[0]!ResetRace23" textlink="">
      <xdr:nvSpPr>
        <xdr:cNvPr id="2176" name="Rectangle 128"/>
        <xdr:cNvSpPr>
          <a:spLocks noChangeArrowheads="1"/>
        </xdr:cNvSpPr>
      </xdr:nvSpPr>
      <xdr:spPr bwMode="auto">
        <a:xfrm>
          <a:off x="454533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96</xdr:col>
      <xdr:colOff>247650</xdr:colOff>
      <xdr:row>4</xdr:row>
      <xdr:rowOff>9525</xdr:rowOff>
    </xdr:from>
    <xdr:to>
      <xdr:col>97</xdr:col>
      <xdr:colOff>285750</xdr:colOff>
      <xdr:row>5</xdr:row>
      <xdr:rowOff>19050</xdr:rowOff>
    </xdr:to>
    <xdr:sp macro="[0]!ResetRace24" textlink="">
      <xdr:nvSpPr>
        <xdr:cNvPr id="2177" name="Rectangle 129"/>
        <xdr:cNvSpPr>
          <a:spLocks noChangeArrowheads="1"/>
        </xdr:cNvSpPr>
      </xdr:nvSpPr>
      <xdr:spPr bwMode="auto">
        <a:xfrm>
          <a:off x="473773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100</xdr:col>
      <xdr:colOff>247650</xdr:colOff>
      <xdr:row>4</xdr:row>
      <xdr:rowOff>9525</xdr:rowOff>
    </xdr:from>
    <xdr:to>
      <xdr:col>101</xdr:col>
      <xdr:colOff>285750</xdr:colOff>
      <xdr:row>5</xdr:row>
      <xdr:rowOff>19050</xdr:rowOff>
    </xdr:to>
    <xdr:sp macro="[0]!ResetRace25" textlink="">
      <xdr:nvSpPr>
        <xdr:cNvPr id="2178" name="Rectangle 130"/>
        <xdr:cNvSpPr>
          <a:spLocks noChangeArrowheads="1"/>
        </xdr:cNvSpPr>
      </xdr:nvSpPr>
      <xdr:spPr bwMode="auto">
        <a:xfrm>
          <a:off x="493014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104</xdr:col>
      <xdr:colOff>247650</xdr:colOff>
      <xdr:row>4</xdr:row>
      <xdr:rowOff>9525</xdr:rowOff>
    </xdr:from>
    <xdr:to>
      <xdr:col>105</xdr:col>
      <xdr:colOff>285750</xdr:colOff>
      <xdr:row>5</xdr:row>
      <xdr:rowOff>19050</xdr:rowOff>
    </xdr:to>
    <xdr:sp macro="[0]!ResetRace26" textlink="">
      <xdr:nvSpPr>
        <xdr:cNvPr id="2179" name="Rectangle 131"/>
        <xdr:cNvSpPr>
          <a:spLocks noChangeArrowheads="1"/>
        </xdr:cNvSpPr>
      </xdr:nvSpPr>
      <xdr:spPr bwMode="auto">
        <a:xfrm>
          <a:off x="512254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108</xdr:col>
      <xdr:colOff>247650</xdr:colOff>
      <xdr:row>4</xdr:row>
      <xdr:rowOff>9525</xdr:rowOff>
    </xdr:from>
    <xdr:to>
      <xdr:col>109</xdr:col>
      <xdr:colOff>285750</xdr:colOff>
      <xdr:row>5</xdr:row>
      <xdr:rowOff>19050</xdr:rowOff>
    </xdr:to>
    <xdr:sp macro="[0]!ResetRace27" textlink="">
      <xdr:nvSpPr>
        <xdr:cNvPr id="2180" name="Rectangle 132"/>
        <xdr:cNvSpPr>
          <a:spLocks noChangeArrowheads="1"/>
        </xdr:cNvSpPr>
      </xdr:nvSpPr>
      <xdr:spPr bwMode="auto">
        <a:xfrm>
          <a:off x="531495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112</xdr:col>
      <xdr:colOff>247650</xdr:colOff>
      <xdr:row>4</xdr:row>
      <xdr:rowOff>9525</xdr:rowOff>
    </xdr:from>
    <xdr:to>
      <xdr:col>113</xdr:col>
      <xdr:colOff>285750</xdr:colOff>
      <xdr:row>5</xdr:row>
      <xdr:rowOff>19050</xdr:rowOff>
    </xdr:to>
    <xdr:sp macro="[0]!ResetRace28" textlink="">
      <xdr:nvSpPr>
        <xdr:cNvPr id="2181" name="Rectangle 133"/>
        <xdr:cNvSpPr>
          <a:spLocks noChangeArrowheads="1"/>
        </xdr:cNvSpPr>
      </xdr:nvSpPr>
      <xdr:spPr bwMode="auto">
        <a:xfrm>
          <a:off x="550735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116</xdr:col>
      <xdr:colOff>247650</xdr:colOff>
      <xdr:row>4</xdr:row>
      <xdr:rowOff>9525</xdr:rowOff>
    </xdr:from>
    <xdr:to>
      <xdr:col>117</xdr:col>
      <xdr:colOff>285750</xdr:colOff>
      <xdr:row>5</xdr:row>
      <xdr:rowOff>19050</xdr:rowOff>
    </xdr:to>
    <xdr:sp macro="[0]!ResetRace29" textlink="">
      <xdr:nvSpPr>
        <xdr:cNvPr id="2182" name="Rectangle 134"/>
        <xdr:cNvSpPr>
          <a:spLocks noChangeArrowheads="1"/>
        </xdr:cNvSpPr>
      </xdr:nvSpPr>
      <xdr:spPr bwMode="auto">
        <a:xfrm>
          <a:off x="569976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120</xdr:col>
      <xdr:colOff>247650</xdr:colOff>
      <xdr:row>4</xdr:row>
      <xdr:rowOff>9525</xdr:rowOff>
    </xdr:from>
    <xdr:to>
      <xdr:col>121</xdr:col>
      <xdr:colOff>285750</xdr:colOff>
      <xdr:row>5</xdr:row>
      <xdr:rowOff>19050</xdr:rowOff>
    </xdr:to>
    <xdr:sp macro="[0]!ResetRace30" textlink="">
      <xdr:nvSpPr>
        <xdr:cNvPr id="2183" name="Rectangle 135"/>
        <xdr:cNvSpPr>
          <a:spLocks noChangeArrowheads="1"/>
        </xdr:cNvSpPr>
      </xdr:nvSpPr>
      <xdr:spPr bwMode="auto">
        <a:xfrm>
          <a:off x="589216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124</xdr:col>
      <xdr:colOff>247650</xdr:colOff>
      <xdr:row>4</xdr:row>
      <xdr:rowOff>9525</xdr:rowOff>
    </xdr:from>
    <xdr:to>
      <xdr:col>125</xdr:col>
      <xdr:colOff>285750</xdr:colOff>
      <xdr:row>5</xdr:row>
      <xdr:rowOff>19050</xdr:rowOff>
    </xdr:to>
    <xdr:sp macro="[0]!ResetRace31" textlink="">
      <xdr:nvSpPr>
        <xdr:cNvPr id="2184" name="Rectangle 136"/>
        <xdr:cNvSpPr>
          <a:spLocks noChangeArrowheads="1"/>
        </xdr:cNvSpPr>
      </xdr:nvSpPr>
      <xdr:spPr bwMode="auto">
        <a:xfrm>
          <a:off x="608457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128</xdr:col>
      <xdr:colOff>247650</xdr:colOff>
      <xdr:row>4</xdr:row>
      <xdr:rowOff>9525</xdr:rowOff>
    </xdr:from>
    <xdr:to>
      <xdr:col>129</xdr:col>
      <xdr:colOff>285750</xdr:colOff>
      <xdr:row>5</xdr:row>
      <xdr:rowOff>19050</xdr:rowOff>
    </xdr:to>
    <xdr:sp macro="[0]!ResetRace32" textlink="">
      <xdr:nvSpPr>
        <xdr:cNvPr id="2185" name="Rectangle 137"/>
        <xdr:cNvSpPr>
          <a:spLocks noChangeArrowheads="1"/>
        </xdr:cNvSpPr>
      </xdr:nvSpPr>
      <xdr:spPr bwMode="auto">
        <a:xfrm>
          <a:off x="627697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132</xdr:col>
      <xdr:colOff>247650</xdr:colOff>
      <xdr:row>4</xdr:row>
      <xdr:rowOff>9525</xdr:rowOff>
    </xdr:from>
    <xdr:to>
      <xdr:col>133</xdr:col>
      <xdr:colOff>285750</xdr:colOff>
      <xdr:row>5</xdr:row>
      <xdr:rowOff>19050</xdr:rowOff>
    </xdr:to>
    <xdr:sp macro="[0]!ResetRace33" textlink="">
      <xdr:nvSpPr>
        <xdr:cNvPr id="2186" name="Rectangle 138"/>
        <xdr:cNvSpPr>
          <a:spLocks noChangeArrowheads="1"/>
        </xdr:cNvSpPr>
      </xdr:nvSpPr>
      <xdr:spPr bwMode="auto">
        <a:xfrm>
          <a:off x="646938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136</xdr:col>
      <xdr:colOff>247650</xdr:colOff>
      <xdr:row>4</xdr:row>
      <xdr:rowOff>9525</xdr:rowOff>
    </xdr:from>
    <xdr:to>
      <xdr:col>137</xdr:col>
      <xdr:colOff>285750</xdr:colOff>
      <xdr:row>5</xdr:row>
      <xdr:rowOff>19050</xdr:rowOff>
    </xdr:to>
    <xdr:sp macro="[0]!ResetRace34" textlink="">
      <xdr:nvSpPr>
        <xdr:cNvPr id="2187" name="Rectangle 139"/>
        <xdr:cNvSpPr>
          <a:spLocks noChangeArrowheads="1"/>
        </xdr:cNvSpPr>
      </xdr:nvSpPr>
      <xdr:spPr bwMode="auto">
        <a:xfrm>
          <a:off x="666178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140</xdr:col>
      <xdr:colOff>247650</xdr:colOff>
      <xdr:row>4</xdr:row>
      <xdr:rowOff>9525</xdr:rowOff>
    </xdr:from>
    <xdr:to>
      <xdr:col>141</xdr:col>
      <xdr:colOff>285750</xdr:colOff>
      <xdr:row>5</xdr:row>
      <xdr:rowOff>19050</xdr:rowOff>
    </xdr:to>
    <xdr:sp macro="[0]!ResetRace35" textlink="">
      <xdr:nvSpPr>
        <xdr:cNvPr id="2188" name="Rectangle 140"/>
        <xdr:cNvSpPr>
          <a:spLocks noChangeArrowheads="1"/>
        </xdr:cNvSpPr>
      </xdr:nvSpPr>
      <xdr:spPr bwMode="auto">
        <a:xfrm>
          <a:off x="685419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144</xdr:col>
      <xdr:colOff>247650</xdr:colOff>
      <xdr:row>4</xdr:row>
      <xdr:rowOff>9525</xdr:rowOff>
    </xdr:from>
    <xdr:to>
      <xdr:col>145</xdr:col>
      <xdr:colOff>285750</xdr:colOff>
      <xdr:row>5</xdr:row>
      <xdr:rowOff>19050</xdr:rowOff>
    </xdr:to>
    <xdr:sp macro="[0]!ResetRace36" textlink="">
      <xdr:nvSpPr>
        <xdr:cNvPr id="2189" name="Rectangle 141"/>
        <xdr:cNvSpPr>
          <a:spLocks noChangeArrowheads="1"/>
        </xdr:cNvSpPr>
      </xdr:nvSpPr>
      <xdr:spPr bwMode="auto">
        <a:xfrm>
          <a:off x="704659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148</xdr:col>
      <xdr:colOff>247650</xdr:colOff>
      <xdr:row>4</xdr:row>
      <xdr:rowOff>9525</xdr:rowOff>
    </xdr:from>
    <xdr:to>
      <xdr:col>149</xdr:col>
      <xdr:colOff>285750</xdr:colOff>
      <xdr:row>5</xdr:row>
      <xdr:rowOff>19050</xdr:rowOff>
    </xdr:to>
    <xdr:sp macro="[0]!ResetRace37" textlink="">
      <xdr:nvSpPr>
        <xdr:cNvPr id="2190" name="Rectangle 142"/>
        <xdr:cNvSpPr>
          <a:spLocks noChangeArrowheads="1"/>
        </xdr:cNvSpPr>
      </xdr:nvSpPr>
      <xdr:spPr bwMode="auto">
        <a:xfrm>
          <a:off x="723900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152</xdr:col>
      <xdr:colOff>247650</xdr:colOff>
      <xdr:row>4</xdr:row>
      <xdr:rowOff>9525</xdr:rowOff>
    </xdr:from>
    <xdr:to>
      <xdr:col>153</xdr:col>
      <xdr:colOff>285750</xdr:colOff>
      <xdr:row>5</xdr:row>
      <xdr:rowOff>19050</xdr:rowOff>
    </xdr:to>
    <xdr:sp macro="[0]!ResetRace38" textlink="">
      <xdr:nvSpPr>
        <xdr:cNvPr id="2191" name="Rectangle 143"/>
        <xdr:cNvSpPr>
          <a:spLocks noChangeArrowheads="1"/>
        </xdr:cNvSpPr>
      </xdr:nvSpPr>
      <xdr:spPr bwMode="auto">
        <a:xfrm>
          <a:off x="743140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156</xdr:col>
      <xdr:colOff>247650</xdr:colOff>
      <xdr:row>4</xdr:row>
      <xdr:rowOff>9525</xdr:rowOff>
    </xdr:from>
    <xdr:to>
      <xdr:col>157</xdr:col>
      <xdr:colOff>285750</xdr:colOff>
      <xdr:row>5</xdr:row>
      <xdr:rowOff>19050</xdr:rowOff>
    </xdr:to>
    <xdr:sp macro="[0]!ResetRace39" textlink="">
      <xdr:nvSpPr>
        <xdr:cNvPr id="2192" name="Rectangle 144"/>
        <xdr:cNvSpPr>
          <a:spLocks noChangeArrowheads="1"/>
        </xdr:cNvSpPr>
      </xdr:nvSpPr>
      <xdr:spPr bwMode="auto">
        <a:xfrm>
          <a:off x="762381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160</xdr:col>
      <xdr:colOff>247650</xdr:colOff>
      <xdr:row>4</xdr:row>
      <xdr:rowOff>9525</xdr:rowOff>
    </xdr:from>
    <xdr:to>
      <xdr:col>161</xdr:col>
      <xdr:colOff>285750</xdr:colOff>
      <xdr:row>5</xdr:row>
      <xdr:rowOff>19050</xdr:rowOff>
    </xdr:to>
    <xdr:sp macro="[0]!ResetRace40" textlink="">
      <xdr:nvSpPr>
        <xdr:cNvPr id="2193" name="Rectangle 145"/>
        <xdr:cNvSpPr>
          <a:spLocks noChangeArrowheads="1"/>
        </xdr:cNvSpPr>
      </xdr:nvSpPr>
      <xdr:spPr bwMode="auto">
        <a:xfrm>
          <a:off x="7816215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164</xdr:col>
      <xdr:colOff>247650</xdr:colOff>
      <xdr:row>4</xdr:row>
      <xdr:rowOff>9525</xdr:rowOff>
    </xdr:from>
    <xdr:to>
      <xdr:col>165</xdr:col>
      <xdr:colOff>285750</xdr:colOff>
      <xdr:row>5</xdr:row>
      <xdr:rowOff>19050</xdr:rowOff>
    </xdr:to>
    <xdr:sp macro="[0]!ResetRace41" textlink="">
      <xdr:nvSpPr>
        <xdr:cNvPr id="2194" name="Rectangle 146"/>
        <xdr:cNvSpPr>
          <a:spLocks noChangeArrowheads="1"/>
        </xdr:cNvSpPr>
      </xdr:nvSpPr>
      <xdr:spPr bwMode="auto">
        <a:xfrm>
          <a:off x="80086200" y="657225"/>
          <a:ext cx="457200" cy="171450"/>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1" i="0" u="none" strike="noStrike" baseline="0">
              <a:solidFill>
                <a:srgbClr val="FFFF00"/>
              </a:solidFill>
              <a:latin typeface="Arial"/>
              <a:cs typeface="Arial"/>
            </a:rPr>
            <a:t>Reset</a:t>
          </a:r>
        </a:p>
      </xdr:txBody>
    </xdr:sp>
    <xdr:clientData/>
  </xdr:twoCellAnchor>
  <xdr:twoCellAnchor>
    <xdr:from>
      <xdr:col>1</xdr:col>
      <xdr:colOff>85725</xdr:colOff>
      <xdr:row>4</xdr:row>
      <xdr:rowOff>9525</xdr:rowOff>
    </xdr:from>
    <xdr:to>
      <xdr:col>1</xdr:col>
      <xdr:colOff>704850</xdr:colOff>
      <xdr:row>5</xdr:row>
      <xdr:rowOff>142875</xdr:rowOff>
    </xdr:to>
    <xdr:sp macro="[0]!Reset_Entire_Results_Sheet" textlink="">
      <xdr:nvSpPr>
        <xdr:cNvPr id="2197" name="Rectangle 149"/>
        <xdr:cNvSpPr>
          <a:spLocks noChangeArrowheads="1"/>
        </xdr:cNvSpPr>
      </xdr:nvSpPr>
      <xdr:spPr bwMode="auto">
        <a:xfrm>
          <a:off x="657225" y="657225"/>
          <a:ext cx="619125" cy="295275"/>
        </a:xfrm>
        <a:prstGeom prst="rect">
          <a:avLst/>
        </a:prstGeom>
        <a:solidFill>
          <a:srgbClr val="FF0000"/>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GB" sz="900" b="0" i="1" u="none" strike="noStrike" baseline="0">
              <a:solidFill>
                <a:srgbClr val="FFFF00"/>
              </a:solidFill>
              <a:latin typeface="Arial"/>
              <a:cs typeface="Arial"/>
            </a:rPr>
            <a:t>Reset ALL Races</a:t>
          </a:r>
        </a:p>
      </xdr:txBody>
    </xdr:sp>
    <xdr:clientData/>
  </xdr:twoCellAnchor>
  <mc:AlternateContent xmlns:mc="http://schemas.openxmlformats.org/markup-compatibility/2006">
    <mc:Choice xmlns:a14="http://schemas.microsoft.com/office/drawing/2010/main" Requires="a14">
      <xdr:twoCellAnchor editAs="oneCell">
        <xdr:from>
          <xdr:col>0</xdr:col>
          <xdr:colOff>552450</xdr:colOff>
          <xdr:row>30</xdr:row>
          <xdr:rowOff>152400</xdr:rowOff>
        </xdr:from>
        <xdr:to>
          <xdr:col>1</xdr:col>
          <xdr:colOff>904875</xdr:colOff>
          <xdr:row>31</xdr:row>
          <xdr:rowOff>238125</xdr:rowOff>
        </xdr:to>
        <xdr:sp macro="" textlink="">
          <xdr:nvSpPr>
            <xdr:cNvPr id="2517" name="CommandButton1" hidden="1">
              <a:extLst>
                <a:ext uri="{63B3BB69-23CF-44E3-9099-C40C66FF867C}">
                  <a14:compatExt spid="_x0000_s2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0</xdr:colOff>
          <xdr:row>57</xdr:row>
          <xdr:rowOff>0</xdr:rowOff>
        </xdr:to>
        <xdr:sp macro="" textlink="">
          <xdr:nvSpPr>
            <xdr:cNvPr id="2518" name="CommandButton2" hidden="1">
              <a:extLst>
                <a:ext uri="{63B3BB69-23CF-44E3-9099-C40C66FF867C}">
                  <a14:compatExt spid="_x0000_s25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81</xdr:row>
          <xdr:rowOff>0</xdr:rowOff>
        </xdr:from>
        <xdr:to>
          <xdr:col>1</xdr:col>
          <xdr:colOff>904875</xdr:colOff>
          <xdr:row>81</xdr:row>
          <xdr:rowOff>238125</xdr:rowOff>
        </xdr:to>
        <xdr:sp macro="" textlink="">
          <xdr:nvSpPr>
            <xdr:cNvPr id="2519" name="CommandButton3" hidden="1">
              <a:extLst>
                <a:ext uri="{63B3BB69-23CF-44E3-9099-C40C66FF867C}">
                  <a14:compatExt spid="_x0000_s2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105</xdr:row>
          <xdr:rowOff>152400</xdr:rowOff>
        </xdr:from>
        <xdr:to>
          <xdr:col>2</xdr:col>
          <xdr:colOff>0</xdr:colOff>
          <xdr:row>106</xdr:row>
          <xdr:rowOff>238125</xdr:rowOff>
        </xdr:to>
        <xdr:sp macro="" textlink="">
          <xdr:nvSpPr>
            <xdr:cNvPr id="2520" name="CommandButton4" hidden="1">
              <a:extLst>
                <a:ext uri="{63B3BB69-23CF-44E3-9099-C40C66FF867C}">
                  <a14:compatExt spid="_x0000_s252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47625</xdr:rowOff>
    </xdr:from>
    <xdr:to>
      <xdr:col>5</xdr:col>
      <xdr:colOff>342900</xdr:colOff>
      <xdr:row>8</xdr:row>
      <xdr:rowOff>238125</xdr:rowOff>
    </xdr:to>
    <xdr:sp macro="[0]!Sort_Frequencies" textlink="">
      <xdr:nvSpPr>
        <xdr:cNvPr id="1030" name="Rectangle 6"/>
        <xdr:cNvSpPr>
          <a:spLocks noChangeArrowheads="1"/>
        </xdr:cNvSpPr>
      </xdr:nvSpPr>
      <xdr:spPr bwMode="auto">
        <a:xfrm>
          <a:off x="4600575" y="1447800"/>
          <a:ext cx="276225" cy="190500"/>
        </a:xfrm>
        <a:prstGeom prst="rect">
          <a:avLst/>
        </a:prstGeom>
        <a:solidFill>
          <a:srgbClr val="CCFFFF"/>
        </a:solidFill>
        <a:ln w="12700">
          <a:solidFill>
            <a:srgbClr val="000000"/>
          </a:solidFill>
          <a:miter lim="800000"/>
          <a:headEnd/>
          <a:tailEnd/>
        </a:ln>
        <a:effec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Sort</a:t>
          </a:r>
        </a:p>
      </xdr:txBody>
    </xdr:sp>
    <xdr:clientData fPrintsWithSheet="0"/>
  </xdr:twoCellAnchor>
  <xdr:twoCellAnchor>
    <xdr:from>
      <xdr:col>2</xdr:col>
      <xdr:colOff>38100</xdr:colOff>
      <xdr:row>8</xdr:row>
      <xdr:rowOff>38100</xdr:rowOff>
    </xdr:from>
    <xdr:to>
      <xdr:col>2</xdr:col>
      <xdr:colOff>342900</xdr:colOff>
      <xdr:row>8</xdr:row>
      <xdr:rowOff>247650</xdr:rowOff>
    </xdr:to>
    <xdr:sp macro="[0]!Sort_Sail_Nos" textlink="">
      <xdr:nvSpPr>
        <xdr:cNvPr id="1031" name="Rectangle 7"/>
        <xdr:cNvSpPr>
          <a:spLocks noChangeArrowheads="1"/>
        </xdr:cNvSpPr>
      </xdr:nvSpPr>
      <xdr:spPr bwMode="auto">
        <a:xfrm>
          <a:off x="1905000" y="1438275"/>
          <a:ext cx="304800" cy="209550"/>
        </a:xfrm>
        <a:prstGeom prst="rect">
          <a:avLst/>
        </a:prstGeom>
        <a:solidFill>
          <a:srgbClr val="CCFFFF"/>
        </a:solidFill>
        <a:ln w="12700">
          <a:solidFill>
            <a:srgbClr val="000000"/>
          </a:solidFill>
          <a:miter lim="800000"/>
          <a:headEnd/>
          <a:tailEnd/>
        </a:ln>
        <a:effec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Sort</a:t>
          </a:r>
        </a:p>
      </xdr:txBody>
    </xdr:sp>
    <xdr:clientData fPrintsWithSheet="0"/>
  </xdr:twoCellAnchor>
  <xdr:twoCellAnchor>
    <xdr:from>
      <xdr:col>1</xdr:col>
      <xdr:colOff>142875</xdr:colOff>
      <xdr:row>8</xdr:row>
      <xdr:rowOff>57150</xdr:rowOff>
    </xdr:from>
    <xdr:to>
      <xdr:col>1</xdr:col>
      <xdr:colOff>523875</xdr:colOff>
      <xdr:row>8</xdr:row>
      <xdr:rowOff>228600</xdr:rowOff>
    </xdr:to>
    <xdr:sp macro="[0]!Sort_Skippers" textlink="">
      <xdr:nvSpPr>
        <xdr:cNvPr id="1032" name="Rectangle 8"/>
        <xdr:cNvSpPr>
          <a:spLocks noChangeArrowheads="1"/>
        </xdr:cNvSpPr>
      </xdr:nvSpPr>
      <xdr:spPr bwMode="auto">
        <a:xfrm>
          <a:off x="800100" y="1457325"/>
          <a:ext cx="381000" cy="171450"/>
        </a:xfrm>
        <a:prstGeom prst="rect">
          <a:avLst/>
        </a:prstGeom>
        <a:solidFill>
          <a:srgbClr val="CCFFFF"/>
        </a:solidFill>
        <a:ln w="12700">
          <a:solidFill>
            <a:srgbClr val="000000"/>
          </a:solidFill>
          <a:miter lim="800000"/>
          <a:headEnd/>
          <a:tailEnd/>
        </a:ln>
        <a:effec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Sort Names</a:t>
          </a:r>
        </a:p>
      </xdr:txBody>
    </xdr:sp>
    <xdr:clientData fPrintsWithSheet="0"/>
  </xdr:twoCellAnchor>
  <xdr:twoCellAnchor>
    <xdr:from>
      <xdr:col>0</xdr:col>
      <xdr:colOff>209550</xdr:colOff>
      <xdr:row>8</xdr:row>
      <xdr:rowOff>47625</xdr:rowOff>
    </xdr:from>
    <xdr:to>
      <xdr:col>0</xdr:col>
      <xdr:colOff>457200</xdr:colOff>
      <xdr:row>8</xdr:row>
      <xdr:rowOff>238125</xdr:rowOff>
    </xdr:to>
    <xdr:sp macro="[0]!Sort_Scores" textlink="">
      <xdr:nvSpPr>
        <xdr:cNvPr id="1037" name="Rectangle 13"/>
        <xdr:cNvSpPr>
          <a:spLocks noChangeArrowheads="1"/>
        </xdr:cNvSpPr>
      </xdr:nvSpPr>
      <xdr:spPr bwMode="auto">
        <a:xfrm>
          <a:off x="209550" y="1447800"/>
          <a:ext cx="247650" cy="190500"/>
        </a:xfrm>
        <a:prstGeom prst="rect">
          <a:avLst/>
        </a:prstGeom>
        <a:solidFill>
          <a:srgbClr val="CCFFFF"/>
        </a:solidFill>
        <a:ln w="12700">
          <a:solidFill>
            <a:srgbClr val="000000"/>
          </a:solidFill>
          <a:miter lim="800000"/>
          <a:headEnd/>
          <a:tailEnd/>
        </a:ln>
        <a:effec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Sort</a:t>
          </a:r>
        </a:p>
      </xdr:txBody>
    </xdr:sp>
    <xdr:clientData fPrintsWithSheet="0"/>
  </xdr:twoCellAnchor>
  <xdr:twoCellAnchor>
    <xdr:from>
      <xdr:col>4</xdr:col>
      <xdr:colOff>66675</xdr:colOff>
      <xdr:row>8</xdr:row>
      <xdr:rowOff>47625</xdr:rowOff>
    </xdr:from>
    <xdr:to>
      <xdr:col>4</xdr:col>
      <xdr:colOff>400050</xdr:colOff>
      <xdr:row>8</xdr:row>
      <xdr:rowOff>209550</xdr:rowOff>
    </xdr:to>
    <xdr:sp macro="[0]!Sort_Hulls" textlink="">
      <xdr:nvSpPr>
        <xdr:cNvPr id="1038" name="Rectangle 14"/>
        <xdr:cNvSpPr>
          <a:spLocks noChangeArrowheads="1"/>
        </xdr:cNvSpPr>
      </xdr:nvSpPr>
      <xdr:spPr bwMode="auto">
        <a:xfrm>
          <a:off x="4048125" y="1447800"/>
          <a:ext cx="333375" cy="161925"/>
        </a:xfrm>
        <a:prstGeom prst="rect">
          <a:avLst/>
        </a:prstGeom>
        <a:solidFill>
          <a:srgbClr val="CCFFFF"/>
        </a:solidFill>
        <a:ln w="12700">
          <a:solidFill>
            <a:srgbClr val="000000"/>
          </a:solidFill>
          <a:miter lim="800000"/>
          <a:headEnd/>
          <a:tailEnd/>
        </a:ln>
        <a:effec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Sort</a:t>
          </a:r>
        </a:p>
      </xdr:txBody>
    </xdr:sp>
    <xdr:clientData fPrintsWithSheet="0"/>
  </xdr:twoCellAnchor>
  <xdr:twoCellAnchor>
    <xdr:from>
      <xdr:col>3</xdr:col>
      <xdr:colOff>161925</xdr:colOff>
      <xdr:row>8</xdr:row>
      <xdr:rowOff>47625</xdr:rowOff>
    </xdr:from>
    <xdr:to>
      <xdr:col>3</xdr:col>
      <xdr:colOff>457200</xdr:colOff>
      <xdr:row>8</xdr:row>
      <xdr:rowOff>238125</xdr:rowOff>
    </xdr:to>
    <xdr:sp macro="[0]!Sort_Clubs" textlink="">
      <xdr:nvSpPr>
        <xdr:cNvPr id="1039" name="Rectangle 15"/>
        <xdr:cNvSpPr>
          <a:spLocks noChangeArrowheads="1"/>
        </xdr:cNvSpPr>
      </xdr:nvSpPr>
      <xdr:spPr bwMode="auto">
        <a:xfrm>
          <a:off x="2438400" y="1447800"/>
          <a:ext cx="295275" cy="190500"/>
        </a:xfrm>
        <a:prstGeom prst="rect">
          <a:avLst/>
        </a:prstGeom>
        <a:solidFill>
          <a:srgbClr val="CCFFFF"/>
        </a:solidFill>
        <a:ln w="12700">
          <a:solidFill>
            <a:srgbClr val="000000"/>
          </a:solidFill>
          <a:miter lim="800000"/>
          <a:headEnd/>
          <a:tailEnd/>
        </a:ln>
        <a:effec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Sort</a:t>
          </a:r>
        </a:p>
      </xdr:txBody>
    </xdr:sp>
    <xdr:clientData fPrintsWithSheet="0"/>
  </xdr:twoCellAnchor>
  <xdr:twoCellAnchor>
    <xdr:from>
      <xdr:col>6</xdr:col>
      <xdr:colOff>66675</xdr:colOff>
      <xdr:row>8</xdr:row>
      <xdr:rowOff>47625</xdr:rowOff>
    </xdr:from>
    <xdr:to>
      <xdr:col>6</xdr:col>
      <xdr:colOff>409575</xdr:colOff>
      <xdr:row>8</xdr:row>
      <xdr:rowOff>228600</xdr:rowOff>
    </xdr:to>
    <xdr:sp macro="[0]!Clear_Manual_Tie_Breaks" textlink="">
      <xdr:nvSpPr>
        <xdr:cNvPr id="1047" name="Rectangle 23"/>
        <xdr:cNvSpPr>
          <a:spLocks noChangeArrowheads="1"/>
        </xdr:cNvSpPr>
      </xdr:nvSpPr>
      <xdr:spPr bwMode="auto">
        <a:xfrm>
          <a:off x="4876800" y="1447800"/>
          <a:ext cx="0" cy="180975"/>
        </a:xfrm>
        <a:prstGeom prst="rect">
          <a:avLst/>
        </a:prstGeom>
        <a:solidFill>
          <a:srgbClr val="CCFFFF"/>
        </a:solidFill>
        <a:ln w="12700">
          <a:solidFill>
            <a:srgbClr val="000000"/>
          </a:solidFill>
          <a:miter lim="800000"/>
          <a:headEnd/>
          <a:tailEnd/>
        </a:ln>
        <a:effec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Clear</a:t>
          </a:r>
        </a:p>
      </xdr:txBody>
    </xdr:sp>
    <xdr:clientData fPrintsWithSheet="0"/>
  </xdr:twoCellAnchor>
  <mc:AlternateContent xmlns:mc="http://schemas.openxmlformats.org/markup-compatibility/2006">
    <mc:Choice xmlns:a14="http://schemas.microsoft.com/office/drawing/2010/main" Requires="a14">
      <xdr:twoCellAnchor>
        <xdr:from>
          <xdr:col>1</xdr:col>
          <xdr:colOff>552450</xdr:colOff>
          <xdr:row>4</xdr:row>
          <xdr:rowOff>95250</xdr:rowOff>
        </xdr:from>
        <xdr:to>
          <xdr:col>3</xdr:col>
          <xdr:colOff>361950</xdr:colOff>
          <xdr:row>6</xdr:row>
          <xdr:rowOff>57150</xdr:rowOff>
        </xdr:to>
        <xdr:sp macro="" textlink="">
          <xdr:nvSpPr>
            <xdr:cNvPr id="1064" name="Button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1" i="0" u="none" strike="noStrike" baseline="0">
                  <a:solidFill>
                    <a:srgbClr val="0000FF"/>
                  </a:solidFill>
                  <a:latin typeface="Arial"/>
                  <a:cs typeface="Arial"/>
                </a:rPr>
                <a:t>Program Options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600075</xdr:colOff>
      <xdr:row>1</xdr:row>
      <xdr:rowOff>104775</xdr:rowOff>
    </xdr:from>
    <xdr:to>
      <xdr:col>13</xdr:col>
      <xdr:colOff>428625</xdr:colOff>
      <xdr:row>23</xdr:row>
      <xdr:rowOff>123825</xdr:rowOff>
    </xdr:to>
    <xdr:sp macro="" textlink="">
      <xdr:nvSpPr>
        <xdr:cNvPr id="9217" name="Text Box 1"/>
        <xdr:cNvSpPr txBox="1">
          <a:spLocks noChangeArrowheads="1"/>
        </xdr:cNvSpPr>
      </xdr:nvSpPr>
      <xdr:spPr bwMode="auto">
        <a:xfrm>
          <a:off x="600075" y="266700"/>
          <a:ext cx="7753350" cy="3581400"/>
        </a:xfrm>
        <a:prstGeom prst="rect">
          <a:avLst/>
        </a:prstGeom>
        <a:solidFill>
          <a:srgbClr val="FFFF00">
            <a:alpha val="50000"/>
          </a:srgbClr>
        </a:solidFill>
        <a:ln w="9525">
          <a:solidFill>
            <a:srgbClr val="0000FF"/>
          </a:solidFill>
          <a:miter lim="800000"/>
          <a:headEnd/>
          <a:tailEnd/>
        </a:ln>
        <a:effectLst/>
      </xdr:spPr>
      <xdr:txBody>
        <a:bodyPr vertOverflow="clip" wrap="square" lIns="64008" tIns="59436" rIns="64008" bIns="0" anchor="t" upright="1"/>
        <a:lstStyle/>
        <a:p>
          <a:pPr algn="ctr" rtl="0">
            <a:defRPr sz="1000"/>
          </a:pPr>
          <a:r>
            <a:rPr lang="en-GB" sz="3600" b="1" i="1" u="none" strike="noStrike" baseline="0">
              <a:solidFill>
                <a:srgbClr val="800000"/>
              </a:solidFill>
              <a:latin typeface="Times New Roman"/>
              <a:cs typeface="Times New Roman"/>
            </a:rPr>
            <a:t>HMS 2016 SCORING V 3</a:t>
          </a:r>
        </a:p>
        <a:p>
          <a:pPr algn="ctr" rtl="0">
            <a:defRPr sz="1000"/>
          </a:pPr>
          <a:r>
            <a:rPr lang="en-GB" sz="3600" b="1" i="1" u="none" strike="noStrike" baseline="0">
              <a:solidFill>
                <a:srgbClr val="800000"/>
              </a:solidFill>
              <a:latin typeface="Times New Roman"/>
              <a:cs typeface="Times New Roman"/>
            </a:rPr>
            <a:t>for use with Microsoft Excel ™ only</a:t>
          </a:r>
          <a:endParaRPr lang="en-GB" sz="3600" b="0" i="0" u="none" strike="noStrike" baseline="0">
            <a:solidFill>
              <a:srgbClr val="000000"/>
            </a:solidFill>
            <a:latin typeface="Times New Roman"/>
            <a:cs typeface="Times New Roman"/>
          </a:endParaRPr>
        </a:p>
        <a:p>
          <a:pPr algn="ctr" rtl="0">
            <a:defRPr sz="1000"/>
          </a:pPr>
          <a:endParaRPr lang="en-GB" sz="2000" b="0" i="0" u="none" strike="noStrike" baseline="0">
            <a:solidFill>
              <a:srgbClr val="000000"/>
            </a:solidFill>
            <a:latin typeface="Times New Roman"/>
            <a:cs typeface="Times New Roman"/>
          </a:endParaRPr>
        </a:p>
        <a:p>
          <a:pPr algn="ctr" rtl="0">
            <a:defRPr sz="1000"/>
          </a:pPr>
          <a:r>
            <a:rPr lang="en-GB" sz="2000" b="0" i="0" u="none" strike="noStrike" baseline="0">
              <a:solidFill>
                <a:srgbClr val="993366"/>
              </a:solidFill>
              <a:latin typeface="Times New Roman"/>
              <a:cs typeface="Times New Roman"/>
            </a:rPr>
            <a:t>Tested with Excel 97 and later</a:t>
          </a:r>
        </a:p>
        <a:p>
          <a:pPr algn="ctr" rtl="0">
            <a:defRPr sz="1000"/>
          </a:pPr>
          <a:r>
            <a:rPr lang="en-GB" sz="2000" b="0" i="0" u="none" strike="noStrike" baseline="0">
              <a:solidFill>
                <a:srgbClr val="993366"/>
              </a:solidFill>
              <a:latin typeface="Times New Roman"/>
              <a:cs typeface="Times New Roman"/>
            </a:rPr>
            <a:t>may not work with earlier versions of Excel</a:t>
          </a:r>
          <a:endParaRPr lang="en-GB" sz="2000" b="0" i="0" u="none" strike="noStrike" baseline="0">
            <a:solidFill>
              <a:srgbClr val="000000"/>
            </a:solidFill>
            <a:latin typeface="Times New Roman"/>
            <a:cs typeface="Times New Roman"/>
          </a:endParaRPr>
        </a:p>
        <a:p>
          <a:pPr algn="ctr" rtl="0">
            <a:defRPr sz="1000"/>
          </a:pPr>
          <a:endParaRPr lang="en-GB" sz="2000" b="0" i="0" u="none" strike="noStrike" baseline="0">
            <a:solidFill>
              <a:srgbClr val="000000"/>
            </a:solidFill>
            <a:latin typeface="Times New Roman"/>
            <a:cs typeface="Times New Roman"/>
          </a:endParaRPr>
        </a:p>
        <a:p>
          <a:pPr algn="ctr" rtl="0">
            <a:defRPr sz="1000"/>
          </a:pPr>
          <a:r>
            <a:rPr lang="en-GB" sz="1600" b="0" i="0" u="none" strike="noStrike" baseline="0">
              <a:solidFill>
                <a:srgbClr val="993300"/>
              </a:solidFill>
              <a:latin typeface="Times New Roman"/>
              <a:cs typeface="Times New Roman"/>
            </a:rPr>
            <a:t>Despite any appearances to the contrary it does NOT work with "Open Office" ™ due to macro incompatibility.</a:t>
          </a:r>
        </a:p>
        <a:p>
          <a:pPr algn="ctr" rtl="0">
            <a:defRPr sz="1000"/>
          </a:pPr>
          <a:endParaRPr lang="en-GB" sz="1600" b="0" i="0" u="none" strike="noStrike" baseline="0">
            <a:solidFill>
              <a:srgbClr val="993300"/>
            </a:solidFill>
            <a:latin typeface="Times New Roman"/>
            <a:cs typeface="Times New Roman"/>
          </a:endParaRPr>
        </a:p>
        <a:p>
          <a:pPr algn="ctr" rtl="0">
            <a:defRPr sz="1000"/>
          </a:pPr>
          <a:r>
            <a:rPr lang="en-GB" sz="1600" b="0" i="0" u="none" strike="noStrike" baseline="0">
              <a:solidFill>
                <a:srgbClr val="993300"/>
              </a:solidFill>
              <a:latin typeface="Times New Roman"/>
              <a:cs typeface="Times New Roman"/>
            </a:rPr>
            <a:t>It had not been tested with other Office suites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alpha val="50000"/>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alpha val="50000"/>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cscow.org/HMS/HMS2007_Scoring_Instructions_22.pdf"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20:C226"/>
  <sheetViews>
    <sheetView topLeftCell="A196" workbookViewId="0">
      <selection activeCell="C227" sqref="C227"/>
    </sheetView>
  </sheetViews>
  <sheetFormatPr defaultColWidth="9.140625" defaultRowHeight="12.75"/>
  <cols>
    <col min="1" max="1" width="21.42578125" customWidth="1"/>
    <col min="2" max="2" width="2" style="12" bestFit="1" customWidth="1"/>
    <col min="3" max="3" width="121.140625" style="24" bestFit="1" customWidth="1"/>
  </cols>
  <sheetData>
    <row r="20" spans="1:3">
      <c r="C20" s="171" t="s">
        <v>222</v>
      </c>
    </row>
    <row r="22" spans="1:3">
      <c r="C22" s="24" t="s">
        <v>205</v>
      </c>
    </row>
    <row r="23" spans="1:3">
      <c r="C23" s="24" t="s">
        <v>223</v>
      </c>
    </row>
    <row r="24" spans="1:3">
      <c r="C24" s="24" t="s">
        <v>79</v>
      </c>
    </row>
    <row r="25" spans="1:3">
      <c r="C25" s="24" t="s">
        <v>295</v>
      </c>
    </row>
    <row r="26" spans="1:3">
      <c r="C26" s="24" t="s">
        <v>90</v>
      </c>
    </row>
    <row r="27" spans="1:3">
      <c r="C27" s="24" t="s">
        <v>148</v>
      </c>
    </row>
    <row r="29" spans="1:3">
      <c r="A29" t="s">
        <v>259</v>
      </c>
      <c r="C29" s="24" t="s">
        <v>281</v>
      </c>
    </row>
    <row r="30" spans="1:3">
      <c r="C30" s="24" t="s">
        <v>282</v>
      </c>
    </row>
    <row r="31" spans="1:3">
      <c r="C31" s="224" t="s">
        <v>302</v>
      </c>
    </row>
    <row r="33" spans="1:3">
      <c r="A33" t="s">
        <v>102</v>
      </c>
    </row>
    <row r="35" spans="1:3">
      <c r="A35" s="80" t="s">
        <v>56</v>
      </c>
      <c r="C35" s="24" t="s">
        <v>57</v>
      </c>
    </row>
    <row r="36" spans="1:3">
      <c r="A36" s="80" t="s">
        <v>58</v>
      </c>
      <c r="C36" s="24" t="s">
        <v>59</v>
      </c>
    </row>
    <row r="37" spans="1:3">
      <c r="A37" s="80" t="s">
        <v>60</v>
      </c>
      <c r="C37" s="24" t="s">
        <v>61</v>
      </c>
    </row>
    <row r="38" spans="1:3">
      <c r="A38" s="80" t="s">
        <v>287</v>
      </c>
      <c r="C38" s="24" t="s">
        <v>288</v>
      </c>
    </row>
    <row r="39" spans="1:3">
      <c r="A39" s="80" t="s">
        <v>285</v>
      </c>
      <c r="C39" s="24" t="s">
        <v>63</v>
      </c>
    </row>
    <row r="40" spans="1:3">
      <c r="A40" s="80" t="s">
        <v>286</v>
      </c>
      <c r="C40" s="24" t="s">
        <v>284</v>
      </c>
    </row>
    <row r="41" spans="1:3">
      <c r="A41" s="80" t="s">
        <v>141</v>
      </c>
      <c r="C41" s="24" t="s">
        <v>142</v>
      </c>
    </row>
    <row r="42" spans="1:3">
      <c r="A42" s="80" t="s">
        <v>64</v>
      </c>
      <c r="C42" s="24" t="s">
        <v>85</v>
      </c>
    </row>
    <row r="44" spans="1:3">
      <c r="A44" t="s">
        <v>66</v>
      </c>
    </row>
    <row r="45" spans="1:3">
      <c r="B45" s="12">
        <v>1</v>
      </c>
      <c r="C45" s="24" t="s">
        <v>84</v>
      </c>
    </row>
    <row r="46" spans="1:3">
      <c r="B46" s="12">
        <v>2</v>
      </c>
      <c r="C46" s="24" t="s">
        <v>65</v>
      </c>
    </row>
    <row r="47" spans="1:3">
      <c r="B47" s="12">
        <v>3</v>
      </c>
      <c r="C47" s="24" t="s">
        <v>87</v>
      </c>
    </row>
    <row r="49" spans="1:3">
      <c r="A49" t="s">
        <v>67</v>
      </c>
      <c r="C49" s="24" t="s">
        <v>228</v>
      </c>
    </row>
    <row r="50" spans="1:3">
      <c r="B50" s="12">
        <v>1</v>
      </c>
      <c r="C50" s="24" t="s">
        <v>229</v>
      </c>
    </row>
    <row r="51" spans="1:3">
      <c r="C51" s="24" t="s">
        <v>243</v>
      </c>
    </row>
    <row r="53" spans="1:3">
      <c r="B53" s="12">
        <v>2</v>
      </c>
      <c r="C53" s="24" t="s">
        <v>230</v>
      </c>
    </row>
    <row r="54" spans="1:3">
      <c r="C54" s="24" t="s">
        <v>206</v>
      </c>
    </row>
    <row r="55" spans="1:3">
      <c r="C55" s="117" t="s">
        <v>299</v>
      </c>
    </row>
    <row r="56" spans="1:3">
      <c r="C56" s="222" t="s">
        <v>303</v>
      </c>
    </row>
    <row r="57" spans="1:3" ht="51">
      <c r="C57" s="223" t="s">
        <v>300</v>
      </c>
    </row>
    <row r="58" spans="1:3">
      <c r="C58" s="118" t="s">
        <v>296</v>
      </c>
    </row>
    <row r="59" spans="1:3">
      <c r="C59" s="118" t="s">
        <v>297</v>
      </c>
    </row>
    <row r="60" spans="1:3">
      <c r="C60" s="118" t="s">
        <v>298</v>
      </c>
    </row>
    <row r="61" spans="1:3">
      <c r="C61" s="24" t="s">
        <v>244</v>
      </c>
    </row>
    <row r="63" spans="1:3">
      <c r="C63" s="24" t="s">
        <v>291</v>
      </c>
    </row>
    <row r="64" spans="1:3">
      <c r="C64" s="24" t="s">
        <v>292</v>
      </c>
    </row>
    <row r="65" spans="2:3">
      <c r="C65" s="24" t="s">
        <v>293</v>
      </c>
    </row>
    <row r="67" spans="2:3" s="190" customFormat="1">
      <c r="B67" s="191">
        <v>3</v>
      </c>
      <c r="C67" s="79" t="s">
        <v>231</v>
      </c>
    </row>
    <row r="68" spans="2:3" s="190" customFormat="1">
      <c r="B68" s="191"/>
      <c r="C68" s="85" t="s">
        <v>304</v>
      </c>
    </row>
    <row r="69" spans="2:3">
      <c r="C69" s="24" t="s">
        <v>232</v>
      </c>
    </row>
    <row r="70" spans="2:3">
      <c r="C70" s="24" t="s">
        <v>245</v>
      </c>
    </row>
    <row r="71" spans="2:3">
      <c r="C71" s="79"/>
    </row>
    <row r="72" spans="2:3">
      <c r="C72" s="79" t="s">
        <v>207</v>
      </c>
    </row>
    <row r="73" spans="2:3">
      <c r="C73" s="79" t="s">
        <v>208</v>
      </c>
    </row>
    <row r="74" spans="2:3">
      <c r="C74" s="79" t="s">
        <v>209</v>
      </c>
    </row>
    <row r="75" spans="2:3">
      <c r="C75" s="79" t="s">
        <v>210</v>
      </c>
    </row>
    <row r="76" spans="2:3">
      <c r="C76" s="79" t="s">
        <v>211</v>
      </c>
    </row>
    <row r="77" spans="2:3">
      <c r="C77" s="79"/>
    </row>
    <row r="78" spans="2:3">
      <c r="B78" s="12">
        <v>4</v>
      </c>
      <c r="C78" s="24" t="s">
        <v>246</v>
      </c>
    </row>
    <row r="79" spans="2:3">
      <c r="C79" s="79" t="s">
        <v>233</v>
      </c>
    </row>
    <row r="81" spans="1:3">
      <c r="B81" s="12">
        <v>5</v>
      </c>
      <c r="C81" s="24" t="s">
        <v>236</v>
      </c>
    </row>
    <row r="83" spans="1:3">
      <c r="C83" s="79" t="s">
        <v>204</v>
      </c>
    </row>
    <row r="84" spans="1:3">
      <c r="C84" s="24" t="s">
        <v>234</v>
      </c>
    </row>
    <row r="86" spans="1:3">
      <c r="A86" t="s">
        <v>235</v>
      </c>
    </row>
    <row r="87" spans="1:3">
      <c r="A87" s="192" t="s">
        <v>60</v>
      </c>
      <c r="C87" s="55" t="s">
        <v>305</v>
      </c>
    </row>
    <row r="88" spans="1:3">
      <c r="C88" s="24" t="s">
        <v>237</v>
      </c>
    </row>
    <row r="89" spans="1:3">
      <c r="C89" s="24" t="s">
        <v>238</v>
      </c>
    </row>
    <row r="90" spans="1:3">
      <c r="C90" s="24" t="s">
        <v>260</v>
      </c>
    </row>
    <row r="92" spans="1:3">
      <c r="A92" s="192" t="s">
        <v>62</v>
      </c>
      <c r="C92" s="24" t="s">
        <v>247</v>
      </c>
    </row>
    <row r="93" spans="1:3">
      <c r="C93" s="24" t="s">
        <v>239</v>
      </c>
    </row>
    <row r="95" spans="1:3">
      <c r="A95" t="s">
        <v>72</v>
      </c>
    </row>
    <row r="96" spans="1:3">
      <c r="B96" s="12">
        <v>1</v>
      </c>
      <c r="C96" s="24" t="s">
        <v>126</v>
      </c>
    </row>
    <row r="97" spans="2:3">
      <c r="B97" s="12">
        <v>2</v>
      </c>
      <c r="C97" s="24" t="s">
        <v>122</v>
      </c>
    </row>
    <row r="98" spans="2:3">
      <c r="C98" s="24" t="s">
        <v>73</v>
      </c>
    </row>
    <row r="99" spans="2:3">
      <c r="B99" s="12">
        <v>3</v>
      </c>
      <c r="C99" s="24" t="s">
        <v>127</v>
      </c>
    </row>
    <row r="100" spans="2:3">
      <c r="C100" s="24" t="s">
        <v>159</v>
      </c>
    </row>
    <row r="101" spans="2:3">
      <c r="C101" s="52" t="s">
        <v>314</v>
      </c>
    </row>
    <row r="102" spans="2:3">
      <c r="C102" s="52" t="s">
        <v>130</v>
      </c>
    </row>
    <row r="103" spans="2:3">
      <c r="C103" s="52" t="s">
        <v>250</v>
      </c>
    </row>
    <row r="104" spans="2:3">
      <c r="C104" s="52" t="s">
        <v>261</v>
      </c>
    </row>
    <row r="105" spans="2:3">
      <c r="C105" s="52" t="s">
        <v>271</v>
      </c>
    </row>
    <row r="106" spans="2:3">
      <c r="C106" s="55" t="s">
        <v>306</v>
      </c>
    </row>
    <row r="107" spans="2:3">
      <c r="C107" s="55" t="s">
        <v>315</v>
      </c>
    </row>
    <row r="108" spans="2:3">
      <c r="C108" s="24" t="s">
        <v>160</v>
      </c>
    </row>
    <row r="109" spans="2:3">
      <c r="C109" s="52" t="s">
        <v>316</v>
      </c>
    </row>
    <row r="110" spans="2:3">
      <c r="C110" s="52" t="s">
        <v>317</v>
      </c>
    </row>
    <row r="111" spans="2:3">
      <c r="C111" s="52" t="s">
        <v>103</v>
      </c>
    </row>
    <row r="112" spans="2:3">
      <c r="C112" s="52" t="s">
        <v>104</v>
      </c>
    </row>
    <row r="113" spans="1:3">
      <c r="C113" s="24" t="s">
        <v>187</v>
      </c>
    </row>
    <row r="114" spans="1:3">
      <c r="C114" s="52" t="s">
        <v>105</v>
      </c>
    </row>
    <row r="115" spans="1:3">
      <c r="C115" s="52" t="s">
        <v>272</v>
      </c>
    </row>
    <row r="116" spans="1:3">
      <c r="C116" s="227" t="s">
        <v>313</v>
      </c>
    </row>
    <row r="117" spans="1:3">
      <c r="C117" s="52" t="s">
        <v>89</v>
      </c>
    </row>
    <row r="118" spans="1:3">
      <c r="C118" s="24" t="s">
        <v>262</v>
      </c>
    </row>
    <row r="119" spans="1:3">
      <c r="C119" s="24" t="s">
        <v>263</v>
      </c>
    </row>
    <row r="120" spans="1:3">
      <c r="C120" s="24" t="s">
        <v>185</v>
      </c>
    </row>
    <row r="121" spans="1:3">
      <c r="C121" s="24" t="s">
        <v>186</v>
      </c>
    </row>
    <row r="122" spans="1:3">
      <c r="B122" s="12">
        <v>4</v>
      </c>
      <c r="C122" s="24" t="s">
        <v>91</v>
      </c>
    </row>
    <row r="123" spans="1:3">
      <c r="B123" s="12">
        <v>5</v>
      </c>
      <c r="C123" s="24" t="s">
        <v>106</v>
      </c>
    </row>
    <row r="124" spans="1:3">
      <c r="A124" t="s">
        <v>68</v>
      </c>
    </row>
    <row r="125" spans="1:3">
      <c r="B125" s="12">
        <v>1</v>
      </c>
      <c r="C125" s="24" t="s">
        <v>188</v>
      </c>
    </row>
    <row r="126" spans="1:3">
      <c r="C126" s="24" t="s">
        <v>189</v>
      </c>
    </row>
    <row r="127" spans="1:3">
      <c r="B127" s="12">
        <v>2</v>
      </c>
      <c r="C127" s="24" t="s">
        <v>128</v>
      </c>
    </row>
    <row r="128" spans="1:3">
      <c r="C128" s="24" t="s">
        <v>190</v>
      </c>
    </row>
    <row r="129" spans="2:3">
      <c r="C129" s="23" t="s">
        <v>264</v>
      </c>
    </row>
    <row r="130" spans="2:3">
      <c r="C130" s="24" t="s">
        <v>191</v>
      </c>
    </row>
    <row r="131" spans="2:3">
      <c r="C131" s="24" t="s">
        <v>265</v>
      </c>
    </row>
    <row r="132" spans="2:3">
      <c r="C132" s="24" t="s">
        <v>129</v>
      </c>
    </row>
    <row r="134" spans="2:3">
      <c r="B134" s="12">
        <v>3</v>
      </c>
      <c r="C134" s="24" t="s">
        <v>273</v>
      </c>
    </row>
    <row r="135" spans="2:3">
      <c r="C135" s="24" t="s">
        <v>193</v>
      </c>
    </row>
    <row r="136" spans="2:3">
      <c r="C136" s="24" t="s">
        <v>194</v>
      </c>
    </row>
    <row r="137" spans="2:3">
      <c r="C137" s="24" t="s">
        <v>252</v>
      </c>
    </row>
    <row r="138" spans="2:3">
      <c r="C138" s="24" t="s">
        <v>192</v>
      </c>
    </row>
    <row r="139" spans="2:3">
      <c r="C139" s="25" t="s">
        <v>274</v>
      </c>
    </row>
    <row r="140" spans="2:3">
      <c r="C140" s="24" t="s">
        <v>251</v>
      </c>
    </row>
    <row r="141" spans="2:3">
      <c r="C141" s="24" t="s">
        <v>192</v>
      </c>
    </row>
    <row r="142" spans="2:3">
      <c r="C142" s="25" t="s">
        <v>275</v>
      </c>
    </row>
    <row r="143" spans="2:3">
      <c r="C143" s="24" t="s">
        <v>266</v>
      </c>
    </row>
    <row r="144" spans="2:3">
      <c r="B144" s="12">
        <v>4</v>
      </c>
      <c r="C144" s="24" t="s">
        <v>255</v>
      </c>
    </row>
    <row r="145" spans="1:3">
      <c r="C145" s="24" t="s">
        <v>276</v>
      </c>
    </row>
    <row r="146" spans="1:3">
      <c r="B146" s="12">
        <v>5</v>
      </c>
      <c r="C146" s="24" t="s">
        <v>267</v>
      </c>
    </row>
    <row r="147" spans="1:3">
      <c r="C147" s="24" t="s">
        <v>268</v>
      </c>
    </row>
    <row r="148" spans="1:3">
      <c r="C148" s="24" t="s">
        <v>277</v>
      </c>
    </row>
    <row r="150" spans="1:3">
      <c r="A150" t="s">
        <v>69</v>
      </c>
    </row>
    <row r="151" spans="1:3">
      <c r="C151" s="24" t="s">
        <v>131</v>
      </c>
    </row>
    <row r="152" spans="1:3">
      <c r="C152" s="55" t="s">
        <v>240</v>
      </c>
    </row>
    <row r="153" spans="1:3">
      <c r="C153" s="24" t="s">
        <v>200</v>
      </c>
    </row>
    <row r="154" spans="1:3">
      <c r="C154" s="24" t="s">
        <v>241</v>
      </c>
    </row>
    <row r="155" spans="1:3">
      <c r="C155" s="24" t="s">
        <v>198</v>
      </c>
    </row>
    <row r="156" spans="1:3">
      <c r="C156" s="24" t="s">
        <v>199</v>
      </c>
    </row>
    <row r="157" spans="1:3">
      <c r="C157" s="55" t="s">
        <v>307</v>
      </c>
    </row>
    <row r="158" spans="1:3">
      <c r="C158" s="55" t="s">
        <v>308</v>
      </c>
    </row>
    <row r="159" spans="1:3">
      <c r="C159" s="55" t="s">
        <v>309</v>
      </c>
    </row>
    <row r="160" spans="1:3">
      <c r="C160" s="55" t="s">
        <v>310</v>
      </c>
    </row>
    <row r="161" spans="1:3">
      <c r="C161" s="55"/>
    </row>
    <row r="162" spans="1:3">
      <c r="A162" t="s">
        <v>70</v>
      </c>
    </row>
    <row r="163" spans="1:3">
      <c r="C163" s="24" t="s">
        <v>88</v>
      </c>
    </row>
    <row r="164" spans="1:3">
      <c r="C164" s="24" t="s">
        <v>242</v>
      </c>
    </row>
    <row r="165" spans="1:3">
      <c r="C165" s="24" t="s">
        <v>149</v>
      </c>
    </row>
    <row r="166" spans="1:3">
      <c r="C166" s="24" t="s">
        <v>278</v>
      </c>
    </row>
    <row r="167" spans="1:3">
      <c r="C167" s="24" t="s">
        <v>279</v>
      </c>
    </row>
    <row r="169" spans="1:3">
      <c r="A169" t="s">
        <v>71</v>
      </c>
    </row>
    <row r="170" spans="1:3">
      <c r="C170" s="24" t="s">
        <v>81</v>
      </c>
    </row>
    <row r="171" spans="1:3">
      <c r="C171" s="24" t="s">
        <v>280</v>
      </c>
    </row>
    <row r="172" spans="1:3">
      <c r="C172" s="24" t="s">
        <v>269</v>
      </c>
    </row>
    <row r="173" spans="1:3">
      <c r="C173" s="24" t="s">
        <v>270</v>
      </c>
    </row>
    <row r="174" spans="1:3">
      <c r="C174" s="24" t="s">
        <v>107</v>
      </c>
    </row>
    <row r="175" spans="1:3">
      <c r="C175" s="24" t="s">
        <v>82</v>
      </c>
    </row>
    <row r="176" spans="1:3">
      <c r="C176" s="24" t="s">
        <v>80</v>
      </c>
    </row>
    <row r="177" spans="1:3">
      <c r="C177" s="24" t="s">
        <v>108</v>
      </c>
    </row>
    <row r="178" spans="1:3">
      <c r="C178" s="24" t="s">
        <v>83</v>
      </c>
    </row>
    <row r="180" spans="1:3">
      <c r="A180" t="s">
        <v>86</v>
      </c>
      <c r="C180" s="24" t="s">
        <v>117</v>
      </c>
    </row>
    <row r="181" spans="1:3">
      <c r="C181" s="24" t="s">
        <v>118</v>
      </c>
    </row>
    <row r="182" spans="1:3">
      <c r="C182" s="24" t="s">
        <v>119</v>
      </c>
    </row>
    <row r="183" spans="1:3">
      <c r="C183" s="24" t="s">
        <v>109</v>
      </c>
    </row>
    <row r="184" spans="1:3">
      <c r="C184" s="24" t="s">
        <v>110</v>
      </c>
    </row>
    <row r="185" spans="1:3">
      <c r="C185" s="24" t="s">
        <v>111</v>
      </c>
    </row>
    <row r="186" spans="1:3">
      <c r="C186" s="24" t="s">
        <v>112</v>
      </c>
    </row>
    <row r="187" spans="1:3">
      <c r="C187" s="24" t="s">
        <v>120</v>
      </c>
    </row>
    <row r="188" spans="1:3">
      <c r="C188" s="24" t="s">
        <v>113</v>
      </c>
    </row>
    <row r="189" spans="1:3">
      <c r="C189" s="24" t="s">
        <v>123</v>
      </c>
    </row>
    <row r="190" spans="1:3">
      <c r="C190" s="24" t="s">
        <v>114</v>
      </c>
    </row>
    <row r="191" spans="1:3">
      <c r="C191" s="24" t="s">
        <v>115</v>
      </c>
    </row>
    <row r="192" spans="1:3">
      <c r="C192" s="24" t="s">
        <v>116</v>
      </c>
    </row>
    <row r="193" spans="3:3">
      <c r="C193" s="24" t="s">
        <v>124</v>
      </c>
    </row>
    <row r="194" spans="3:3">
      <c r="C194" s="24" t="s">
        <v>125</v>
      </c>
    </row>
    <row r="195" spans="3:3">
      <c r="C195" s="24" t="s">
        <v>182</v>
      </c>
    </row>
    <row r="196" spans="3:3">
      <c r="C196" s="24" t="s">
        <v>183</v>
      </c>
    </row>
    <row r="197" spans="3:3">
      <c r="C197" s="24" t="s">
        <v>143</v>
      </c>
    </row>
    <row r="198" spans="3:3">
      <c r="C198" s="24" t="s">
        <v>144</v>
      </c>
    </row>
    <row r="199" spans="3:3">
      <c r="C199" s="24" t="s">
        <v>146</v>
      </c>
    </row>
    <row r="200" spans="3:3">
      <c r="C200" s="24" t="s">
        <v>181</v>
      </c>
    </row>
    <row r="201" spans="3:3">
      <c r="C201" s="24" t="s">
        <v>150</v>
      </c>
    </row>
    <row r="202" spans="3:3">
      <c r="C202" s="24" t="s">
        <v>151</v>
      </c>
    </row>
    <row r="203" spans="3:3">
      <c r="C203" s="24" t="s">
        <v>161</v>
      </c>
    </row>
    <row r="204" spans="3:3">
      <c r="C204" s="24" t="s">
        <v>170</v>
      </c>
    </row>
    <row r="205" spans="3:3">
      <c r="C205" s="24" t="s">
        <v>171</v>
      </c>
    </row>
    <row r="206" spans="3:3">
      <c r="C206" s="24" t="s">
        <v>195</v>
      </c>
    </row>
    <row r="207" spans="3:3">
      <c r="C207" s="24" t="s">
        <v>196</v>
      </c>
    </row>
    <row r="208" spans="3:3">
      <c r="C208" s="24" t="s">
        <v>197</v>
      </c>
    </row>
    <row r="209" spans="3:3">
      <c r="C209" s="24" t="s">
        <v>203</v>
      </c>
    </row>
    <row r="210" spans="3:3">
      <c r="C210" s="24" t="s">
        <v>201</v>
      </c>
    </row>
    <row r="211" spans="3:3">
      <c r="C211" s="24" t="s">
        <v>202</v>
      </c>
    </row>
    <row r="212" spans="3:3">
      <c r="C212" s="24" t="s">
        <v>221</v>
      </c>
    </row>
    <row r="213" spans="3:3">
      <c r="C213" s="24" t="s">
        <v>224</v>
      </c>
    </row>
    <row r="214" spans="3:3">
      <c r="C214" s="24" t="s">
        <v>283</v>
      </c>
    </row>
    <row r="215" spans="3:3">
      <c r="C215" s="24" t="s">
        <v>289</v>
      </c>
    </row>
    <row r="216" spans="3:3">
      <c r="C216" s="24" t="s">
        <v>290</v>
      </c>
    </row>
    <row r="217" spans="3:3">
      <c r="C217" s="24" t="s">
        <v>294</v>
      </c>
    </row>
    <row r="218" spans="3:3">
      <c r="C218" s="55" t="s">
        <v>312</v>
      </c>
    </row>
    <row r="219" spans="3:3">
      <c r="C219" s="55" t="s">
        <v>318</v>
      </c>
    </row>
    <row r="220" spans="3:3">
      <c r="C220" s="24" t="s">
        <v>319</v>
      </c>
    </row>
    <row r="221" spans="3:3">
      <c r="C221" s="247" t="s">
        <v>325</v>
      </c>
    </row>
    <row r="222" spans="3:3">
      <c r="C222" s="247" t="s">
        <v>326</v>
      </c>
    </row>
    <row r="223" spans="3:3">
      <c r="C223" s="247" t="s">
        <v>328</v>
      </c>
    </row>
    <row r="224" spans="3:3">
      <c r="C224" s="247" t="s">
        <v>329</v>
      </c>
    </row>
    <row r="225" spans="3:3">
      <c r="C225" s="247" t="s">
        <v>330</v>
      </c>
    </row>
    <row r="226" spans="3:3">
      <c r="C226" s="247" t="s">
        <v>331</v>
      </c>
    </row>
  </sheetData>
  <sheetProtection password="B280" sheet="1" objects="1" scenarios="1"/>
  <phoneticPr fontId="0" type="noConversion"/>
  <hyperlinks>
    <hyperlink ref="C31" r:id="rId1" display="http://www.mcscow.org/HMS/HMS2007_Scoring_Instructions_22.pdf"/>
  </hyperlinks>
  <pageMargins left="0.74803149606299213" right="0.74803149606299213" top="0.59055118110236227" bottom="0.59055118110236227" header="0.51181102362204722" footer="0.51181102362204722"/>
  <pageSetup paperSize="9" scale="90" fitToHeight="3" orientation="landscape"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FP182"/>
  <sheetViews>
    <sheetView topLeftCell="B5" zoomScaleNormal="100" workbookViewId="0">
      <pane xSplit="1" ySplit="3" topLeftCell="C50" activePane="bottomRight" state="frozen"/>
      <selection activeCell="B5" sqref="B5"/>
      <selection pane="topRight" activeCell="C5" sqref="C5"/>
      <selection pane="bottomLeft" activeCell="B8" sqref="B8"/>
      <selection pane="bottomRight" activeCell="FI67" sqref="FI67"/>
    </sheetView>
  </sheetViews>
  <sheetFormatPr defaultColWidth="11.140625" defaultRowHeight="12.75"/>
  <cols>
    <col min="1" max="1" width="8.5703125" style="45" bestFit="1" customWidth="1"/>
    <col min="2" max="2" width="13.85546875" style="1" customWidth="1"/>
    <col min="3" max="3" width="7.5703125" style="1" customWidth="1"/>
    <col min="4" max="4" width="10" style="1" customWidth="1"/>
    <col min="5" max="5" width="6.28515625" style="1" customWidth="1"/>
    <col min="6" max="6" width="6.140625" style="204" customWidth="1"/>
    <col min="7" max="7" width="7.7109375" style="1" customWidth="1"/>
    <col min="8" max="8" width="10" style="1" customWidth="1"/>
    <col min="9" max="9" width="7" style="1" customWidth="1"/>
    <col min="10" max="10" width="6.140625" style="204" customWidth="1"/>
    <col min="11" max="11" width="7.7109375" style="1" customWidth="1"/>
    <col min="12" max="12" width="10" style="1" customWidth="1"/>
    <col min="13" max="13" width="5.7109375" style="1" customWidth="1"/>
    <col min="14" max="14" width="6.85546875" style="204" customWidth="1"/>
    <col min="15" max="15" width="7.7109375" style="1" customWidth="1"/>
    <col min="16" max="16" width="10" style="1" bestFit="1" customWidth="1"/>
    <col min="17" max="17" width="6.28515625" style="1" bestFit="1" customWidth="1"/>
    <col min="18" max="18" width="4.85546875" style="204" bestFit="1" customWidth="1"/>
    <col min="19" max="19" width="7.7109375" style="1" customWidth="1"/>
    <col min="20" max="20" width="10" style="1" bestFit="1" customWidth="1"/>
    <col min="21" max="21" width="6.28515625" style="1" bestFit="1" customWidth="1"/>
    <col min="22" max="22" width="4.85546875" style="204" bestFit="1" customWidth="1"/>
    <col min="23" max="23" width="7.7109375" style="1" customWidth="1"/>
    <col min="24" max="24" width="10" style="1" bestFit="1" customWidth="1"/>
    <col min="25" max="25" width="6.28515625" style="1" bestFit="1" customWidth="1"/>
    <col min="26" max="26" width="4.85546875" style="204" bestFit="1" customWidth="1"/>
    <col min="27" max="27" width="7.7109375" style="1" customWidth="1"/>
    <col min="28" max="28" width="10" style="1" bestFit="1" customWidth="1"/>
    <col min="29" max="29" width="6.28515625" style="1" bestFit="1" customWidth="1"/>
    <col min="30" max="30" width="4.85546875" style="204" bestFit="1" customWidth="1"/>
    <col min="31" max="31" width="7.7109375" style="1" customWidth="1"/>
    <col min="32" max="32" width="10" style="1" bestFit="1" customWidth="1"/>
    <col min="33" max="33" width="6.28515625" style="1" bestFit="1" customWidth="1"/>
    <col min="34" max="34" width="4.85546875" style="204" bestFit="1" customWidth="1"/>
    <col min="35" max="35" width="7.7109375" style="1" customWidth="1"/>
    <col min="36" max="36" width="10" style="1" bestFit="1" customWidth="1"/>
    <col min="37" max="37" width="6.28515625" style="1" bestFit="1" customWidth="1"/>
    <col min="38" max="38" width="4.85546875" style="204" bestFit="1" customWidth="1"/>
    <col min="39" max="39" width="7.7109375" style="1" customWidth="1"/>
    <col min="40" max="40" width="10" style="1" bestFit="1" customWidth="1"/>
    <col min="41" max="41" width="6.28515625" style="1" bestFit="1" customWidth="1"/>
    <col min="42" max="42" width="4.85546875" style="204" bestFit="1" customWidth="1"/>
    <col min="43" max="43" width="7.7109375" style="1" customWidth="1"/>
    <col min="44" max="44" width="10" style="1" bestFit="1" customWidth="1"/>
    <col min="45" max="45" width="6.28515625" style="1" bestFit="1" customWidth="1"/>
    <col min="46" max="46" width="4.85546875" style="204" bestFit="1" customWidth="1"/>
    <col min="47" max="47" width="7.7109375" style="1" customWidth="1"/>
    <col min="48" max="48" width="10" style="1" bestFit="1" customWidth="1"/>
    <col min="49" max="49" width="6.28515625" style="1" bestFit="1" customWidth="1"/>
    <col min="50" max="50" width="4.85546875" style="204" bestFit="1" customWidth="1"/>
    <col min="51" max="51" width="7.7109375" style="1" customWidth="1"/>
    <col min="52" max="52" width="10" style="1" bestFit="1" customWidth="1"/>
    <col min="53" max="53" width="6.28515625" style="1" bestFit="1" customWidth="1"/>
    <col min="54" max="54" width="4.85546875" style="204" bestFit="1" customWidth="1"/>
    <col min="55" max="55" width="7.7109375" style="1" customWidth="1"/>
    <col min="56" max="56" width="10" style="1" bestFit="1" customWidth="1"/>
    <col min="57" max="57" width="6.28515625" style="1" bestFit="1" customWidth="1"/>
    <col min="58" max="58" width="4.85546875" style="204" bestFit="1" customWidth="1"/>
    <col min="59" max="59" width="7.7109375" style="1" customWidth="1"/>
    <col min="60" max="60" width="10" style="1" bestFit="1" customWidth="1"/>
    <col min="61" max="61" width="6.28515625" style="1" bestFit="1" customWidth="1"/>
    <col min="62" max="62" width="4.85546875" style="204" bestFit="1" customWidth="1"/>
    <col min="63" max="63" width="7.7109375" style="1" customWidth="1"/>
    <col min="64" max="64" width="10" style="1" bestFit="1" customWidth="1"/>
    <col min="65" max="65" width="6.28515625" style="1" bestFit="1" customWidth="1"/>
    <col min="66" max="66" width="4.85546875" style="204" bestFit="1" customWidth="1"/>
    <col min="67" max="67" width="7.7109375" style="1" customWidth="1"/>
    <col min="68" max="68" width="10" style="1" bestFit="1" customWidth="1"/>
    <col min="69" max="69" width="6.28515625" style="1" bestFit="1" customWidth="1"/>
    <col min="70" max="70" width="4.85546875" style="204" bestFit="1" customWidth="1"/>
    <col min="71" max="71" width="7.7109375" style="1" customWidth="1"/>
    <col min="72" max="72" width="10" style="1" bestFit="1" customWidth="1"/>
    <col min="73" max="73" width="6.28515625" style="1" bestFit="1" customWidth="1"/>
    <col min="74" max="74" width="4.85546875" style="204" bestFit="1" customWidth="1"/>
    <col min="75" max="75" width="7.7109375" style="1" customWidth="1"/>
    <col min="76" max="76" width="10" style="1" bestFit="1" customWidth="1"/>
    <col min="77" max="77" width="6.28515625" style="1" bestFit="1" customWidth="1"/>
    <col min="78" max="78" width="4.85546875" style="204" bestFit="1" customWidth="1"/>
    <col min="79" max="79" width="7.7109375" style="1" customWidth="1"/>
    <col min="80" max="80" width="10" style="1" bestFit="1" customWidth="1"/>
    <col min="81" max="81" width="6.28515625" style="1" bestFit="1" customWidth="1"/>
    <col min="82" max="82" width="4.85546875" style="204" bestFit="1" customWidth="1"/>
    <col min="83" max="83" width="7.7109375" style="1" customWidth="1"/>
    <col min="84" max="84" width="10" style="1" bestFit="1" customWidth="1"/>
    <col min="85" max="85" width="6.28515625" style="1" bestFit="1" customWidth="1"/>
    <col min="86" max="86" width="4.85546875" style="204" bestFit="1" customWidth="1"/>
    <col min="87" max="87" width="7.7109375" style="1" customWidth="1"/>
    <col min="88" max="88" width="10" style="1" bestFit="1" customWidth="1"/>
    <col min="89" max="89" width="6.28515625" style="1" bestFit="1" customWidth="1"/>
    <col min="90" max="90" width="4.85546875" style="204" bestFit="1" customWidth="1"/>
    <col min="91" max="91" width="7.7109375" style="1" customWidth="1"/>
    <col min="92" max="92" width="10" style="1" bestFit="1" customWidth="1"/>
    <col min="93" max="93" width="6.28515625" style="1" bestFit="1" customWidth="1"/>
    <col min="94" max="94" width="4.85546875" style="204" bestFit="1" customWidth="1"/>
    <col min="95" max="95" width="7.7109375" style="1" customWidth="1"/>
    <col min="96" max="96" width="10" style="1" bestFit="1" customWidth="1"/>
    <col min="97" max="97" width="6.28515625" style="1" bestFit="1" customWidth="1"/>
    <col min="98" max="98" width="4.85546875" style="204" bestFit="1" customWidth="1"/>
    <col min="99" max="99" width="7.7109375" style="1" customWidth="1"/>
    <col min="100" max="100" width="10" style="1" bestFit="1" customWidth="1"/>
    <col min="101" max="101" width="6.28515625" style="1" bestFit="1" customWidth="1"/>
    <col min="102" max="102" width="4.85546875" style="204" bestFit="1" customWidth="1"/>
    <col min="103" max="103" width="7.7109375" style="1" customWidth="1"/>
    <col min="104" max="104" width="10" style="1" bestFit="1" customWidth="1"/>
    <col min="105" max="105" width="6.28515625" style="1" bestFit="1" customWidth="1"/>
    <col min="106" max="106" width="4.85546875" style="204" bestFit="1" customWidth="1"/>
    <col min="107" max="107" width="7.7109375" style="1" customWidth="1"/>
    <col min="108" max="108" width="10" style="1" bestFit="1" customWidth="1"/>
    <col min="109" max="109" width="6.28515625" style="1" bestFit="1" customWidth="1"/>
    <col min="110" max="110" width="4.85546875" style="204" bestFit="1" customWidth="1"/>
    <col min="111" max="111" width="7.7109375" style="1" customWidth="1"/>
    <col min="112" max="112" width="10" style="1" bestFit="1" customWidth="1"/>
    <col min="113" max="113" width="6.28515625" style="1" bestFit="1" customWidth="1"/>
    <col min="114" max="114" width="4.85546875" style="204" bestFit="1" customWidth="1"/>
    <col min="115" max="115" width="7.7109375" style="1" customWidth="1"/>
    <col min="116" max="116" width="10" style="1" bestFit="1" customWidth="1"/>
    <col min="117" max="117" width="6.28515625" style="1" bestFit="1" customWidth="1"/>
    <col min="118" max="118" width="4.85546875" style="204" bestFit="1" customWidth="1"/>
    <col min="119" max="119" width="7.7109375" style="1" customWidth="1"/>
    <col min="120" max="120" width="10" style="1" bestFit="1" customWidth="1"/>
    <col min="121" max="121" width="6.28515625" style="1" bestFit="1" customWidth="1"/>
    <col min="122" max="122" width="4.85546875" style="204" bestFit="1" customWidth="1"/>
    <col min="123" max="123" width="7.7109375" style="1" customWidth="1"/>
    <col min="124" max="124" width="10" style="1" bestFit="1" customWidth="1"/>
    <col min="125" max="125" width="6.28515625" style="1" bestFit="1" customWidth="1"/>
    <col min="126" max="126" width="4.85546875" style="204" bestFit="1" customWidth="1"/>
    <col min="127" max="127" width="7.7109375" style="1" customWidth="1"/>
    <col min="128" max="128" width="10" style="1" bestFit="1" customWidth="1"/>
    <col min="129" max="129" width="6.28515625" style="1" bestFit="1" customWidth="1"/>
    <col min="130" max="130" width="4.85546875" style="204" bestFit="1" customWidth="1"/>
    <col min="131" max="131" width="7.7109375" style="1" customWidth="1"/>
    <col min="132" max="132" width="10" style="1" bestFit="1" customWidth="1"/>
    <col min="133" max="133" width="6.28515625" style="1" bestFit="1" customWidth="1"/>
    <col min="134" max="134" width="4.85546875" style="204" bestFit="1" customWidth="1"/>
    <col min="135" max="135" width="7.7109375" style="1" customWidth="1"/>
    <col min="136" max="136" width="10" style="1" bestFit="1" customWidth="1"/>
    <col min="137" max="137" width="6.28515625" style="1" bestFit="1" customWidth="1"/>
    <col min="138" max="138" width="4.85546875" style="204" bestFit="1" customWidth="1"/>
    <col min="139" max="139" width="7.7109375" style="1" customWidth="1"/>
    <col min="140" max="140" width="10" style="1" bestFit="1" customWidth="1"/>
    <col min="141" max="141" width="6.28515625" style="1" bestFit="1" customWidth="1"/>
    <col min="142" max="142" width="4.85546875" style="204" bestFit="1" customWidth="1"/>
    <col min="143" max="143" width="7.7109375" style="1" customWidth="1"/>
    <col min="144" max="144" width="10" style="1" bestFit="1" customWidth="1"/>
    <col min="145" max="145" width="6.28515625" style="1" bestFit="1" customWidth="1"/>
    <col min="146" max="146" width="4.85546875" style="204" bestFit="1" customWidth="1"/>
    <col min="147" max="147" width="7.7109375" style="1" customWidth="1"/>
    <col min="148" max="148" width="10" style="1" bestFit="1" customWidth="1"/>
    <col min="149" max="149" width="6.28515625" style="1" bestFit="1" customWidth="1"/>
    <col min="150" max="150" width="4.85546875" style="204" bestFit="1" customWidth="1"/>
    <col min="151" max="151" width="7.7109375" style="1" customWidth="1"/>
    <col min="152" max="152" width="10" style="1" bestFit="1" customWidth="1"/>
    <col min="153" max="153" width="6.28515625" style="1" bestFit="1" customWidth="1"/>
    <col min="154" max="154" width="4.85546875" style="204" bestFit="1" customWidth="1"/>
    <col min="155" max="155" width="7.7109375" style="1" customWidth="1"/>
    <col min="156" max="156" width="10" style="1" bestFit="1" customWidth="1"/>
    <col min="157" max="157" width="6.28515625" style="1" bestFit="1" customWidth="1"/>
    <col min="158" max="158" width="4.85546875" style="204" bestFit="1" customWidth="1"/>
    <col min="159" max="159" width="7.7109375" style="1" customWidth="1"/>
    <col min="160" max="160" width="10" style="1" bestFit="1" customWidth="1"/>
    <col min="161" max="161" width="6.28515625" style="1" bestFit="1" customWidth="1"/>
    <col min="162" max="162" width="4.85546875" style="204" bestFit="1" customWidth="1"/>
    <col min="163" max="163" width="7.7109375" style="1" customWidth="1"/>
    <col min="164" max="164" width="10" style="1" bestFit="1" customWidth="1"/>
    <col min="165" max="165" width="6.28515625" style="1" bestFit="1" customWidth="1"/>
    <col min="166" max="166" width="4.85546875" style="204" bestFit="1" customWidth="1"/>
    <col min="167" max="167" width="11.140625" style="1"/>
    <col min="168" max="168" width="11.140625" style="54"/>
    <col min="169" max="16384" width="11.140625" style="1"/>
  </cols>
  <sheetData>
    <row r="1" spans="1:172">
      <c r="A1" s="45" t="s">
        <v>77</v>
      </c>
      <c r="B1" s="1" t="s">
        <v>0</v>
      </c>
      <c r="C1" s="28" t="s">
        <v>1</v>
      </c>
      <c r="D1" s="28" t="s">
        <v>301</v>
      </c>
      <c r="E1" s="28" t="s">
        <v>2</v>
      </c>
      <c r="F1" s="202" t="s">
        <v>3</v>
      </c>
      <c r="G1" s="28" t="s">
        <v>4</v>
      </c>
      <c r="H1" s="28" t="s">
        <v>76</v>
      </c>
      <c r="I1" s="28" t="s">
        <v>5</v>
      </c>
      <c r="J1" s="202" t="s">
        <v>75</v>
      </c>
      <c r="K1" s="1" t="s">
        <v>154</v>
      </c>
      <c r="L1" s="28" t="s">
        <v>311</v>
      </c>
      <c r="M1" s="1" t="s">
        <v>98</v>
      </c>
      <c r="N1" s="202" t="s">
        <v>97</v>
      </c>
      <c r="O1" s="28" t="s">
        <v>121</v>
      </c>
      <c r="P1" s="28" t="s">
        <v>6</v>
      </c>
      <c r="Q1" s="202" t="s">
        <v>7</v>
      </c>
      <c r="S1" s="1" t="s">
        <v>74</v>
      </c>
      <c r="T1" s="1" t="s">
        <v>92</v>
      </c>
      <c r="U1" s="1" t="s">
        <v>227</v>
      </c>
      <c r="V1" s="204" t="s">
        <v>256</v>
      </c>
      <c r="W1" s="1" t="s">
        <v>257</v>
      </c>
      <c r="FK1" s="2"/>
      <c r="FL1" s="53"/>
      <c r="FM1" s="2"/>
      <c r="FN1" s="54" t="s">
        <v>248</v>
      </c>
      <c r="FO1" s="45" t="s">
        <v>249</v>
      </c>
      <c r="FP1" s="2"/>
    </row>
    <row r="2" spans="1:172">
      <c r="B2" s="1" t="s">
        <v>8</v>
      </c>
      <c r="C2" s="27" t="s">
        <v>74</v>
      </c>
      <c r="D2" s="27" t="s">
        <v>74</v>
      </c>
      <c r="E2" s="27" t="s">
        <v>74</v>
      </c>
      <c r="F2" s="202" t="s">
        <v>74</v>
      </c>
      <c r="G2" s="27" t="s">
        <v>74</v>
      </c>
      <c r="H2" s="27">
        <f>'Score Sheet'!A9 + 1</f>
        <v>2</v>
      </c>
      <c r="I2" s="27">
        <f>'Score Sheet'!A9 + 1</f>
        <v>2</v>
      </c>
      <c r="J2" s="203">
        <f>'Score Sheet'!A9 + 1.000333</f>
        <v>2.0003329999999999</v>
      </c>
      <c r="K2" s="27">
        <f>'Score Sheet'!A9 + 1.000334</f>
        <v>2.0003340000000001</v>
      </c>
      <c r="L2" s="28">
        <f>'Score Sheet'!A9+1</f>
        <v>2</v>
      </c>
      <c r="M2" s="28" t="s">
        <v>9</v>
      </c>
      <c r="N2" s="202" t="s">
        <v>92</v>
      </c>
      <c r="O2" s="28" t="s">
        <v>9</v>
      </c>
      <c r="P2" s="28"/>
      <c r="Q2" s="202"/>
      <c r="CY2" s="45"/>
      <c r="FK2" s="2"/>
      <c r="FL2" s="53">
        <v>1</v>
      </c>
      <c r="FM2" s="2"/>
      <c r="FN2" s="54"/>
      <c r="FO2" s="45"/>
      <c r="FP2" s="2"/>
    </row>
    <row r="3" spans="1:172">
      <c r="B3" s="1" t="s">
        <v>10</v>
      </c>
      <c r="C3" s="27">
        <f>MAX($F$7,$F$32,$F$57,$F$82,$F$107) + 1</f>
        <v>1</v>
      </c>
      <c r="D3" s="27">
        <f t="shared" ref="D3:I3" si="0">MAX($F$7,$F$32,$F$57,$F$82,$F$107) + 1</f>
        <v>1</v>
      </c>
      <c r="E3" s="27">
        <f t="shared" si="0"/>
        <v>1</v>
      </c>
      <c r="F3" s="203">
        <f t="shared" si="0"/>
        <v>1</v>
      </c>
      <c r="G3" s="27">
        <f t="shared" si="0"/>
        <v>1</v>
      </c>
      <c r="H3" s="27">
        <f t="shared" si="0"/>
        <v>1</v>
      </c>
      <c r="I3" s="27">
        <f t="shared" si="0"/>
        <v>1</v>
      </c>
      <c r="J3" s="203">
        <f>MAX($F$7,$F$32,$F$57,$F$82,$F$107) + 1.000333</f>
        <v>1.0003329999999999</v>
      </c>
      <c r="K3" s="27">
        <f>MAX($F$7,$F$32,$F$57,$F$82,$F$107) + 1.000334</f>
        <v>1.0003340000000001</v>
      </c>
      <c r="L3" s="27">
        <f>MAX($F$7,$F$32,$F$57,$F$82,$F$107) + 1</f>
        <v>1</v>
      </c>
      <c r="M3" s="28" t="s">
        <v>9</v>
      </c>
      <c r="N3" s="217" t="str">
        <f>$F$159</f>
        <v>DAFT!</v>
      </c>
      <c r="O3" s="28" t="s">
        <v>9</v>
      </c>
      <c r="P3" s="28"/>
      <c r="Q3" s="202"/>
      <c r="CY3" s="45"/>
      <c r="FK3" s="2"/>
      <c r="FL3" s="53">
        <v>1</v>
      </c>
      <c r="FM3" s="2"/>
      <c r="FN3" s="54"/>
      <c r="FO3" s="45"/>
      <c r="FP3" s="2"/>
    </row>
    <row r="4" spans="1:172">
      <c r="B4" s="23" t="s">
        <v>100</v>
      </c>
      <c r="C4" s="1">
        <v>2</v>
      </c>
      <c r="G4" s="1">
        <v>3</v>
      </c>
      <c r="K4" s="1">
        <v>4</v>
      </c>
      <c r="O4" s="1">
        <v>5</v>
      </c>
      <c r="S4" s="1">
        <v>6</v>
      </c>
      <c r="W4" s="1">
        <v>7</v>
      </c>
      <c r="AA4" s="1">
        <v>8</v>
      </c>
      <c r="AE4" s="1">
        <v>9</v>
      </c>
      <c r="AI4" s="1">
        <v>10</v>
      </c>
      <c r="AM4" s="1">
        <v>11</v>
      </c>
      <c r="AQ4" s="1">
        <v>12</v>
      </c>
      <c r="AU4" s="1">
        <v>13</v>
      </c>
      <c r="AY4" s="1">
        <v>14</v>
      </c>
      <c r="BC4" s="1">
        <v>15</v>
      </c>
      <c r="BG4" s="1">
        <v>16</v>
      </c>
      <c r="BK4" s="1">
        <v>17</v>
      </c>
      <c r="BO4" s="1">
        <v>18</v>
      </c>
      <c r="BS4" s="1">
        <v>19</v>
      </c>
      <c r="BW4" s="1">
        <v>20</v>
      </c>
      <c r="CA4" s="1">
        <v>21</v>
      </c>
      <c r="CE4" s="1">
        <v>22</v>
      </c>
      <c r="CI4" s="1">
        <v>23</v>
      </c>
      <c r="CM4" s="1">
        <v>24</v>
      </c>
      <c r="CQ4" s="1">
        <v>25</v>
      </c>
      <c r="CU4" s="1">
        <v>26</v>
      </c>
      <c r="CY4" s="45" t="s">
        <v>101</v>
      </c>
      <c r="DC4" s="1">
        <v>28</v>
      </c>
      <c r="DG4" s="1">
        <v>29</v>
      </c>
      <c r="DK4" s="1">
        <v>30</v>
      </c>
      <c r="DO4" s="1">
        <v>31</v>
      </c>
      <c r="DS4" s="1">
        <v>32</v>
      </c>
      <c r="DW4" s="1">
        <v>33</v>
      </c>
      <c r="EA4" s="1">
        <v>34</v>
      </c>
      <c r="EE4" s="1">
        <v>35</v>
      </c>
      <c r="EI4" s="1">
        <v>36</v>
      </c>
      <c r="EM4" s="1">
        <v>37</v>
      </c>
      <c r="EQ4" s="1">
        <v>38</v>
      </c>
      <c r="EU4" s="1">
        <v>39</v>
      </c>
      <c r="EY4" s="1">
        <v>40</v>
      </c>
      <c r="FC4" s="1">
        <v>41</v>
      </c>
      <c r="FG4" s="1">
        <v>42</v>
      </c>
      <c r="FK4" s="2"/>
      <c r="FL4" s="53">
        <v>1</v>
      </c>
      <c r="FM4" s="2"/>
      <c r="FN4" s="54"/>
      <c r="FO4" s="45"/>
      <c r="FP4" s="2"/>
    </row>
    <row r="5" spans="1:172" s="167" customFormat="1">
      <c r="A5" s="45"/>
      <c r="B5" s="162"/>
      <c r="C5" s="163"/>
      <c r="D5" s="163" t="s">
        <v>11</v>
      </c>
      <c r="E5" s="163"/>
      <c r="F5" s="205"/>
      <c r="G5" s="163"/>
      <c r="H5" s="168" t="s">
        <v>184</v>
      </c>
      <c r="I5" s="169">
        <v>4</v>
      </c>
      <c r="J5" s="205"/>
      <c r="K5" s="163"/>
      <c r="L5" s="168" t="s">
        <v>184</v>
      </c>
      <c r="M5" s="169">
        <v>4</v>
      </c>
      <c r="N5" s="205"/>
      <c r="O5" s="163"/>
      <c r="P5" s="168" t="s">
        <v>184</v>
      </c>
      <c r="Q5" s="169">
        <v>4</v>
      </c>
      <c r="R5" s="205"/>
      <c r="S5" s="163"/>
      <c r="T5" s="168" t="s">
        <v>184</v>
      </c>
      <c r="U5" s="169">
        <v>4</v>
      </c>
      <c r="V5" s="205"/>
      <c r="W5" s="163"/>
      <c r="X5" s="168" t="s">
        <v>184</v>
      </c>
      <c r="Y5" s="169">
        <v>4</v>
      </c>
      <c r="Z5" s="205"/>
      <c r="AA5" s="163"/>
      <c r="AB5" s="168" t="s">
        <v>184</v>
      </c>
      <c r="AC5" s="169">
        <v>4</v>
      </c>
      <c r="AD5" s="205"/>
      <c r="AE5" s="163"/>
      <c r="AF5" s="168" t="s">
        <v>184</v>
      </c>
      <c r="AG5" s="169">
        <v>4</v>
      </c>
      <c r="AH5" s="205"/>
      <c r="AI5" s="163"/>
      <c r="AJ5" s="168" t="s">
        <v>184</v>
      </c>
      <c r="AK5" s="169">
        <v>4</v>
      </c>
      <c r="AL5" s="205"/>
      <c r="AM5" s="163"/>
      <c r="AN5" s="168" t="s">
        <v>184</v>
      </c>
      <c r="AO5" s="169">
        <v>4</v>
      </c>
      <c r="AP5" s="205"/>
      <c r="AQ5" s="163"/>
      <c r="AR5" s="168" t="s">
        <v>184</v>
      </c>
      <c r="AS5" s="169">
        <v>4</v>
      </c>
      <c r="AT5" s="205"/>
      <c r="AU5" s="163"/>
      <c r="AV5" s="168" t="s">
        <v>184</v>
      </c>
      <c r="AW5" s="169">
        <v>4</v>
      </c>
      <c r="AX5" s="205"/>
      <c r="AY5" s="163"/>
      <c r="AZ5" s="168" t="s">
        <v>184</v>
      </c>
      <c r="BA5" s="169">
        <v>4</v>
      </c>
      <c r="BB5" s="205"/>
      <c r="BC5" s="163"/>
      <c r="BD5" s="168" t="s">
        <v>184</v>
      </c>
      <c r="BE5" s="169">
        <v>4</v>
      </c>
      <c r="BF5" s="205"/>
      <c r="BG5" s="163"/>
      <c r="BH5" s="168" t="s">
        <v>184</v>
      </c>
      <c r="BI5" s="169">
        <v>4</v>
      </c>
      <c r="BJ5" s="205"/>
      <c r="BK5" s="163"/>
      <c r="BL5" s="168" t="s">
        <v>184</v>
      </c>
      <c r="BM5" s="169">
        <v>4</v>
      </c>
      <c r="BN5" s="205"/>
      <c r="BO5" s="163"/>
      <c r="BP5" s="168" t="s">
        <v>184</v>
      </c>
      <c r="BQ5" s="169">
        <v>4</v>
      </c>
      <c r="BR5" s="205"/>
      <c r="BS5" s="163"/>
      <c r="BT5" s="168" t="s">
        <v>184</v>
      </c>
      <c r="BU5" s="169">
        <v>4</v>
      </c>
      <c r="BV5" s="205"/>
      <c r="BW5" s="163"/>
      <c r="BX5" s="168" t="s">
        <v>184</v>
      </c>
      <c r="BY5" s="169">
        <v>4</v>
      </c>
      <c r="BZ5" s="205"/>
      <c r="CA5" s="163"/>
      <c r="CB5" s="168" t="s">
        <v>184</v>
      </c>
      <c r="CC5" s="169">
        <v>4</v>
      </c>
      <c r="CD5" s="205"/>
      <c r="CE5" s="163"/>
      <c r="CF5" s="168" t="s">
        <v>184</v>
      </c>
      <c r="CG5" s="169">
        <v>4</v>
      </c>
      <c r="CH5" s="205"/>
      <c r="CI5" s="163"/>
      <c r="CJ5" s="168" t="s">
        <v>184</v>
      </c>
      <c r="CK5" s="169">
        <v>4</v>
      </c>
      <c r="CL5" s="205"/>
      <c r="CM5" s="163"/>
      <c r="CN5" s="168" t="s">
        <v>184</v>
      </c>
      <c r="CO5" s="169">
        <v>4</v>
      </c>
      <c r="CP5" s="205"/>
      <c r="CQ5" s="163"/>
      <c r="CR5" s="168" t="s">
        <v>184</v>
      </c>
      <c r="CS5" s="169">
        <v>4</v>
      </c>
      <c r="CT5" s="205"/>
      <c r="CU5" s="163"/>
      <c r="CV5" s="168" t="s">
        <v>184</v>
      </c>
      <c r="CW5" s="169">
        <v>4</v>
      </c>
      <c r="CX5" s="205"/>
      <c r="CY5" s="164"/>
      <c r="CZ5" s="168" t="s">
        <v>184</v>
      </c>
      <c r="DA5" s="169">
        <v>4</v>
      </c>
      <c r="DB5" s="205"/>
      <c r="DC5" s="163"/>
      <c r="DD5" s="168" t="s">
        <v>184</v>
      </c>
      <c r="DE5" s="169">
        <v>4</v>
      </c>
      <c r="DF5" s="205"/>
      <c r="DG5" s="163"/>
      <c r="DH5" s="168" t="s">
        <v>184</v>
      </c>
      <c r="DI5" s="169">
        <v>4</v>
      </c>
      <c r="DJ5" s="205"/>
      <c r="DK5" s="163"/>
      <c r="DL5" s="168" t="s">
        <v>184</v>
      </c>
      <c r="DM5" s="169">
        <v>4</v>
      </c>
      <c r="DN5" s="205"/>
      <c r="DO5" s="163"/>
      <c r="DP5" s="168" t="s">
        <v>184</v>
      </c>
      <c r="DQ5" s="169">
        <v>4</v>
      </c>
      <c r="DR5" s="205"/>
      <c r="DS5" s="163"/>
      <c r="DT5" s="168" t="s">
        <v>184</v>
      </c>
      <c r="DU5" s="169">
        <v>4</v>
      </c>
      <c r="DV5" s="205"/>
      <c r="DW5" s="163"/>
      <c r="DX5" s="168" t="s">
        <v>184</v>
      </c>
      <c r="DY5" s="169">
        <v>4</v>
      </c>
      <c r="DZ5" s="205"/>
      <c r="EA5" s="163"/>
      <c r="EB5" s="168" t="s">
        <v>184</v>
      </c>
      <c r="EC5" s="169">
        <v>4</v>
      </c>
      <c r="ED5" s="205"/>
      <c r="EE5" s="163"/>
      <c r="EF5" s="168" t="s">
        <v>184</v>
      </c>
      <c r="EG5" s="169">
        <v>4</v>
      </c>
      <c r="EH5" s="205"/>
      <c r="EI5" s="163"/>
      <c r="EJ5" s="168" t="s">
        <v>184</v>
      </c>
      <c r="EK5" s="169">
        <v>4</v>
      </c>
      <c r="EL5" s="205"/>
      <c r="EM5" s="163"/>
      <c r="EN5" s="168" t="s">
        <v>184</v>
      </c>
      <c r="EO5" s="169">
        <v>4</v>
      </c>
      <c r="EP5" s="205"/>
      <c r="EQ5" s="163"/>
      <c r="ER5" s="168" t="s">
        <v>184</v>
      </c>
      <c r="ES5" s="169">
        <v>4</v>
      </c>
      <c r="ET5" s="205"/>
      <c r="EU5" s="163"/>
      <c r="EV5" s="168" t="s">
        <v>184</v>
      </c>
      <c r="EW5" s="169">
        <v>4</v>
      </c>
      <c r="EX5" s="205"/>
      <c r="EY5" s="163"/>
      <c r="EZ5" s="168" t="s">
        <v>184</v>
      </c>
      <c r="FA5" s="169">
        <v>4</v>
      </c>
      <c r="FB5" s="205"/>
      <c r="FC5" s="163"/>
      <c r="FD5" s="168" t="s">
        <v>184</v>
      </c>
      <c r="FE5" s="169">
        <v>4</v>
      </c>
      <c r="FF5" s="205"/>
      <c r="FG5" s="163"/>
      <c r="FH5" s="168" t="s">
        <v>184</v>
      </c>
      <c r="FI5" s="169">
        <v>4</v>
      </c>
      <c r="FJ5" s="205"/>
      <c r="FK5" s="165"/>
      <c r="FL5" s="166">
        <v>1</v>
      </c>
      <c r="FM5" s="165"/>
      <c r="FN5" s="54"/>
      <c r="FO5" s="45"/>
      <c r="FP5" s="165"/>
    </row>
    <row r="6" spans="1:172" s="161" customFormat="1" ht="17.25" customHeight="1">
      <c r="A6" s="45"/>
      <c r="B6" s="155"/>
      <c r="C6" s="156" t="s">
        <v>14</v>
      </c>
      <c r="D6" s="157" t="s">
        <v>0</v>
      </c>
      <c r="E6" s="157" t="s">
        <v>15</v>
      </c>
      <c r="F6" s="206" t="s">
        <v>16</v>
      </c>
      <c r="G6" s="156" t="s">
        <v>14</v>
      </c>
      <c r="H6" s="157" t="s">
        <v>0</v>
      </c>
      <c r="I6" s="157" t="s">
        <v>15</v>
      </c>
      <c r="J6" s="206" t="s">
        <v>16</v>
      </c>
      <c r="K6" s="156" t="s">
        <v>14</v>
      </c>
      <c r="L6" s="157" t="s">
        <v>0</v>
      </c>
      <c r="M6" s="157" t="s">
        <v>15</v>
      </c>
      <c r="N6" s="206" t="s">
        <v>16</v>
      </c>
      <c r="O6" s="156" t="s">
        <v>14</v>
      </c>
      <c r="P6" s="157" t="s">
        <v>0</v>
      </c>
      <c r="Q6" s="157" t="s">
        <v>15</v>
      </c>
      <c r="R6" s="206" t="s">
        <v>16</v>
      </c>
      <c r="S6" s="156" t="s">
        <v>14</v>
      </c>
      <c r="T6" s="157" t="s">
        <v>0</v>
      </c>
      <c r="U6" s="157" t="s">
        <v>15</v>
      </c>
      <c r="V6" s="206" t="s">
        <v>16</v>
      </c>
      <c r="W6" s="156" t="s">
        <v>14</v>
      </c>
      <c r="X6" s="157" t="s">
        <v>0</v>
      </c>
      <c r="Y6" s="157" t="s">
        <v>15</v>
      </c>
      <c r="Z6" s="206" t="s">
        <v>16</v>
      </c>
      <c r="AA6" s="156" t="s">
        <v>14</v>
      </c>
      <c r="AB6" s="157" t="s">
        <v>0</v>
      </c>
      <c r="AC6" s="157" t="s">
        <v>15</v>
      </c>
      <c r="AD6" s="206" t="s">
        <v>16</v>
      </c>
      <c r="AE6" s="156" t="s">
        <v>14</v>
      </c>
      <c r="AF6" s="157" t="s">
        <v>0</v>
      </c>
      <c r="AG6" s="157" t="s">
        <v>15</v>
      </c>
      <c r="AH6" s="206" t="s">
        <v>16</v>
      </c>
      <c r="AI6" s="156" t="s">
        <v>14</v>
      </c>
      <c r="AJ6" s="157" t="s">
        <v>0</v>
      </c>
      <c r="AK6" s="157" t="s">
        <v>15</v>
      </c>
      <c r="AL6" s="206" t="s">
        <v>16</v>
      </c>
      <c r="AM6" s="156" t="s">
        <v>14</v>
      </c>
      <c r="AN6" s="157" t="s">
        <v>0</v>
      </c>
      <c r="AO6" s="157" t="s">
        <v>15</v>
      </c>
      <c r="AP6" s="206" t="s">
        <v>16</v>
      </c>
      <c r="AQ6" s="156" t="s">
        <v>14</v>
      </c>
      <c r="AR6" s="157" t="s">
        <v>0</v>
      </c>
      <c r="AS6" s="157" t="s">
        <v>15</v>
      </c>
      <c r="AT6" s="206" t="s">
        <v>16</v>
      </c>
      <c r="AU6" s="156" t="s">
        <v>14</v>
      </c>
      <c r="AV6" s="157" t="s">
        <v>0</v>
      </c>
      <c r="AW6" s="157" t="s">
        <v>15</v>
      </c>
      <c r="AX6" s="206" t="s">
        <v>16</v>
      </c>
      <c r="AY6" s="156" t="s">
        <v>14</v>
      </c>
      <c r="AZ6" s="157" t="s">
        <v>0</v>
      </c>
      <c r="BA6" s="157" t="s">
        <v>15</v>
      </c>
      <c r="BB6" s="206" t="s">
        <v>16</v>
      </c>
      <c r="BC6" s="156" t="s">
        <v>14</v>
      </c>
      <c r="BD6" s="157" t="s">
        <v>0</v>
      </c>
      <c r="BE6" s="157" t="s">
        <v>15</v>
      </c>
      <c r="BF6" s="206" t="s">
        <v>16</v>
      </c>
      <c r="BG6" s="156" t="s">
        <v>14</v>
      </c>
      <c r="BH6" s="157" t="s">
        <v>0</v>
      </c>
      <c r="BI6" s="157" t="s">
        <v>15</v>
      </c>
      <c r="BJ6" s="206" t="s">
        <v>16</v>
      </c>
      <c r="BK6" s="156" t="s">
        <v>14</v>
      </c>
      <c r="BL6" s="157" t="s">
        <v>0</v>
      </c>
      <c r="BM6" s="157" t="s">
        <v>15</v>
      </c>
      <c r="BN6" s="206" t="s">
        <v>16</v>
      </c>
      <c r="BO6" s="156" t="s">
        <v>14</v>
      </c>
      <c r="BP6" s="157" t="s">
        <v>0</v>
      </c>
      <c r="BQ6" s="157" t="s">
        <v>15</v>
      </c>
      <c r="BR6" s="206" t="s">
        <v>16</v>
      </c>
      <c r="BS6" s="156" t="s">
        <v>14</v>
      </c>
      <c r="BT6" s="157" t="s">
        <v>0</v>
      </c>
      <c r="BU6" s="157" t="s">
        <v>15</v>
      </c>
      <c r="BV6" s="206" t="s">
        <v>16</v>
      </c>
      <c r="BW6" s="156" t="s">
        <v>14</v>
      </c>
      <c r="BX6" s="157" t="s">
        <v>0</v>
      </c>
      <c r="BY6" s="157" t="s">
        <v>15</v>
      </c>
      <c r="BZ6" s="206" t="s">
        <v>16</v>
      </c>
      <c r="CA6" s="156" t="s">
        <v>14</v>
      </c>
      <c r="CB6" s="157" t="s">
        <v>0</v>
      </c>
      <c r="CC6" s="157" t="s">
        <v>15</v>
      </c>
      <c r="CD6" s="206" t="s">
        <v>16</v>
      </c>
      <c r="CE6" s="156" t="s">
        <v>14</v>
      </c>
      <c r="CF6" s="157" t="s">
        <v>0</v>
      </c>
      <c r="CG6" s="157" t="s">
        <v>15</v>
      </c>
      <c r="CH6" s="206" t="s">
        <v>16</v>
      </c>
      <c r="CI6" s="156" t="s">
        <v>14</v>
      </c>
      <c r="CJ6" s="157" t="s">
        <v>0</v>
      </c>
      <c r="CK6" s="157" t="s">
        <v>15</v>
      </c>
      <c r="CL6" s="206" t="s">
        <v>16</v>
      </c>
      <c r="CM6" s="156" t="s">
        <v>14</v>
      </c>
      <c r="CN6" s="157" t="s">
        <v>0</v>
      </c>
      <c r="CO6" s="157" t="s">
        <v>15</v>
      </c>
      <c r="CP6" s="206" t="s">
        <v>16</v>
      </c>
      <c r="CQ6" s="156" t="s">
        <v>14</v>
      </c>
      <c r="CR6" s="157" t="s">
        <v>0</v>
      </c>
      <c r="CS6" s="157" t="s">
        <v>15</v>
      </c>
      <c r="CT6" s="206" t="s">
        <v>16</v>
      </c>
      <c r="CU6" s="156" t="s">
        <v>14</v>
      </c>
      <c r="CV6" s="157" t="s">
        <v>0</v>
      </c>
      <c r="CW6" s="157" t="s">
        <v>15</v>
      </c>
      <c r="CX6" s="206" t="s">
        <v>16</v>
      </c>
      <c r="CY6" s="158" t="s">
        <v>14</v>
      </c>
      <c r="CZ6" s="157" t="s">
        <v>0</v>
      </c>
      <c r="DA6" s="157" t="s">
        <v>15</v>
      </c>
      <c r="DB6" s="206" t="s">
        <v>16</v>
      </c>
      <c r="DC6" s="156" t="s">
        <v>14</v>
      </c>
      <c r="DD6" s="157" t="s">
        <v>0</v>
      </c>
      <c r="DE6" s="157" t="s">
        <v>15</v>
      </c>
      <c r="DF6" s="206" t="s">
        <v>16</v>
      </c>
      <c r="DG6" s="156" t="s">
        <v>14</v>
      </c>
      <c r="DH6" s="157" t="s">
        <v>0</v>
      </c>
      <c r="DI6" s="157" t="s">
        <v>15</v>
      </c>
      <c r="DJ6" s="206" t="s">
        <v>16</v>
      </c>
      <c r="DK6" s="156" t="s">
        <v>14</v>
      </c>
      <c r="DL6" s="157" t="s">
        <v>0</v>
      </c>
      <c r="DM6" s="157" t="s">
        <v>15</v>
      </c>
      <c r="DN6" s="206" t="s">
        <v>16</v>
      </c>
      <c r="DO6" s="156" t="s">
        <v>14</v>
      </c>
      <c r="DP6" s="157" t="s">
        <v>0</v>
      </c>
      <c r="DQ6" s="157" t="s">
        <v>15</v>
      </c>
      <c r="DR6" s="206" t="s">
        <v>16</v>
      </c>
      <c r="DS6" s="156" t="s">
        <v>14</v>
      </c>
      <c r="DT6" s="157" t="s">
        <v>0</v>
      </c>
      <c r="DU6" s="157" t="s">
        <v>15</v>
      </c>
      <c r="DV6" s="206" t="s">
        <v>16</v>
      </c>
      <c r="DW6" s="156" t="s">
        <v>14</v>
      </c>
      <c r="DX6" s="157" t="s">
        <v>0</v>
      </c>
      <c r="DY6" s="157" t="s">
        <v>15</v>
      </c>
      <c r="DZ6" s="206" t="s">
        <v>16</v>
      </c>
      <c r="EA6" s="156" t="s">
        <v>14</v>
      </c>
      <c r="EB6" s="157" t="s">
        <v>0</v>
      </c>
      <c r="EC6" s="157" t="s">
        <v>15</v>
      </c>
      <c r="ED6" s="206" t="s">
        <v>16</v>
      </c>
      <c r="EE6" s="156" t="s">
        <v>14</v>
      </c>
      <c r="EF6" s="157" t="s">
        <v>0</v>
      </c>
      <c r="EG6" s="157" t="s">
        <v>15</v>
      </c>
      <c r="EH6" s="206" t="s">
        <v>16</v>
      </c>
      <c r="EI6" s="156" t="s">
        <v>14</v>
      </c>
      <c r="EJ6" s="157" t="s">
        <v>0</v>
      </c>
      <c r="EK6" s="157" t="s">
        <v>15</v>
      </c>
      <c r="EL6" s="206" t="s">
        <v>16</v>
      </c>
      <c r="EM6" s="156" t="s">
        <v>14</v>
      </c>
      <c r="EN6" s="157" t="s">
        <v>0</v>
      </c>
      <c r="EO6" s="157" t="s">
        <v>15</v>
      </c>
      <c r="EP6" s="206" t="s">
        <v>16</v>
      </c>
      <c r="EQ6" s="156" t="s">
        <v>14</v>
      </c>
      <c r="ER6" s="157" t="s">
        <v>0</v>
      </c>
      <c r="ES6" s="157" t="s">
        <v>15</v>
      </c>
      <c r="ET6" s="206" t="s">
        <v>16</v>
      </c>
      <c r="EU6" s="156" t="s">
        <v>14</v>
      </c>
      <c r="EV6" s="157" t="s">
        <v>0</v>
      </c>
      <c r="EW6" s="157" t="s">
        <v>15</v>
      </c>
      <c r="EX6" s="206" t="s">
        <v>16</v>
      </c>
      <c r="EY6" s="156" t="s">
        <v>14</v>
      </c>
      <c r="EZ6" s="157" t="s">
        <v>0</v>
      </c>
      <c r="FA6" s="157" t="s">
        <v>15</v>
      </c>
      <c r="FB6" s="206" t="s">
        <v>16</v>
      </c>
      <c r="FC6" s="156" t="s">
        <v>14</v>
      </c>
      <c r="FD6" s="157" t="s">
        <v>0</v>
      </c>
      <c r="FE6" s="157" t="s">
        <v>15</v>
      </c>
      <c r="FF6" s="206" t="s">
        <v>16</v>
      </c>
      <c r="FG6" s="156" t="s">
        <v>14</v>
      </c>
      <c r="FH6" s="157" t="s">
        <v>0</v>
      </c>
      <c r="FI6" s="157" t="s">
        <v>15</v>
      </c>
      <c r="FJ6" s="206" t="s">
        <v>16</v>
      </c>
      <c r="FK6" s="159"/>
      <c r="FL6" s="160">
        <v>1</v>
      </c>
      <c r="FM6" s="159"/>
      <c r="FN6" s="54"/>
      <c r="FO6" s="45"/>
      <c r="FP6" s="159"/>
    </row>
    <row r="7" spans="1:172">
      <c r="B7" s="3" t="s">
        <v>17</v>
      </c>
      <c r="C7" s="4">
        <f>COUNTA(C8:C31)</f>
        <v>0</v>
      </c>
      <c r="D7" s="2"/>
      <c r="E7" s="2">
        <f>COUNTIF(D8:D31,"WDN")</f>
        <v>0</v>
      </c>
      <c r="F7" s="207">
        <f>C7-E7</f>
        <v>0</v>
      </c>
      <c r="G7" s="4">
        <f>COUNTA(G8:G31)</f>
        <v>0</v>
      </c>
      <c r="H7" s="183" t="str">
        <f>IF(G33="","L","")</f>
        <v>L</v>
      </c>
      <c r="I7" s="2">
        <f>COUNTIF(H8:H30,"WDN")</f>
        <v>0</v>
      </c>
      <c r="J7" s="213">
        <f>COUNTA(G8:G31)-I7+1</f>
        <v>1</v>
      </c>
      <c r="K7" s="4">
        <f>COUNTA(K8:K31)</f>
        <v>0</v>
      </c>
      <c r="L7" s="183" t="str">
        <f>IF(K33="","L","")</f>
        <v>L</v>
      </c>
      <c r="M7" s="2">
        <f>COUNTIF(L8:L30,"WDN")</f>
        <v>0</v>
      </c>
      <c r="N7" s="213">
        <f>COUNTA(K8:K31)-M7+1</f>
        <v>1</v>
      </c>
      <c r="O7" s="4">
        <f>COUNTA(O8:O31)</f>
        <v>0</v>
      </c>
      <c r="P7" s="183" t="str">
        <f>IF(O33="","L","")</f>
        <v>L</v>
      </c>
      <c r="Q7" s="2">
        <f>COUNTIF(P8:P30,"WDN")</f>
        <v>0</v>
      </c>
      <c r="R7" s="213">
        <f>COUNTA(O8:O31)-Q7+1</f>
        <v>1</v>
      </c>
      <c r="S7" s="4">
        <f>COUNTA(S8:S31)</f>
        <v>0</v>
      </c>
      <c r="T7" s="183" t="str">
        <f>IF(S33="","L","")</f>
        <v>L</v>
      </c>
      <c r="U7" s="2">
        <f>COUNTIF(T8:T30,"WDN")</f>
        <v>0</v>
      </c>
      <c r="V7" s="213">
        <f>COUNTA(S8:S31)-U7+1</f>
        <v>1</v>
      </c>
      <c r="W7" s="4">
        <f>COUNTA(W8:W31)</f>
        <v>0</v>
      </c>
      <c r="X7" s="183" t="str">
        <f>IF(W33="","L","")</f>
        <v>L</v>
      </c>
      <c r="Y7" s="2">
        <f>COUNTIF(X8:X30,"WDN")</f>
        <v>0</v>
      </c>
      <c r="Z7" s="213">
        <f>COUNTA(W8:W31)-Y7+1</f>
        <v>1</v>
      </c>
      <c r="AA7" s="4">
        <f>COUNTA(AA8:AA31)</f>
        <v>0</v>
      </c>
      <c r="AB7" s="183" t="str">
        <f>IF(AA33="","L","")</f>
        <v>L</v>
      </c>
      <c r="AC7" s="2">
        <f>COUNTIF(AB8:AB30,"WDN")</f>
        <v>0</v>
      </c>
      <c r="AD7" s="213">
        <f>COUNTA(AA8:AA31)-AC7+1</f>
        <v>1</v>
      </c>
      <c r="AE7" s="4">
        <f>COUNTA(AE8:AE31)</f>
        <v>0</v>
      </c>
      <c r="AF7" s="183" t="str">
        <f>IF(AE33="","L","")</f>
        <v>L</v>
      </c>
      <c r="AG7" s="2">
        <f>COUNTIF(AF8:AF30,"WDN")</f>
        <v>0</v>
      </c>
      <c r="AH7" s="213">
        <f>COUNTA(AE8:AE31)-AG7+1</f>
        <v>1</v>
      </c>
      <c r="AI7" s="4">
        <f>COUNTA(AI8:AI31)</f>
        <v>0</v>
      </c>
      <c r="AJ7" s="183" t="str">
        <f>IF(AI33="","L","")</f>
        <v>L</v>
      </c>
      <c r="AK7" s="2">
        <f>COUNTIF(AJ8:AJ30,"WDN")</f>
        <v>0</v>
      </c>
      <c r="AL7" s="213">
        <f>COUNTA(AI8:AI31)-AK7+1</f>
        <v>1</v>
      </c>
      <c r="AM7" s="4">
        <f>COUNTA(AM8:AM31)</f>
        <v>0</v>
      </c>
      <c r="AN7" s="183" t="str">
        <f>IF(AM33="","L","")</f>
        <v>L</v>
      </c>
      <c r="AO7" s="2">
        <f>COUNTIF(AN8:AN30,"WDN")</f>
        <v>0</v>
      </c>
      <c r="AP7" s="213">
        <f>COUNTA(AM8:AM31)-AO7+1</f>
        <v>1</v>
      </c>
      <c r="AQ7" s="4">
        <f>COUNTA(AQ8:AQ31)</f>
        <v>0</v>
      </c>
      <c r="AR7" s="183" t="str">
        <f>IF(AQ33="","L","")</f>
        <v>L</v>
      </c>
      <c r="AS7" s="2">
        <f>COUNTIF(AR8:AR30,"WDN")</f>
        <v>0</v>
      </c>
      <c r="AT7" s="213">
        <f>COUNTA(AQ8:AQ31)-AS7+1</f>
        <v>1</v>
      </c>
      <c r="AU7" s="4">
        <f>COUNTA(AU8:AU31)</f>
        <v>0</v>
      </c>
      <c r="AV7" s="183" t="str">
        <f>IF(AU33="","L","")</f>
        <v>L</v>
      </c>
      <c r="AW7" s="2">
        <f>COUNTIF(AV8:AV30,"WDN")</f>
        <v>0</v>
      </c>
      <c r="AX7" s="213">
        <f>COUNTA(AU8:AU31)-AW7+1</f>
        <v>1</v>
      </c>
      <c r="AY7" s="4">
        <f>COUNTA(AY8:AY31)</f>
        <v>0</v>
      </c>
      <c r="AZ7" s="183" t="str">
        <f>IF(AY33="","L","")</f>
        <v>L</v>
      </c>
      <c r="BA7" s="2">
        <f>COUNTIF(AZ8:AZ30,"WDN")</f>
        <v>0</v>
      </c>
      <c r="BB7" s="213">
        <f>COUNTA(AY8:AY31)-BA7+1</f>
        <v>1</v>
      </c>
      <c r="BC7" s="4">
        <f>COUNTA(BC8:BC31)</f>
        <v>0</v>
      </c>
      <c r="BD7" s="183" t="str">
        <f>IF(BC33="","L","")</f>
        <v>L</v>
      </c>
      <c r="BE7" s="2">
        <f>COUNTIF(BD8:BD30,"WDN")</f>
        <v>0</v>
      </c>
      <c r="BF7" s="213">
        <f>COUNTA(BC8:BC31)-BE7+1</f>
        <v>1</v>
      </c>
      <c r="BG7" s="4">
        <f>COUNTA(BG8:BG31)</f>
        <v>0</v>
      </c>
      <c r="BH7" s="183" t="str">
        <f>IF(BG33="","L","")</f>
        <v>L</v>
      </c>
      <c r="BI7" s="2">
        <f>COUNTIF(BH8:BH30,"WDN")</f>
        <v>0</v>
      </c>
      <c r="BJ7" s="213">
        <f>COUNTA(BG8:BG31)-BI7+1</f>
        <v>1</v>
      </c>
      <c r="BK7" s="4">
        <f>COUNTA(BK8:BK31)</f>
        <v>0</v>
      </c>
      <c r="BL7" s="183" t="str">
        <f>IF(BK33="","L","")</f>
        <v>L</v>
      </c>
      <c r="BM7" s="2">
        <f>COUNTIF(BL8:BL30,"WDN")</f>
        <v>0</v>
      </c>
      <c r="BN7" s="213">
        <f>COUNTA(BK8:BK31)-BM7+1</f>
        <v>1</v>
      </c>
      <c r="BO7" s="4">
        <f>COUNTA(BO8:BO31)</f>
        <v>0</v>
      </c>
      <c r="BP7" s="183" t="str">
        <f>IF(BO33="","L","")</f>
        <v>L</v>
      </c>
      <c r="BQ7" s="2">
        <f>COUNTIF(BP8:BP30,"WDN")</f>
        <v>0</v>
      </c>
      <c r="BR7" s="213">
        <f>COUNTA(BO8:BO31)-BQ7+1</f>
        <v>1</v>
      </c>
      <c r="BS7" s="4">
        <f>COUNTA(BS8:BS31)</f>
        <v>0</v>
      </c>
      <c r="BT7" s="183" t="str">
        <f>IF(BS33="","L","")</f>
        <v>L</v>
      </c>
      <c r="BU7" s="2">
        <f>COUNTIF(BT8:BT30,"WDN")</f>
        <v>0</v>
      </c>
      <c r="BV7" s="213">
        <f>COUNTA(BS8:BS31)-BU7+1</f>
        <v>1</v>
      </c>
      <c r="BW7" s="4">
        <f>COUNTA(BW8:BW31)</f>
        <v>0</v>
      </c>
      <c r="BX7" s="183" t="str">
        <f>IF(BW33="","L","")</f>
        <v>L</v>
      </c>
      <c r="BY7" s="2">
        <f>COUNTIF(BX8:BX30,"WDN")</f>
        <v>0</v>
      </c>
      <c r="BZ7" s="213">
        <f>COUNTA(BW8:BW31)-BY7+1</f>
        <v>1</v>
      </c>
      <c r="CA7" s="4">
        <f>COUNTA(CA8:CA31)</f>
        <v>0</v>
      </c>
      <c r="CB7" s="183" t="str">
        <f>IF(CA33="","L","")</f>
        <v>L</v>
      </c>
      <c r="CC7" s="2">
        <f>COUNTIF(CB8:CB30,"WDN")</f>
        <v>0</v>
      </c>
      <c r="CD7" s="213">
        <f>COUNTA(CA8:CA31)-CC7+1</f>
        <v>1</v>
      </c>
      <c r="CE7" s="4">
        <f>COUNTA(CE8:CE31)</f>
        <v>0</v>
      </c>
      <c r="CF7" s="183" t="str">
        <f>IF(CE33="","L","")</f>
        <v>L</v>
      </c>
      <c r="CG7" s="2">
        <f>COUNTIF(CF8:CF30,"WDN")</f>
        <v>0</v>
      </c>
      <c r="CH7" s="213">
        <f>COUNTA(CE8:CE31)-CG7+1</f>
        <v>1</v>
      </c>
      <c r="CI7" s="4">
        <f>COUNTA(CI8:CI31)</f>
        <v>0</v>
      </c>
      <c r="CJ7" s="183" t="str">
        <f>IF(CI33="","L","")</f>
        <v>L</v>
      </c>
      <c r="CK7" s="2">
        <f>COUNTIF(CJ8:CJ30,"WDN")</f>
        <v>0</v>
      </c>
      <c r="CL7" s="213">
        <f>COUNTA(CI8:CI31)-CK7+1</f>
        <v>1</v>
      </c>
      <c r="CM7" s="4">
        <f>COUNTA(CM8:CM31)</f>
        <v>0</v>
      </c>
      <c r="CN7" s="183" t="str">
        <f>IF(CM33="","L","")</f>
        <v>L</v>
      </c>
      <c r="CO7" s="2">
        <f>COUNTIF(CN8:CN30,"WDN")</f>
        <v>0</v>
      </c>
      <c r="CP7" s="213">
        <f>COUNTA(CM8:CM31)-CO7+1</f>
        <v>1</v>
      </c>
      <c r="CQ7" s="4">
        <f>COUNTA(CQ8:CQ31)</f>
        <v>0</v>
      </c>
      <c r="CR7" s="183" t="str">
        <f>IF(CQ33="","L","")</f>
        <v>L</v>
      </c>
      <c r="CS7" s="2">
        <f>COUNTIF(CR8:CR30,"WDN")</f>
        <v>0</v>
      </c>
      <c r="CT7" s="213">
        <f>COUNTA(CQ8:CQ31)-CS7+1</f>
        <v>1</v>
      </c>
      <c r="CU7" s="4">
        <f>COUNTA(CU8:CU31)</f>
        <v>0</v>
      </c>
      <c r="CV7" s="183" t="str">
        <f>IF(CU33="","L","")</f>
        <v>L</v>
      </c>
      <c r="CW7" s="2">
        <f>COUNTIF(CV8:CV30,"WDN")</f>
        <v>0</v>
      </c>
      <c r="CX7" s="213">
        <f>COUNTA(CU8:CU31)-CW7+1</f>
        <v>1</v>
      </c>
      <c r="CY7" s="4">
        <f>COUNTA(CY8:CY31)</f>
        <v>0</v>
      </c>
      <c r="CZ7" s="183" t="str">
        <f>IF(CY33="","L","")</f>
        <v>L</v>
      </c>
      <c r="DA7" s="2">
        <f>COUNTIF(CZ8:CZ30,"WDN")</f>
        <v>0</v>
      </c>
      <c r="DB7" s="213">
        <f>COUNTA(CY8:CY31)-DA7+1</f>
        <v>1</v>
      </c>
      <c r="DC7" s="4">
        <f>COUNTA(DC8:DC31)</f>
        <v>0</v>
      </c>
      <c r="DD7" s="183" t="str">
        <f>IF(DC33="","L","")</f>
        <v>L</v>
      </c>
      <c r="DE7" s="2">
        <f>COUNTIF(DD8:DD30,"WDN")</f>
        <v>0</v>
      </c>
      <c r="DF7" s="213">
        <f>COUNTA(DC8:DC31)-DE7+1</f>
        <v>1</v>
      </c>
      <c r="DG7" s="4">
        <f>COUNTA(DG8:DG31)</f>
        <v>0</v>
      </c>
      <c r="DH7" s="183" t="str">
        <f>IF(DG33="","L","")</f>
        <v>L</v>
      </c>
      <c r="DI7" s="2">
        <f>COUNTIF(DH8:DH30,"WDN")</f>
        <v>0</v>
      </c>
      <c r="DJ7" s="213">
        <f>COUNTA(DG8:DG31)-DI7+1</f>
        <v>1</v>
      </c>
      <c r="DK7" s="4">
        <f>COUNTA(DK8:DK31)</f>
        <v>0</v>
      </c>
      <c r="DL7" s="183" t="str">
        <f>IF(DK33="","L","")</f>
        <v>L</v>
      </c>
      <c r="DM7" s="2">
        <f>COUNTIF(DL8:DL30,"WDN")</f>
        <v>0</v>
      </c>
      <c r="DN7" s="213">
        <f>COUNTA(DK8:DK31)-DM7+1</f>
        <v>1</v>
      </c>
      <c r="DO7" s="4">
        <f>COUNTA(DO8:DO31)</f>
        <v>0</v>
      </c>
      <c r="DP7" s="183" t="str">
        <f>IF(DO33="","L","")</f>
        <v>L</v>
      </c>
      <c r="DQ7" s="2">
        <f>COUNTIF(DP8:DP30,"WDN")</f>
        <v>0</v>
      </c>
      <c r="DR7" s="213">
        <f>COUNTA(DO8:DO31)-DQ7+1</f>
        <v>1</v>
      </c>
      <c r="DS7" s="4">
        <f>COUNTA(DS8:DS31)</f>
        <v>0</v>
      </c>
      <c r="DT7" s="183" t="str">
        <f>IF(DS33="","L","")</f>
        <v>L</v>
      </c>
      <c r="DU7" s="2">
        <f>COUNTIF(DT8:DT30,"WDN")</f>
        <v>0</v>
      </c>
      <c r="DV7" s="213">
        <f>COUNTA(DS8:DS31)-DU7+1</f>
        <v>1</v>
      </c>
      <c r="DW7" s="4">
        <f>COUNTA(DW8:DW31)</f>
        <v>0</v>
      </c>
      <c r="DX7" s="183" t="str">
        <f>IF(DW33="","L","")</f>
        <v>L</v>
      </c>
      <c r="DY7" s="2">
        <f>COUNTIF(DX8:DX30,"WDN")</f>
        <v>0</v>
      </c>
      <c r="DZ7" s="213">
        <f>COUNTA(DW8:DW31)-DY7+1</f>
        <v>1</v>
      </c>
      <c r="EA7" s="4">
        <f>COUNTA(EA8:EA31)</f>
        <v>0</v>
      </c>
      <c r="EB7" s="183" t="str">
        <f>IF(EA33="","L","")</f>
        <v>L</v>
      </c>
      <c r="EC7" s="2">
        <f>COUNTIF(EB8:EB30,"WDN")</f>
        <v>0</v>
      </c>
      <c r="ED7" s="213">
        <f>COUNTA(EA8:EA31)-EC7+1</f>
        <v>1</v>
      </c>
      <c r="EE7" s="4">
        <f>COUNTA(EE8:EE31)</f>
        <v>0</v>
      </c>
      <c r="EF7" s="183" t="str">
        <f>IF(EE33="","L","")</f>
        <v>L</v>
      </c>
      <c r="EG7" s="2">
        <f>COUNTIF(EF8:EF30,"WDN")</f>
        <v>0</v>
      </c>
      <c r="EH7" s="213">
        <f>COUNTA(EE8:EE31)-EG7+1</f>
        <v>1</v>
      </c>
      <c r="EI7" s="4">
        <f>COUNTA(EI8:EI31)</f>
        <v>0</v>
      </c>
      <c r="EJ7" s="183" t="str">
        <f>IF(EI33="","L","")</f>
        <v>L</v>
      </c>
      <c r="EK7" s="2">
        <f>COUNTIF(EJ8:EJ30,"WDN")</f>
        <v>0</v>
      </c>
      <c r="EL7" s="213">
        <f>COUNTA(EI8:EI31)-EK7+1</f>
        <v>1</v>
      </c>
      <c r="EM7" s="4">
        <f>COUNTA(EM8:EM31)</f>
        <v>0</v>
      </c>
      <c r="EN7" s="183" t="str">
        <f>IF(EM33="","L","")</f>
        <v>L</v>
      </c>
      <c r="EO7" s="2">
        <f>COUNTIF(EN8:EN30,"WDN")</f>
        <v>0</v>
      </c>
      <c r="EP7" s="213">
        <f>COUNTA(EM8:EM31)-EO7+1</f>
        <v>1</v>
      </c>
      <c r="EQ7" s="4">
        <f>COUNTA(EQ8:EQ31)</f>
        <v>0</v>
      </c>
      <c r="ER7" s="183" t="str">
        <f>IF(EQ33="","L","")</f>
        <v>L</v>
      </c>
      <c r="ES7" s="2">
        <f>COUNTIF(ER8:ER30,"WDN")</f>
        <v>0</v>
      </c>
      <c r="ET7" s="213">
        <f>COUNTA(EQ8:EQ31)-ES7+1</f>
        <v>1</v>
      </c>
      <c r="EU7" s="4">
        <f>COUNTA(EU8:EU31)</f>
        <v>0</v>
      </c>
      <c r="EV7" s="183" t="str">
        <f>IF(EU33="","L","")</f>
        <v>L</v>
      </c>
      <c r="EW7" s="2">
        <f>COUNTIF(EV8:EV30,"WDN")</f>
        <v>0</v>
      </c>
      <c r="EX7" s="213">
        <f>COUNTA(EU8:EU31)-EW7+1</f>
        <v>1</v>
      </c>
      <c r="EY7" s="4">
        <f>COUNTA(EY8:EY31)</f>
        <v>0</v>
      </c>
      <c r="EZ7" s="183" t="str">
        <f>IF(EY33="","L","")</f>
        <v>L</v>
      </c>
      <c r="FA7" s="2">
        <f>COUNTIF(EZ8:EZ30,"WDN")</f>
        <v>0</v>
      </c>
      <c r="FB7" s="213">
        <f>COUNTA(EY8:EY31)-FA7+1</f>
        <v>1</v>
      </c>
      <c r="FC7" s="4">
        <f>COUNTA(FC8:FC31)</f>
        <v>0</v>
      </c>
      <c r="FD7" s="183" t="str">
        <f>IF(FC33="","L","")</f>
        <v>L</v>
      </c>
      <c r="FE7" s="2">
        <f>COUNTIF(FD8:FD30,"WDN")</f>
        <v>0</v>
      </c>
      <c r="FF7" s="213">
        <f>COUNTA(FC8:FC31)-FE7+1</f>
        <v>1</v>
      </c>
      <c r="FG7" s="4">
        <f>COUNTA(FG8:FG31)</f>
        <v>0</v>
      </c>
      <c r="FH7" s="183" t="str">
        <f>IF(FG33="","L","")</f>
        <v>L</v>
      </c>
      <c r="FI7" s="2">
        <f>COUNTIF(FH8:FH30,"WDN")</f>
        <v>0</v>
      </c>
      <c r="FJ7" s="213">
        <f>COUNTA(FG8:FG31)-FI7+1</f>
        <v>1</v>
      </c>
      <c r="FK7" s="2"/>
      <c r="FL7" s="53">
        <v>1</v>
      </c>
      <c r="FM7" s="2"/>
      <c r="FN7" s="54"/>
      <c r="FO7" s="45"/>
      <c r="FP7" s="2"/>
    </row>
    <row r="8" spans="1:172">
      <c r="B8" s="5" t="s">
        <v>18</v>
      </c>
      <c r="C8" s="242"/>
      <c r="D8" s="6" t="str">
        <f t="shared" ref="D8:D30" si="1">IF(C8="","",OK)</f>
        <v/>
      </c>
      <c r="E8" s="6" t="str">
        <f t="shared" ref="E8:E30" si="2">IF(C8=0,"",IF(D8=OK,F8,IF(HLOOKUP(D8,Comments3,3,FALSE)=M,F$159,IF(HLOOKUP(D8,Comments3,3,FALSE)=S,VLOOKUP(C8,EventAverage,2,FALSE),HLOOKUP(D8,Comments3,3,FALSE)))))</f>
        <v/>
      </c>
      <c r="F8" s="201">
        <f>COUNTIF(D$8:D8,OK)+COUNTIF(D$8:D8,RDGfix)+COUNTIF(D$8:D8,RDGave)+COUNTIF(D$8:D8,RDGevent)</f>
        <v>0</v>
      </c>
      <c r="G8" s="243"/>
      <c r="H8" s="194" t="str">
        <f t="shared" ref="H8:H30" si="3">IF(G8="","",OK)</f>
        <v/>
      </c>
      <c r="I8" s="6" t="str">
        <f t="shared" ref="I8:I30" si="4">IF(G8="","",IF(AND(H$7="L",$C$33&gt;0, H8="DNC"),$I$2,IF(H8=OK,J8,IF(HLOOKUP(H8,Comments3,2,FALSE)=D,J$7,IF(HLOOKUP(H8,Comments3,2,FALSE)=A,VLOOKUP(G8,Averages,G$4,FALSE),IF(HLOOKUP(H8,Comments3,2,FALSE)=E,VLOOKUP(G8,EventAverage,2,FALSE),HLOOKUP(H8,Comments4,2,FALSE)))))))</f>
        <v/>
      </c>
      <c r="J8" s="201">
        <f>COUNTIF(H$8:H8,OK)+COUNTIF(H$8:H8,RDGfix)+COUNTIF(H$8:H8,RDGave)+COUNTIF(H$8:H8,RDGevent)</f>
        <v>0</v>
      </c>
      <c r="K8" s="193"/>
      <c r="L8" s="194" t="str">
        <f t="shared" ref="L8:L30" si="5">IF(K8="","",OK)</f>
        <v/>
      </c>
      <c r="M8" s="6" t="str">
        <f t="shared" ref="M8:M30" si="6">IF(K8="","",IF(AND(L$7="L",$C$33&gt;0, L8="DNC"),$I$2,IF(L8=OK,N8,IF(HLOOKUP(L8,Comments3,2,FALSE)=D,N$7,IF(HLOOKUP(L8,Comments3,2,FALSE)=A,VLOOKUP(K8,Averages,K$4,FALSE),IF(HLOOKUP(L8,Comments3,2,FALSE)=E,VLOOKUP(K8,EventAverage,2,FALSE),HLOOKUP(L8,Comments4,2,FALSE)))))))</f>
        <v/>
      </c>
      <c r="N8" s="201">
        <f>COUNTIF(L$8:L8,OK)+COUNTIF(L$8:L8,RDGfix)+COUNTIF(L$8:L8,RDGave)+COUNTIF(L$8:L8,RDGevent)</f>
        <v>0</v>
      </c>
      <c r="O8" s="193"/>
      <c r="P8" s="194" t="str">
        <f t="shared" ref="P8:P30" si="7">IF(O8="","",OK)</f>
        <v/>
      </c>
      <c r="Q8" s="6" t="str">
        <f t="shared" ref="Q8:Q30" si="8">IF(O8="","",IF(AND(P$7="L",$C$33&gt;0, P8="DNC"),$I$2,IF(P8=OK,R8,IF(HLOOKUP(P8,Comments3,2,FALSE)=D,R$7,IF(HLOOKUP(P8,Comments3,2,FALSE)=A,VLOOKUP(O8,Averages,O$4,FALSE),IF(HLOOKUP(P8,Comments3,2,FALSE)=E,VLOOKUP(O8,EventAverage,2,FALSE),HLOOKUP(P8,Comments4,2,FALSE)))))))</f>
        <v/>
      </c>
      <c r="R8" s="201">
        <f>COUNTIF(P$8:P8,OK)+COUNTIF(P$8:P8,RDGfix)+COUNTIF(P$8:P8,RDGave)+COUNTIF(P$8:P8,RDGevent)</f>
        <v>0</v>
      </c>
      <c r="S8" s="193"/>
      <c r="T8" s="194" t="str">
        <f t="shared" ref="T8:T30" si="9">IF(S8="","",OK)</f>
        <v/>
      </c>
      <c r="U8" s="6" t="str">
        <f t="shared" ref="U8:U30" si="10">IF(S8="","",IF(AND(T$7="L",$C$33&gt;0, T8="DNC"),$I$2,IF(T8=OK,V8,IF(HLOOKUP(T8,Comments3,2,FALSE)=D,V$7,IF(HLOOKUP(T8,Comments3,2,FALSE)=A,VLOOKUP(S8,Averages,S$4,FALSE),IF(HLOOKUP(T8,Comments3,2,FALSE)=E,VLOOKUP(S8,EventAverage,2,FALSE),HLOOKUP(T8,Comments4,2,FALSE)))))))</f>
        <v/>
      </c>
      <c r="V8" s="201">
        <f>COUNTIF(T$8:T8,OK)+COUNTIF(T$8:T8,RDGfix)+COUNTIF(T$8:T8,RDGave)+COUNTIF(T$8:T8,RDGevent)</f>
        <v>0</v>
      </c>
      <c r="W8" s="193"/>
      <c r="X8" s="194" t="str">
        <f t="shared" ref="X8:X30" si="11">IF(W8="","",OK)</f>
        <v/>
      </c>
      <c r="Y8" s="6" t="str">
        <f t="shared" ref="Y8:Y30" si="12">IF(W8="","",IF(AND(X$7="L",$C$33&gt;0, X8="DNC"),$I$2,IF(X8=OK,Z8,IF(HLOOKUP(X8,Comments3,2,FALSE)=D,Z$7,IF(HLOOKUP(X8,Comments3,2,FALSE)=A,VLOOKUP(W8,Averages,W$4,FALSE),IF(HLOOKUP(X8,Comments3,2,FALSE)=E,VLOOKUP(W8,EventAverage,2,FALSE),HLOOKUP(X8,Comments4,2,FALSE)))))))</f>
        <v/>
      </c>
      <c r="Z8" s="201">
        <f>COUNTIF(X$8:X8,OK)+COUNTIF(X$8:X8,RDGfix)+COUNTIF(X$8:X8,RDGave)+COUNTIF(X$8:X8,RDGevent)</f>
        <v>0</v>
      </c>
      <c r="AA8" s="193"/>
      <c r="AB8" s="194" t="str">
        <f t="shared" ref="AB8:AB30" si="13">IF(AA8="","",OK)</f>
        <v/>
      </c>
      <c r="AC8" s="6" t="str">
        <f t="shared" ref="AC8:AC31" si="14">IF(AA8="","",IF(AND(AB$7="L",$C$33&gt;0, AB8="DNC"),$I$2,IF(AB8=OK,AD8,IF(HLOOKUP(AB8,Comments3,2,FALSE)=D,AD$7,IF(HLOOKUP(AB8,Comments3,2,FALSE)=A,VLOOKUP(AA8,Averages,AA$4,FALSE),IF(HLOOKUP(AB8,Comments3,2,FALSE)=E,VLOOKUP(AA8,EventAverage,2,FALSE),HLOOKUP(AB8,Comments4,2,FALSE)))))))</f>
        <v/>
      </c>
      <c r="AD8" s="201">
        <f>COUNTIF(AB$8:AB8,OK)+COUNTIF(AB$8:AB8,RDGfix)+COUNTIF(AB$8:AB8,RDGave)+COUNTIF(AB$8:AB8,RDGevent)</f>
        <v>0</v>
      </c>
      <c r="AE8" s="193"/>
      <c r="AF8" s="194" t="str">
        <f t="shared" ref="AF8:AF30" si="15">IF(AE8="","",OK)</f>
        <v/>
      </c>
      <c r="AG8" s="6" t="str">
        <f t="shared" ref="AG8:AG30" si="16">IF(AE8="","",IF(AND(AF$7="L",$C$33&gt;0, AF8="DNC"),$I$2,IF(AF8=OK,AH8,IF(HLOOKUP(AF8,Comments3,2,FALSE)=D,AH$7,IF(HLOOKUP(AF8,Comments3,2,FALSE)=A,VLOOKUP(AE8,Averages,AE$4,FALSE),IF(HLOOKUP(AF8,Comments3,2,FALSE)=E,VLOOKUP(AE8,EventAverage,2,FALSE),HLOOKUP(AF8,Comments4,2,FALSE)))))))</f>
        <v/>
      </c>
      <c r="AH8" s="201">
        <f>COUNTIF(AF$8:AF8,OK)+COUNTIF(AF$8:AF8,RDGfix)+COUNTIF(AF$8:AF8,RDGave)+COUNTIF(AF$8:AF8,RDGevent)</f>
        <v>0</v>
      </c>
      <c r="AI8" s="193"/>
      <c r="AJ8" s="194" t="str">
        <f t="shared" ref="AJ8:AJ30" si="17">IF(AI8="","",OK)</f>
        <v/>
      </c>
      <c r="AK8" s="6" t="str">
        <f t="shared" ref="AK8:AK30" si="18">IF(AI8="","",IF(AND(AJ$7="L",$C$33&gt;0, AJ8="DNC"),$I$2,IF(AJ8=OK,AL8,IF(HLOOKUP(AJ8,Comments3,2,FALSE)=D,AL$7,IF(HLOOKUP(AJ8,Comments3,2,FALSE)=A,VLOOKUP(AI8,Averages,AI$4,FALSE),IF(HLOOKUP(AJ8,Comments3,2,FALSE)=E,VLOOKUP(AI8,EventAverage,2,FALSE),HLOOKUP(AJ8,Comments4,2,FALSE)))))))</f>
        <v/>
      </c>
      <c r="AL8" s="201">
        <f>COUNTIF(AJ$8:AJ8,OK)+COUNTIF(AJ$8:AJ8,RDGfix)+COUNTIF(AJ$8:AJ8,RDGave)+COUNTIF(AJ$8:AJ8,RDGevent)</f>
        <v>0</v>
      </c>
      <c r="AM8" s="243"/>
      <c r="AN8" s="194" t="str">
        <f t="shared" ref="AN8:AN30" si="19">IF(AM8="","",OK)</f>
        <v/>
      </c>
      <c r="AO8" s="6" t="str">
        <f t="shared" ref="AO8:AO30" si="20">IF(AM8="","",IF(AND(AN$7="L",$C$33&gt;0, AN8="DNC"),$I$2,IF(AN8=OK,AP8,IF(HLOOKUP(AN8,Comments3,2,FALSE)=D,AP$7,IF(HLOOKUP(AN8,Comments3,2,FALSE)=A,VLOOKUP(AM8,Averages,AM$4,FALSE),IF(HLOOKUP(AN8,Comments3,2,FALSE)=E,VLOOKUP(AM8,EventAverage,2,FALSE),HLOOKUP(AN8,Comments4,2,FALSE)))))))</f>
        <v/>
      </c>
      <c r="AP8" s="201">
        <f>COUNTIF(AN$8:AN8,OK)+COUNTIF(AN$8:AN8,RDGfix)+COUNTIF(AN$8:AN8,RDGave)+COUNTIF(AN$8:AN8,RDGevent)</f>
        <v>0</v>
      </c>
      <c r="AQ8" s="193"/>
      <c r="AR8" s="194" t="str">
        <f t="shared" ref="AR8:AR30" si="21">IF(AQ8="","",OK)</f>
        <v/>
      </c>
      <c r="AS8" s="6" t="str">
        <f t="shared" ref="AS8:AS30" si="22">IF(AQ8="","",IF(AND(AR$7="L",$C$33&gt;0, AR8="DNC"),$I$2,IF(AR8=OK,AT8,IF(HLOOKUP(AR8,Comments3,2,FALSE)=D,AT$7,IF(HLOOKUP(AR8,Comments3,2,FALSE)=A,VLOOKUP(AQ8,Averages,AQ$4,FALSE),IF(HLOOKUP(AR8,Comments3,2,FALSE)=E,VLOOKUP(AQ8,EventAverage,2,FALSE),HLOOKUP(AR8,Comments4,2,FALSE)))))))</f>
        <v/>
      </c>
      <c r="AT8" s="201">
        <f>COUNTIF(AR$8:AR8,OK)+COUNTIF(AR$8:AR8,RDGfix)+COUNTIF(AR$8:AR8,RDGave)+COUNTIF(AR$8:AR8,RDGevent)</f>
        <v>0</v>
      </c>
      <c r="AU8" s="193"/>
      <c r="AV8" s="194" t="str">
        <f t="shared" ref="AV8:AV30" si="23">IF(AU8="","",OK)</f>
        <v/>
      </c>
      <c r="AW8" s="6" t="str">
        <f t="shared" ref="AW8:AW30" si="24">IF(AU8="","",IF(AND(AV$7="L",$C$33&gt;0, AV8="DNC"),$I$2,IF(AV8=OK,AX8,IF(HLOOKUP(AV8,Comments3,2,FALSE)=D,AX$7,IF(HLOOKUP(AV8,Comments3,2,FALSE)=A,VLOOKUP(AU8,Averages,AU$4,FALSE),IF(HLOOKUP(AV8,Comments3,2,FALSE)=E,VLOOKUP(AU8,EventAverage,2,FALSE),HLOOKUP(AV8,Comments4,2,FALSE)))))))</f>
        <v/>
      </c>
      <c r="AX8" s="201">
        <f>COUNTIF(AV$8:AV8,OK)+COUNTIF(AV$8:AV8,RDGfix)+COUNTIF(AV$8:AV8,RDGave)+COUNTIF(AV$8:AV8,RDGevent)</f>
        <v>0</v>
      </c>
      <c r="AY8" s="193"/>
      <c r="AZ8" s="194" t="str">
        <f t="shared" ref="AZ8:AZ30" si="25">IF(AY8="","",OK)</f>
        <v/>
      </c>
      <c r="BA8" s="6" t="str">
        <f t="shared" ref="BA8:BA30" si="26">IF(AY8="","",IF(AND(AZ$7="L",$C$33&gt;0, AZ8="DNC"),$I$2,IF(AZ8=OK,BB8,IF(HLOOKUP(AZ8,Comments3,2,FALSE)=D,BB$7,IF(HLOOKUP(AZ8,Comments3,2,FALSE)=A,VLOOKUP(AY8,Averages,AY$4,FALSE),IF(HLOOKUP(AZ8,Comments3,2,FALSE)=E,VLOOKUP(AY8,EventAverage,2,FALSE),HLOOKUP(AZ8,Comments4,2,FALSE)))))))</f>
        <v/>
      </c>
      <c r="BB8" s="201">
        <f>COUNTIF(AZ$8:AZ8,OK)+COUNTIF(AZ$8:AZ8,RDGfix)+COUNTIF(AZ$8:AZ8,RDGave)+COUNTIF(AZ$8:AZ8,RDGevent)</f>
        <v>0</v>
      </c>
      <c r="BC8" s="193"/>
      <c r="BD8" s="194" t="str">
        <f t="shared" ref="BD8:BD30" si="27">IF(BC8="","",OK)</f>
        <v/>
      </c>
      <c r="BE8" s="6" t="str">
        <f t="shared" ref="BE8:BE31" si="28">IF(BC8="","",IF(AND(BD$7="L",$C$33&gt;0, BD8="DNC"),$I$2,IF(BD8=OK,BF8,IF(HLOOKUP(BD8,Comments3,2,FALSE)=D,BF$7,IF(HLOOKUP(BD8,Comments3,2,FALSE)=A,VLOOKUP(BC8,Averages,BC$4,FALSE),IF(HLOOKUP(BD8,Comments3,2,FALSE)=E,VLOOKUP(BC8,EventAverage,2,FALSE),HLOOKUP(BD8,Comments4,2,FALSE)))))))</f>
        <v/>
      </c>
      <c r="BF8" s="201">
        <f>COUNTIF(BD$8:BD8,OK)+COUNTIF(BD$8:BD8,RDGfix)+COUNTIF(BD$8:BD8,RDGave)+COUNTIF(BD$8:BD8,RDGevent)</f>
        <v>0</v>
      </c>
      <c r="BG8" s="193"/>
      <c r="BH8" s="194" t="str">
        <f t="shared" ref="BH8:BH30" si="29">IF(BG8="","",OK)</f>
        <v/>
      </c>
      <c r="BI8" s="6" t="str">
        <f t="shared" ref="BI8:BI30" si="30">IF(BG8="","",IF(AND(BH$7="L",$C$33&gt;0, BH8="DNC"),$I$2,IF(BH8=OK,BJ8,IF(HLOOKUP(BH8,Comments3,2,FALSE)=D,BJ$7,IF(HLOOKUP(BH8,Comments3,2,FALSE)=A,VLOOKUP(BG8,Averages,BG$4,FALSE),IF(HLOOKUP(BH8,Comments3,2,FALSE)=E,VLOOKUP(BG8,EventAverage,2,FALSE),HLOOKUP(BH8,Comments4,2,FALSE)))))))</f>
        <v/>
      </c>
      <c r="BJ8" s="201">
        <f>COUNTIF(BH$8:BH8,OK)+COUNTIF(BH$8:BH8,RDGfix)+COUNTIF(BH$8:BH8,RDGave)+COUNTIF(BH$8:BH8,RDGevent)</f>
        <v>0</v>
      </c>
      <c r="BK8" s="193"/>
      <c r="BL8" s="194" t="str">
        <f t="shared" ref="BL8:BL30" si="31">IF(BK8="","",OK)</f>
        <v/>
      </c>
      <c r="BM8" s="6" t="str">
        <f t="shared" ref="BM8:BM30" si="32">IF(BK8="","",IF(AND(BL$7="L",$C$33&gt;0, BL8="DNC"),$I$2,IF(BL8=OK,BN8,IF(HLOOKUP(BL8,Comments3,2,FALSE)=D,BN$7,IF(HLOOKUP(BL8,Comments3,2,FALSE)=A,VLOOKUP(BK8,Averages,BK$4,FALSE),IF(HLOOKUP(BL8,Comments3,2,FALSE)=E,VLOOKUP(BK8,EventAverage,2,FALSE),HLOOKUP(BL8,Comments4,2,FALSE)))))))</f>
        <v/>
      </c>
      <c r="BN8" s="201">
        <f>COUNTIF(BL$8:BL8,OK)+COUNTIF(BL$8:BL8,RDGfix)+COUNTIF(BL$8:BL8,RDGave)+COUNTIF(BL$8:BL8,RDGevent)</f>
        <v>0</v>
      </c>
      <c r="BO8" s="193"/>
      <c r="BP8" s="194" t="str">
        <f t="shared" ref="BP8:BP30" si="33">IF(BO8="","",OK)</f>
        <v/>
      </c>
      <c r="BQ8" s="6" t="str">
        <f t="shared" ref="BQ8:BQ30" si="34">IF(BO8="","",IF(AND(BP$7="L",$C$33&gt;0, BP8="DNC"),$I$2,IF(BP8=OK,BR8,IF(HLOOKUP(BP8,Comments3,2,FALSE)=D,BR$7,IF(HLOOKUP(BP8,Comments3,2,FALSE)=A,VLOOKUP(BO8,Averages,BO$4,FALSE),IF(HLOOKUP(BP8,Comments3,2,FALSE)=E,VLOOKUP(BO8,EventAverage,2,FALSE),HLOOKUP(BP8,Comments4,2,FALSE)))))))</f>
        <v/>
      </c>
      <c r="BR8" s="201">
        <f>COUNTIF(BP$8:BP8,OK)+COUNTIF(BP$8:BP8,RDGfix)+COUNTIF(BP$8:BP8,RDGave)+COUNTIF(BP$8:BP8,RDGevent)</f>
        <v>0</v>
      </c>
      <c r="BS8" s="193"/>
      <c r="BT8" s="194" t="str">
        <f t="shared" ref="BT8:BT30" si="35">IF(BS8="","",OK)</f>
        <v/>
      </c>
      <c r="BU8" s="6" t="str">
        <f t="shared" ref="BU8:BU30" si="36">IF(BS8="","",IF(AND(BT$7="L",$C$33&gt;0, BT8="DNC"),$I$2,IF(BT8=OK,BV8,IF(HLOOKUP(BT8,Comments3,2,FALSE)=D,BV$7,IF(HLOOKUP(BT8,Comments3,2,FALSE)=A,VLOOKUP(BS8,Averages,BS$4,FALSE),IF(HLOOKUP(BT8,Comments3,2,FALSE)=E,VLOOKUP(BS8,EventAverage,2,FALSE),HLOOKUP(BT8,Comments4,2,FALSE)))))))</f>
        <v/>
      </c>
      <c r="BV8" s="201">
        <f>COUNTIF(BT$8:BT8,OK)+COUNTIF(BT$8:BT8,RDGfix)+COUNTIF(BT$8:BT8,RDGave)+COUNTIF(BT$8:BT8,RDGevent)</f>
        <v>0</v>
      </c>
      <c r="BW8" s="193"/>
      <c r="BX8" s="194" t="str">
        <f t="shared" ref="BX8:BX30" si="37">IF(BW8="","",OK)</f>
        <v/>
      </c>
      <c r="BY8" s="6" t="str">
        <f t="shared" ref="BY8:BY30" si="38">IF(BW8="","",IF(AND(BX$7="L",$C$33&gt;0, BX8="DNC"),$I$2,IF(BX8=OK,BZ8,IF(HLOOKUP(BX8,Comments3,2,FALSE)=D,BZ$7,IF(HLOOKUP(BX8,Comments3,2,FALSE)=A,VLOOKUP(BW8,Averages,BW$4,FALSE),IF(HLOOKUP(BX8,Comments3,2,FALSE)=E,VLOOKUP(BW8,EventAverage,2,FALSE),HLOOKUP(BX8,Comments4,2,FALSE)))))))</f>
        <v/>
      </c>
      <c r="BZ8" s="201">
        <f>COUNTIF(BX$8:BX8,OK)+COUNTIF(BX$8:BX8,RDGfix)+COUNTIF(BX$8:BX8,RDGave)+COUNTIF(BX$8:BX8,RDGevent)</f>
        <v>0</v>
      </c>
      <c r="CA8" s="193"/>
      <c r="CB8" s="194" t="str">
        <f t="shared" ref="CB8:CB30" si="39">IF(CA8="","",OK)</f>
        <v/>
      </c>
      <c r="CC8" s="6" t="str">
        <f t="shared" ref="CC8:CC30" si="40">IF(CA8="","",IF(AND(CB$7="L",$C$33&gt;0, CB8="DNC"),$I$2,IF(CB8=OK,CD8,IF(HLOOKUP(CB8,Comments3,2,FALSE)=D,CD$7,IF(HLOOKUP(CB8,Comments3,2,FALSE)=A,VLOOKUP(CA8,Averages,CA$4,FALSE),IF(HLOOKUP(CB8,Comments3,2,FALSE)=E,VLOOKUP(CA8,EventAverage,2,FALSE),HLOOKUP(CB8,Comments4,2,FALSE)))))))</f>
        <v/>
      </c>
      <c r="CD8" s="201">
        <f>COUNTIF(CB$8:CB8,OK)+COUNTIF(CB$8:CB8,RDGfix)+COUNTIF(CB$8:CB8,RDGave)+COUNTIF(CB$8:CB8,RDGevent)</f>
        <v>0</v>
      </c>
      <c r="CE8" s="193"/>
      <c r="CF8" s="194" t="str">
        <f t="shared" ref="CF8:CF30" si="41">IF(CE8="","",OK)</f>
        <v/>
      </c>
      <c r="CG8" s="6" t="str">
        <f t="shared" ref="CG8:CG30" si="42">IF(CE8="","",IF(AND(CF$7="L",$C$33&gt;0, CF8="DNC"),$I$2,IF(CF8=OK,CH8,IF(HLOOKUP(CF8,Comments3,2,FALSE)=D,CH$7,IF(HLOOKUP(CF8,Comments3,2,FALSE)=A,VLOOKUP(CE8,Averages,CE$4,FALSE),IF(HLOOKUP(CF8,Comments3,2,FALSE)=E,VLOOKUP(CE8,EventAverage,2,FALSE),HLOOKUP(CF8,Comments4,2,FALSE)))))))</f>
        <v/>
      </c>
      <c r="CH8" s="201">
        <f>COUNTIF(CF$8:CF8,OK)+COUNTIF(CF$8:CF8,RDGfix)+COUNTIF(CF$8:CF8,RDGave)+COUNTIF(CF$8:CF8,RDGevent)</f>
        <v>0</v>
      </c>
      <c r="CI8" s="193"/>
      <c r="CJ8" s="194" t="str">
        <f t="shared" ref="CJ8:CJ30" si="43">IF(CI8="","",OK)</f>
        <v/>
      </c>
      <c r="CK8" s="6" t="str">
        <f t="shared" ref="CK8:CK30" si="44">IF(CI8="","",IF(AND(CJ$7="L",$C$33&gt;0, CJ8="DNC"),$I$2,IF(CJ8=OK,CL8,IF(HLOOKUP(CJ8,Comments3,2,FALSE)=D,CL$7,IF(HLOOKUP(CJ8,Comments3,2,FALSE)=A,VLOOKUP(CI8,Averages,CI$4,FALSE),IF(HLOOKUP(CJ8,Comments3,2,FALSE)=E,VLOOKUP(CI8,EventAverage,2,FALSE),HLOOKUP(CJ8,Comments4,2,FALSE)))))))</f>
        <v/>
      </c>
      <c r="CL8" s="201">
        <f>COUNTIF(CJ$8:CJ8,OK)+COUNTIF(CJ$8:CJ8,RDGfix)+COUNTIF(CJ$8:CJ8,RDGave)+COUNTIF(CJ$8:CJ8,RDGevent)</f>
        <v>0</v>
      </c>
      <c r="CM8" s="193"/>
      <c r="CN8" s="194" t="str">
        <f t="shared" ref="CN8:CN30" si="45">IF(CM8="","",OK)</f>
        <v/>
      </c>
      <c r="CO8" s="6" t="str">
        <f t="shared" ref="CO8:CO30" si="46">IF(CM8="","",IF(AND(CN$7="L",$C$33&gt;0, CN8="DNC"),$I$2,IF(CN8=OK,CP8,IF(HLOOKUP(CN8,Comments3,2,FALSE)=D,CP$7,IF(HLOOKUP(CN8,Comments3,2,FALSE)=A,VLOOKUP(CM8,Averages,CM$4,FALSE),IF(HLOOKUP(CN8,Comments3,2,FALSE)=E,VLOOKUP(CM8,EventAverage,2,FALSE),HLOOKUP(CN8,Comments4,2,FALSE)))))))</f>
        <v/>
      </c>
      <c r="CP8" s="201">
        <f>COUNTIF(CN$8:CN8,OK)+COUNTIF(CN$8:CN8,RDGfix)+COUNTIF(CN$8:CN8,RDGave)+COUNTIF(CN$8:CN8,RDGevent)</f>
        <v>0</v>
      </c>
      <c r="CQ8" s="193"/>
      <c r="CR8" s="194" t="str">
        <f t="shared" ref="CR8:CR30" si="47">IF(CQ8="","",OK)</f>
        <v/>
      </c>
      <c r="CS8" s="6" t="str">
        <f t="shared" ref="CS8:CS30" si="48">IF(CQ8="","",IF(AND(CR$7="L",$C$33&gt;0, CR8="DNC"),$I$2,IF(CR8=OK,CT8,IF(HLOOKUP(CR8,Comments3,2,FALSE)=D,CT$7,IF(HLOOKUP(CR8,Comments3,2,FALSE)=A,VLOOKUP(CQ8,Averages,CQ$4,FALSE),IF(HLOOKUP(CR8,Comments3,2,FALSE)=E,VLOOKUP(CQ8,EventAverage,2,FALSE),HLOOKUP(CR8,Comments4,2,FALSE)))))))</f>
        <v/>
      </c>
      <c r="CT8" s="201">
        <f>COUNTIF(CR$8:CR8,OK)+COUNTIF(CR$8:CR8,RDGfix)+COUNTIF(CR$8:CR8,RDGave)+COUNTIF(CR$8:CR8,RDGevent)</f>
        <v>0</v>
      </c>
      <c r="CU8" s="193"/>
      <c r="CV8" s="194" t="str">
        <f t="shared" ref="CV8:CV30" si="49">IF(CU8="","",OK)</f>
        <v/>
      </c>
      <c r="CW8" s="6" t="str">
        <f t="shared" ref="CW8:CW30" si="50">IF(CU8="","",IF(AND(CV$7="L",$C$33&gt;0, CV8="DNC"),$I$2,IF(CV8=OK,CX8,IF(HLOOKUP(CV8,Comments3,2,FALSE)=D,CX$7,IF(HLOOKUP(CV8,Comments3,2,FALSE)=A,VLOOKUP(CU8,Averages,CU$4,FALSE),IF(HLOOKUP(CV8,Comments3,2,FALSE)=E,VLOOKUP(CU8,EventAverage,2,FALSE),HLOOKUP(CV8,Comments4,2,FALSE)))))))</f>
        <v/>
      </c>
      <c r="CX8" s="201">
        <f>COUNTIF(CV$8:CV8,OK)+COUNTIF(CV$8:CV8,RDGfix)+COUNTIF(CV$8:CV8,RDGave)+COUNTIF(CV$8:CV8,RDGevent)</f>
        <v>0</v>
      </c>
      <c r="CY8" s="193"/>
      <c r="CZ8" s="194" t="str">
        <f t="shared" ref="CZ8:CZ30" si="51">IF(CY8="","",OK)</f>
        <v/>
      </c>
      <c r="DA8" s="6" t="str">
        <f t="shared" ref="DA8:DA30" si="52">IF(CY8="","",IF(AND(CZ$7="L",$C$33&gt;0, CZ8="DNC"),$I$2,IF(CZ8=OK,DB8,IF(HLOOKUP(CZ8,Comments3,2,FALSE)=D,DB$7,IF(HLOOKUP(CZ8,Comments3,2,FALSE)=A,VLOOKUP(CY8,Averages,CY$4,FALSE),IF(HLOOKUP(CZ8,Comments3,2,FALSE)=E,VLOOKUP(CY8,EventAverage,2,FALSE),HLOOKUP(CZ8,Comments4,2,FALSE)))))))</f>
        <v/>
      </c>
      <c r="DB8" s="201">
        <f>COUNTIF(CZ$8:CZ8,OK)+COUNTIF(CZ$8:CZ8,RDGfix)+COUNTIF(CZ$8:CZ8,RDGave)+COUNTIF(CZ$8:CZ8,RDGevent)</f>
        <v>0</v>
      </c>
      <c r="DC8" s="193"/>
      <c r="DD8" s="194" t="str">
        <f t="shared" ref="DD8:DD30" si="53">IF(DC8="","",OK)</f>
        <v/>
      </c>
      <c r="DE8" s="6" t="str">
        <f t="shared" ref="DE8:DE30" si="54">IF(DC8="","",IF(AND(DD$7="L",$C$33&gt;0, DD8="DNC"),$I$2,IF(DD8=OK,DF8,IF(HLOOKUP(DD8,Comments3,2,FALSE)=D,DF$7,IF(HLOOKUP(DD8,Comments3,2,FALSE)=A,VLOOKUP(DC8,Averages,DC$4,FALSE),IF(HLOOKUP(DD8,Comments3,2,FALSE)=E,VLOOKUP(DC8,EventAverage,2,FALSE),HLOOKUP(DD8,Comments4,2,FALSE)))))))</f>
        <v/>
      </c>
      <c r="DF8" s="201">
        <f>COUNTIF(DD$8:DD8,OK)+COUNTIF(DD$8:DD8,RDGfix)+COUNTIF(DD$8:DD8,RDGave)+COUNTIF(DD$8:DD8,RDGevent)</f>
        <v>0</v>
      </c>
      <c r="DG8" s="193"/>
      <c r="DH8" s="194" t="str">
        <f t="shared" ref="DH8:DH30" si="55">IF(DG8="","",OK)</f>
        <v/>
      </c>
      <c r="DI8" s="6" t="str">
        <f t="shared" ref="DI8:DI30" si="56">IF(DG8="","",IF(AND(DH$7="L",$C$33&gt;0, DH8="DNC"),$I$2,IF(DH8=OK,DJ8,IF(HLOOKUP(DH8,Comments3,2,FALSE)=D,DJ$7,IF(HLOOKUP(DH8,Comments3,2,FALSE)=A,VLOOKUP(DG8,Averages,DG$4,FALSE),IF(HLOOKUP(DH8,Comments3,2,FALSE)=E,VLOOKUP(DG8,EventAverage,2,FALSE),HLOOKUP(DH8,Comments4,2,FALSE)))))))</f>
        <v/>
      </c>
      <c r="DJ8" s="201">
        <f>COUNTIF(DH$8:DH8,OK)+COUNTIF(DH$8:DH8,RDGfix)+COUNTIF(DH$8:DH8,RDGave)+COUNTIF(DH$8:DH8,RDGevent)</f>
        <v>0</v>
      </c>
      <c r="DK8" s="193"/>
      <c r="DL8" s="194" t="str">
        <f t="shared" ref="DL8:DL30" si="57">IF(DK8="","",OK)</f>
        <v/>
      </c>
      <c r="DM8" s="6" t="str">
        <f t="shared" ref="DM8:DM30" si="58">IF(DK8="","",IF(AND(DL$7="L",$C$33&gt;0, DL8="DNC"),$I$2,IF(DL8=OK,DN8,IF(HLOOKUP(DL8,Comments3,2,FALSE)=D,DN$7,IF(HLOOKUP(DL8,Comments3,2,FALSE)=A,VLOOKUP(DK8,Averages,DK$4,FALSE),IF(HLOOKUP(DL8,Comments3,2,FALSE)=E,VLOOKUP(DK8,EventAverage,2,FALSE),HLOOKUP(DL8,Comments4,2,FALSE)))))))</f>
        <v/>
      </c>
      <c r="DN8" s="201">
        <f>COUNTIF(DL$8:DL8,OK)+COUNTIF(DL$8:DL8,RDGfix)+COUNTIF(DL$8:DL8,RDGave)+COUNTIF(DL$8:DL8,RDGevent)</f>
        <v>0</v>
      </c>
      <c r="DO8" s="193"/>
      <c r="DP8" s="194" t="str">
        <f t="shared" ref="DP8:DP30" si="59">IF(DO8="","",OK)</f>
        <v/>
      </c>
      <c r="DQ8" s="6" t="str">
        <f t="shared" ref="DQ8:DQ30" si="60">IF(DO8="","",IF(AND(DP$7="L",$C$33&gt;0, DP8="DNC"),$I$2,IF(DP8=OK,DR8,IF(HLOOKUP(DP8,Comments3,2,FALSE)=D,DR$7,IF(HLOOKUP(DP8,Comments3,2,FALSE)=A,VLOOKUP(DO8,Averages,DO$4,FALSE),IF(HLOOKUP(DP8,Comments3,2,FALSE)=E,VLOOKUP(DO8,EventAverage,2,FALSE),HLOOKUP(DP8,Comments4,2,FALSE)))))))</f>
        <v/>
      </c>
      <c r="DR8" s="201">
        <f>COUNTIF(DP$8:DP8,OK)+COUNTIF(DP$8:DP8,RDGfix)+COUNTIF(DP$8:DP8,RDGave)+COUNTIF(DP$8:DP8,RDGevent)</f>
        <v>0</v>
      </c>
      <c r="DS8" s="193"/>
      <c r="DT8" s="194" t="str">
        <f t="shared" ref="DT8:DT30" si="61">IF(DS8="","",OK)</f>
        <v/>
      </c>
      <c r="DU8" s="6" t="str">
        <f t="shared" ref="DU8:DU30" si="62">IF(DS8="","",IF(AND(DT$7="L",$C$33&gt;0, DT8="DNC"),$I$2,IF(DT8=OK,DV8,IF(HLOOKUP(DT8,Comments3,2,FALSE)=D,DV$7,IF(HLOOKUP(DT8,Comments3,2,FALSE)=A,VLOOKUP(DS8,Averages,DS$4,FALSE),IF(HLOOKUP(DT8,Comments3,2,FALSE)=E,VLOOKUP(DS8,EventAverage,2,FALSE),HLOOKUP(DT8,Comments4,2,FALSE)))))))</f>
        <v/>
      </c>
      <c r="DV8" s="201">
        <f>COUNTIF(DT$8:DT8,OK)+COUNTIF(DT$8:DT8,RDGfix)+COUNTIF(DT$8:DT8,RDGave)+COUNTIF(DT$8:DT8,RDGevent)</f>
        <v>0</v>
      </c>
      <c r="DW8" s="193"/>
      <c r="DX8" s="194" t="str">
        <f t="shared" ref="DX8:DX30" si="63">IF(DW8="","",OK)</f>
        <v/>
      </c>
      <c r="DY8" s="6" t="str">
        <f t="shared" ref="DY8:DY30" si="64">IF(DW8="","",IF(AND(DX$7="L",$C$33&gt;0, DX8="DNC"),$I$2,IF(DX8=OK,DZ8,IF(HLOOKUP(DX8,Comments3,2,FALSE)=D,DZ$7,IF(HLOOKUP(DX8,Comments3,2,FALSE)=A,VLOOKUP(DW8,Averages,DW$4,FALSE),IF(HLOOKUP(DX8,Comments3,2,FALSE)=E,VLOOKUP(DW8,EventAverage,2,FALSE),HLOOKUP(DX8,Comments4,2,FALSE)))))))</f>
        <v/>
      </c>
      <c r="DZ8" s="201">
        <f>COUNTIF(DX$8:DX8,OK)+COUNTIF(DX$8:DX8,RDGfix)+COUNTIF(DX$8:DX8,RDGave)+COUNTIF(DX$8:DX8,RDGevent)</f>
        <v>0</v>
      </c>
      <c r="EA8" s="193"/>
      <c r="EB8" s="194" t="str">
        <f t="shared" ref="EB8:EB30" si="65">IF(EA8="","",OK)</f>
        <v/>
      </c>
      <c r="EC8" s="6" t="str">
        <f t="shared" ref="EC8:EC30" si="66">IF(EA8="","",IF(AND(EB$7="L",$C$33&gt;0, EB8="DNC"),$I$2,IF(EB8=OK,ED8,IF(HLOOKUP(EB8,Comments3,2,FALSE)=D,ED$7,IF(HLOOKUP(EB8,Comments3,2,FALSE)=A,VLOOKUP(EA8,Averages,EA$4,FALSE),IF(HLOOKUP(EB8,Comments3,2,FALSE)=E,VLOOKUP(EA8,EventAverage,2,FALSE),HLOOKUP(EB8,Comments4,2,FALSE)))))))</f>
        <v/>
      </c>
      <c r="ED8" s="201">
        <f>COUNTIF(EB$8:EB8,OK)+COUNTIF(EB$8:EB8,RDGfix)+COUNTIF(EB$8:EB8,RDGave)+COUNTIF(EB$8:EB8,RDGevent)</f>
        <v>0</v>
      </c>
      <c r="EE8" s="193"/>
      <c r="EF8" s="194" t="str">
        <f t="shared" ref="EF8:EF30" si="67">IF(EE8="","",OK)</f>
        <v/>
      </c>
      <c r="EG8" s="6" t="str">
        <f t="shared" ref="EG8:EG30" si="68">IF(EE8="","",IF(AND(EF$7="L",$C$33&gt;0, EF8="DNC"),$I$2,IF(EF8=OK,EH8,IF(HLOOKUP(EF8,Comments3,2,FALSE)=D,EH$7,IF(HLOOKUP(EF8,Comments3,2,FALSE)=A,VLOOKUP(EE8,Averages,EE$4,FALSE),IF(HLOOKUP(EF8,Comments3,2,FALSE)=E,VLOOKUP(EE8,EventAverage,2,FALSE),HLOOKUP(EF8,Comments4,2,FALSE)))))))</f>
        <v/>
      </c>
      <c r="EH8" s="201">
        <f>COUNTIF(EF$8:EF8,OK)+COUNTIF(EF$8:EF8,RDGfix)+COUNTIF(EF$8:EF8,RDGave)+COUNTIF(EF$8:EF8,RDGevent)</f>
        <v>0</v>
      </c>
      <c r="EI8" s="193"/>
      <c r="EJ8" s="194" t="str">
        <f t="shared" ref="EJ8:EJ30" si="69">IF(EI8="","",OK)</f>
        <v/>
      </c>
      <c r="EK8" s="6" t="str">
        <f t="shared" ref="EK8:EK30" si="70">IF(EI8="","",IF(AND(EJ$7="L",$C$33&gt;0, EJ8="DNC"),$I$2,IF(EJ8=OK,EL8,IF(HLOOKUP(EJ8,Comments3,2,FALSE)=D,EL$7,IF(HLOOKUP(EJ8,Comments3,2,FALSE)=A,VLOOKUP(EI8,Averages,EI$4,FALSE),IF(HLOOKUP(EJ8,Comments3,2,FALSE)=E,VLOOKUP(EI8,EventAverage,2,FALSE),HLOOKUP(EJ8,Comments4,2,FALSE)))))))</f>
        <v/>
      </c>
      <c r="EL8" s="201">
        <f>COUNTIF(EJ$8:EJ8,OK)+COUNTIF(EJ$8:EJ8,RDGfix)+COUNTIF(EJ$8:EJ8,RDGave)+COUNTIF(EJ$8:EJ8,RDGevent)</f>
        <v>0</v>
      </c>
      <c r="EM8" s="193"/>
      <c r="EN8" s="194" t="str">
        <f t="shared" ref="EN8:EN30" si="71">IF(EM8="","",OK)</f>
        <v/>
      </c>
      <c r="EO8" s="6" t="str">
        <f t="shared" ref="EO8:EO30" si="72">IF(EM8="","",IF(AND(EN$7="L",$C$33&gt;0, EN8="DNC"),$I$2,IF(EN8=OK,EP8,IF(HLOOKUP(EN8,Comments3,2,FALSE)=D,EP$7,IF(HLOOKUP(EN8,Comments3,2,FALSE)=A,VLOOKUP(EM8,Averages,EM$4,FALSE),IF(HLOOKUP(EN8,Comments3,2,FALSE)=E,VLOOKUP(EM8,EventAverage,2,FALSE),HLOOKUP(EN8,Comments4,2,FALSE)))))))</f>
        <v/>
      </c>
      <c r="EP8" s="201">
        <f>COUNTIF(EN$8:EN8,OK)+COUNTIF(EN$8:EN8,RDGfix)+COUNTIF(EN$8:EN8,RDGave)+COUNTIF(EN$8:EN8,RDGevent)</f>
        <v>0</v>
      </c>
      <c r="EQ8" s="193"/>
      <c r="ER8" s="194" t="str">
        <f t="shared" ref="ER8:ER30" si="73">IF(EQ8="","",OK)</f>
        <v/>
      </c>
      <c r="ES8" s="6" t="str">
        <f t="shared" ref="ES8:ES30" si="74">IF(EQ8="","",IF(AND(ER$7="L",$C$33&gt;0, ER8="DNC"),$I$2,IF(ER8=OK,ET8,IF(HLOOKUP(ER8,Comments3,2,FALSE)=D,ET$7,IF(HLOOKUP(ER8,Comments3,2,FALSE)=A,VLOOKUP(EQ8,Averages,EQ$4,FALSE),IF(HLOOKUP(ER8,Comments3,2,FALSE)=E,VLOOKUP(EQ8,EventAverage,2,FALSE),HLOOKUP(ER8,Comments4,2,FALSE)))))))</f>
        <v/>
      </c>
      <c r="ET8" s="201">
        <f>COUNTIF(ER$8:ER8,OK)+COUNTIF(ER$8:ER8,RDGfix)+COUNTIF(ER$8:ER8,RDGave)+COUNTIF(ER$8:ER8,RDGevent)</f>
        <v>0</v>
      </c>
      <c r="EU8" s="193"/>
      <c r="EV8" s="194" t="str">
        <f t="shared" ref="EV8:EV30" si="75">IF(EU8="","",OK)</f>
        <v/>
      </c>
      <c r="EW8" s="6" t="str">
        <f t="shared" ref="EW8:EW30" si="76">IF(EU8="","",IF(AND(EV$7="L",$C$33&gt;0, EV8="DNC"),$I$2,IF(EV8=OK,EX8,IF(HLOOKUP(EV8,Comments3,2,FALSE)=D,EX$7,IF(HLOOKUP(EV8,Comments3,2,FALSE)=A,VLOOKUP(EU8,Averages,EU$4,FALSE),IF(HLOOKUP(EV8,Comments3,2,FALSE)=E,VLOOKUP(EU8,EventAverage,2,FALSE),HLOOKUP(EV8,Comments4,2,FALSE)))))))</f>
        <v/>
      </c>
      <c r="EX8" s="201">
        <f>COUNTIF(EV$8:EV8,OK)+COUNTIF(EV$8:EV8,RDGfix)+COUNTIF(EV$8:EV8,RDGave)+COUNTIF(EV$8:EV8,RDGevent)</f>
        <v>0</v>
      </c>
      <c r="EY8" s="193"/>
      <c r="EZ8" s="194" t="str">
        <f t="shared" ref="EZ8:EZ30" si="77">IF(EY8="","",OK)</f>
        <v/>
      </c>
      <c r="FA8" s="6" t="str">
        <f t="shared" ref="FA8:FA30" si="78">IF(EY8="","",IF(AND(EZ$7="L",$C$33&gt;0, EZ8="DNC"),$I$2,IF(EZ8=OK,FB8,IF(HLOOKUP(EZ8,Comments3,2,FALSE)=D,FB$7,IF(HLOOKUP(EZ8,Comments3,2,FALSE)=A,VLOOKUP(EY8,Averages,EY$4,FALSE),IF(HLOOKUP(EZ8,Comments3,2,FALSE)=E,VLOOKUP(EY8,EventAverage,2,FALSE),HLOOKUP(EZ8,Comments4,2,FALSE)))))))</f>
        <v/>
      </c>
      <c r="FB8" s="201">
        <f>COUNTIF(EZ$8:EZ8,OK)+COUNTIF(EZ$8:EZ8,RDGfix)+COUNTIF(EZ$8:EZ8,RDGave)+COUNTIF(EZ$8:EZ8,RDGevent)</f>
        <v>0</v>
      </c>
      <c r="FC8" s="193"/>
      <c r="FD8" s="194" t="str">
        <f t="shared" ref="FD8:FD30" si="79">IF(FC8="","",OK)</f>
        <v/>
      </c>
      <c r="FE8" s="6" t="str">
        <f t="shared" ref="FE8:FE30" si="80">IF(FC8="","",IF(AND(FD$7="L",$C$33&gt;0, FD8="DNC"),$I$2,IF(FD8=OK,FF8,IF(HLOOKUP(FD8,Comments3,2,FALSE)=D,FF$7,IF(HLOOKUP(FD8,Comments3,2,FALSE)=A,VLOOKUP(FC8,Averages,FC$4,FALSE),IF(HLOOKUP(FD8,Comments3,2,FALSE)=E,VLOOKUP(FC8,EventAverage,2,FALSE),HLOOKUP(FD8,Comments4,2,FALSE)))))))</f>
        <v/>
      </c>
      <c r="FF8" s="201">
        <f>COUNTIF(FD$8:FD8,OK)+COUNTIF(FD$8:FD8,RDGfix)+COUNTIF(FD$8:FD8,RDGave)+COUNTIF(FD$8:FD8,RDGevent)</f>
        <v>0</v>
      </c>
      <c r="FG8" s="193"/>
      <c r="FH8" s="194" t="str">
        <f t="shared" ref="FH8:FH30" si="81">IF(FG8="","",OK)</f>
        <v/>
      </c>
      <c r="FI8" s="6" t="str">
        <f t="shared" ref="FI8:FI30" si="82">IF(FG8="","",IF(AND(FH$7="L",$C$33&gt;0, FH8="DNC"),$I$2,IF(FH8=OK,FJ8,IF(HLOOKUP(FH8,Comments3,2,FALSE)=D,FJ$7,IF(HLOOKUP(FH8,Comments3,2,FALSE)=A,VLOOKUP(FG8,Averages,FG$4,FALSE),IF(HLOOKUP(FH8,Comments3,2,FALSE)=E,VLOOKUP(FG8,EventAverage,2,FALSE),HLOOKUP(FH8,Comments4,2,FALSE)))))))</f>
        <v/>
      </c>
      <c r="FJ8" s="201">
        <f>COUNTIF(FH$8:FH8,OK)+COUNTIF(FH$8:FH8,RDGfix)+COUNTIF(FH$8:FH8,RDGave)+COUNTIF(FH$8:FH8,RDGevent)</f>
        <v>0</v>
      </c>
      <c r="FK8" s="2"/>
      <c r="FL8" s="53">
        <v>1</v>
      </c>
      <c r="FM8" s="2"/>
      <c r="FN8" s="54"/>
      <c r="FO8" s="45"/>
      <c r="FP8" s="2"/>
    </row>
    <row r="9" spans="1:172">
      <c r="B9" s="5" t="s">
        <v>19</v>
      </c>
      <c r="C9" s="242"/>
      <c r="D9" s="6" t="str">
        <f t="shared" si="1"/>
        <v/>
      </c>
      <c r="E9" s="6" t="str">
        <f t="shared" si="2"/>
        <v/>
      </c>
      <c r="F9" s="201">
        <f>COUNTIF(D$8:D9,OK)+COUNTIF(D$8:D9,RDGfix)+COUNTIF(D$8:D9,RDGave)+COUNTIF(D$8:D9,RDGevent)</f>
        <v>0</v>
      </c>
      <c r="G9" s="243"/>
      <c r="H9" s="194" t="str">
        <f t="shared" si="3"/>
        <v/>
      </c>
      <c r="I9" s="6" t="str">
        <f t="shared" si="4"/>
        <v/>
      </c>
      <c r="J9" s="201">
        <f>COUNTIF(H$8:H9,OK)+COUNTIF(H$8:H9,RDGfix)+COUNTIF(H$8:H9,RDGave)+COUNTIF(H$8:H9,RDGevent)</f>
        <v>0</v>
      </c>
      <c r="K9" s="193"/>
      <c r="L9" s="194" t="str">
        <f t="shared" si="5"/>
        <v/>
      </c>
      <c r="M9" s="6" t="str">
        <f t="shared" si="6"/>
        <v/>
      </c>
      <c r="N9" s="201">
        <f>COUNTIF(L$8:L9,OK)+COUNTIF(L$8:L9,RDGfix)+COUNTIF(L$8:L9,RDGave)+COUNTIF(L$8:L9,RDGevent)</f>
        <v>0</v>
      </c>
      <c r="O9" s="193"/>
      <c r="P9" s="194" t="str">
        <f t="shared" si="7"/>
        <v/>
      </c>
      <c r="Q9" s="6" t="str">
        <f t="shared" si="8"/>
        <v/>
      </c>
      <c r="R9" s="201">
        <f>COUNTIF(P$8:P9,OK)+COUNTIF(P$8:P9,RDGfix)+COUNTIF(P$8:P9,RDGave)+COUNTIF(P$8:P9,RDGevent)</f>
        <v>0</v>
      </c>
      <c r="S9" s="193"/>
      <c r="T9" s="194" t="str">
        <f t="shared" si="9"/>
        <v/>
      </c>
      <c r="U9" s="6" t="str">
        <f t="shared" si="10"/>
        <v/>
      </c>
      <c r="V9" s="201">
        <f>COUNTIF(T$8:T9,OK)+COUNTIF(T$8:T9,RDGfix)+COUNTIF(T$8:T9,RDGave)+COUNTIF(T$8:T9,RDGevent)</f>
        <v>0</v>
      </c>
      <c r="W9" s="193"/>
      <c r="X9" s="194" t="str">
        <f t="shared" si="11"/>
        <v/>
      </c>
      <c r="Y9" s="6" t="str">
        <f t="shared" si="12"/>
        <v/>
      </c>
      <c r="Z9" s="201">
        <f>COUNTIF(X$8:X9,OK)+COUNTIF(X$8:X9,RDGfix)+COUNTIF(X$8:X9,RDGave)+COUNTIF(X$8:X9,RDGevent)</f>
        <v>0</v>
      </c>
      <c r="AA9" s="193"/>
      <c r="AB9" s="194" t="str">
        <f t="shared" si="13"/>
        <v/>
      </c>
      <c r="AC9" s="6" t="str">
        <f t="shared" si="14"/>
        <v/>
      </c>
      <c r="AD9" s="201">
        <f>COUNTIF(AB$8:AB9,OK)+COUNTIF(AB$8:AB9,RDGfix)+COUNTIF(AB$8:AB9,RDGave)+COUNTIF(AB$8:AB9,RDGevent)</f>
        <v>0</v>
      </c>
      <c r="AE9" s="193"/>
      <c r="AF9" s="194" t="str">
        <f t="shared" si="15"/>
        <v/>
      </c>
      <c r="AG9" s="6" t="str">
        <f t="shared" si="16"/>
        <v/>
      </c>
      <c r="AH9" s="201">
        <f>COUNTIF(AF$8:AF9,OK)+COUNTIF(AF$8:AF9,RDGfix)+COUNTIF(AF$8:AF9,RDGave)+COUNTIF(AF$8:AF9,RDGevent)</f>
        <v>0</v>
      </c>
      <c r="AI9" s="193"/>
      <c r="AJ9" s="194" t="str">
        <f t="shared" si="17"/>
        <v/>
      </c>
      <c r="AK9" s="6" t="str">
        <f t="shared" si="18"/>
        <v/>
      </c>
      <c r="AL9" s="201">
        <f>COUNTIF(AJ$8:AJ9,OK)+COUNTIF(AJ$8:AJ9,RDGfix)+COUNTIF(AJ$8:AJ9,RDGave)+COUNTIF(AJ$8:AJ9,RDGevent)</f>
        <v>0</v>
      </c>
      <c r="AM9" s="243"/>
      <c r="AN9" s="194" t="str">
        <f t="shared" si="19"/>
        <v/>
      </c>
      <c r="AO9" s="6" t="str">
        <f t="shared" si="20"/>
        <v/>
      </c>
      <c r="AP9" s="201">
        <f>COUNTIF(AN$8:AN9,OK)+COUNTIF(AN$8:AN9,RDGfix)+COUNTIF(AN$8:AN9,RDGave)+COUNTIF(AN$8:AN9,RDGevent)</f>
        <v>0</v>
      </c>
      <c r="AQ9" s="193"/>
      <c r="AR9" s="194" t="str">
        <f t="shared" si="21"/>
        <v/>
      </c>
      <c r="AS9" s="6" t="str">
        <f t="shared" si="22"/>
        <v/>
      </c>
      <c r="AT9" s="201">
        <f>COUNTIF(AR$8:AR9,OK)+COUNTIF(AR$8:AR9,RDGfix)+COUNTIF(AR$8:AR9,RDGave)+COUNTIF(AR$8:AR9,RDGevent)</f>
        <v>0</v>
      </c>
      <c r="AU9" s="193"/>
      <c r="AV9" s="194" t="str">
        <f t="shared" si="23"/>
        <v/>
      </c>
      <c r="AW9" s="6" t="str">
        <f t="shared" si="24"/>
        <v/>
      </c>
      <c r="AX9" s="201">
        <f>COUNTIF(AV$8:AV9,OK)+COUNTIF(AV$8:AV9,RDGfix)+COUNTIF(AV$8:AV9,RDGave)+COUNTIF(AV$8:AV9,RDGevent)</f>
        <v>0</v>
      </c>
      <c r="AY9" s="193"/>
      <c r="AZ9" s="194" t="str">
        <f t="shared" si="25"/>
        <v/>
      </c>
      <c r="BA9" s="6" t="str">
        <f t="shared" si="26"/>
        <v/>
      </c>
      <c r="BB9" s="201">
        <f>COUNTIF(AZ$8:AZ9,OK)+COUNTIF(AZ$8:AZ9,RDGfix)+COUNTIF(AZ$8:AZ9,RDGave)+COUNTIF(AZ$8:AZ9,RDGevent)</f>
        <v>0</v>
      </c>
      <c r="BC9" s="193"/>
      <c r="BD9" s="194" t="str">
        <f t="shared" si="27"/>
        <v/>
      </c>
      <c r="BE9" s="6" t="str">
        <f t="shared" si="28"/>
        <v/>
      </c>
      <c r="BF9" s="201">
        <f>COUNTIF(BD$8:BD9,OK)+COUNTIF(BD$8:BD9,RDGfix)+COUNTIF(BD$8:BD9,RDGave)+COUNTIF(BD$8:BD9,RDGevent)</f>
        <v>0</v>
      </c>
      <c r="BG9" s="193"/>
      <c r="BH9" s="194" t="str">
        <f t="shared" si="29"/>
        <v/>
      </c>
      <c r="BI9" s="6" t="str">
        <f t="shared" si="30"/>
        <v/>
      </c>
      <c r="BJ9" s="201">
        <f>COUNTIF(BH$8:BH9,OK)+COUNTIF(BH$8:BH9,RDGfix)+COUNTIF(BH$8:BH9,RDGave)+COUNTIF(BH$8:BH9,RDGevent)</f>
        <v>0</v>
      </c>
      <c r="BK9" s="193"/>
      <c r="BL9" s="194" t="str">
        <f t="shared" si="31"/>
        <v/>
      </c>
      <c r="BM9" s="6" t="str">
        <f t="shared" si="32"/>
        <v/>
      </c>
      <c r="BN9" s="201">
        <f>COUNTIF(BL$8:BL9,OK)+COUNTIF(BL$8:BL9,RDGfix)+COUNTIF(BL$8:BL9,RDGave)+COUNTIF(BL$8:BL9,RDGevent)</f>
        <v>0</v>
      </c>
      <c r="BO9" s="193"/>
      <c r="BP9" s="194" t="str">
        <f t="shared" si="33"/>
        <v/>
      </c>
      <c r="BQ9" s="6" t="str">
        <f t="shared" si="34"/>
        <v/>
      </c>
      <c r="BR9" s="201">
        <f>COUNTIF(BP$8:BP9,OK)+COUNTIF(BP$8:BP9,RDGfix)+COUNTIF(BP$8:BP9,RDGave)+COUNTIF(BP$8:BP9,RDGevent)</f>
        <v>0</v>
      </c>
      <c r="BS9" s="193"/>
      <c r="BT9" s="194" t="str">
        <f t="shared" si="35"/>
        <v/>
      </c>
      <c r="BU9" s="6" t="str">
        <f t="shared" si="36"/>
        <v/>
      </c>
      <c r="BV9" s="201">
        <f>COUNTIF(BT$8:BT9,OK)+COUNTIF(BT$8:BT9,RDGfix)+COUNTIF(BT$8:BT9,RDGave)+COUNTIF(BT$8:BT9,RDGevent)</f>
        <v>0</v>
      </c>
      <c r="BW9" s="193"/>
      <c r="BX9" s="194" t="str">
        <f t="shared" si="37"/>
        <v/>
      </c>
      <c r="BY9" s="6" t="str">
        <f t="shared" si="38"/>
        <v/>
      </c>
      <c r="BZ9" s="201">
        <f>COUNTIF(BX$8:BX9,OK)+COUNTIF(BX$8:BX9,RDGfix)+COUNTIF(BX$8:BX9,RDGave)+COUNTIF(BX$8:BX9,RDGevent)</f>
        <v>0</v>
      </c>
      <c r="CA9" s="193"/>
      <c r="CB9" s="194" t="str">
        <f t="shared" si="39"/>
        <v/>
      </c>
      <c r="CC9" s="6" t="str">
        <f t="shared" si="40"/>
        <v/>
      </c>
      <c r="CD9" s="201">
        <f>COUNTIF(CB$8:CB9,OK)+COUNTIF(CB$8:CB9,RDGfix)+COUNTIF(CB$8:CB9,RDGave)+COUNTIF(CB$8:CB9,RDGevent)</f>
        <v>0</v>
      </c>
      <c r="CE9" s="193"/>
      <c r="CF9" s="194" t="str">
        <f t="shared" si="41"/>
        <v/>
      </c>
      <c r="CG9" s="6" t="str">
        <f t="shared" si="42"/>
        <v/>
      </c>
      <c r="CH9" s="201">
        <f>COUNTIF(CF$8:CF9,OK)+COUNTIF(CF$8:CF9,RDGfix)+COUNTIF(CF$8:CF9,RDGave)+COUNTIF(CF$8:CF9,RDGevent)</f>
        <v>0</v>
      </c>
      <c r="CI9" s="193"/>
      <c r="CJ9" s="194" t="str">
        <f t="shared" si="43"/>
        <v/>
      </c>
      <c r="CK9" s="6" t="str">
        <f t="shared" si="44"/>
        <v/>
      </c>
      <c r="CL9" s="201">
        <f>COUNTIF(CJ$8:CJ9,OK)+COUNTIF(CJ$8:CJ9,RDGfix)+COUNTIF(CJ$8:CJ9,RDGave)+COUNTIF(CJ$8:CJ9,RDGevent)</f>
        <v>0</v>
      </c>
      <c r="CM9" s="193"/>
      <c r="CN9" s="194" t="str">
        <f t="shared" si="45"/>
        <v/>
      </c>
      <c r="CO9" s="6" t="str">
        <f t="shared" si="46"/>
        <v/>
      </c>
      <c r="CP9" s="201">
        <f>COUNTIF(CN$8:CN9,OK)+COUNTIF(CN$8:CN9,RDGfix)+COUNTIF(CN$8:CN9,RDGave)+COUNTIF(CN$8:CN9,RDGevent)</f>
        <v>0</v>
      </c>
      <c r="CQ9" s="193"/>
      <c r="CR9" s="194" t="str">
        <f t="shared" si="47"/>
        <v/>
      </c>
      <c r="CS9" s="6" t="str">
        <f t="shared" si="48"/>
        <v/>
      </c>
      <c r="CT9" s="201">
        <f>COUNTIF(CR$8:CR9,OK)+COUNTIF(CR$8:CR9,RDGfix)+COUNTIF(CR$8:CR9,RDGave)+COUNTIF(CR$8:CR9,RDGevent)</f>
        <v>0</v>
      </c>
      <c r="CU9" s="193"/>
      <c r="CV9" s="194" t="str">
        <f t="shared" si="49"/>
        <v/>
      </c>
      <c r="CW9" s="6" t="str">
        <f t="shared" si="50"/>
        <v/>
      </c>
      <c r="CX9" s="201">
        <f>COUNTIF(CV$8:CV9,OK)+COUNTIF(CV$8:CV9,RDGfix)+COUNTIF(CV$8:CV9,RDGave)+COUNTIF(CV$8:CV9,RDGevent)</f>
        <v>0</v>
      </c>
      <c r="CY9" s="193"/>
      <c r="CZ9" s="194" t="str">
        <f t="shared" si="51"/>
        <v/>
      </c>
      <c r="DA9" s="6" t="str">
        <f t="shared" si="52"/>
        <v/>
      </c>
      <c r="DB9" s="201">
        <f>COUNTIF(CZ$8:CZ9,OK)+COUNTIF(CZ$8:CZ9,RDGfix)+COUNTIF(CZ$8:CZ9,RDGave)+COUNTIF(CZ$8:CZ9,RDGevent)</f>
        <v>0</v>
      </c>
      <c r="DC9" s="193"/>
      <c r="DD9" s="194" t="str">
        <f t="shared" si="53"/>
        <v/>
      </c>
      <c r="DE9" s="6" t="str">
        <f t="shared" si="54"/>
        <v/>
      </c>
      <c r="DF9" s="201">
        <f>COUNTIF(DD$8:DD9,OK)+COUNTIF(DD$8:DD9,RDGfix)+COUNTIF(DD$8:DD9,RDGave)+COUNTIF(DD$8:DD9,RDGevent)</f>
        <v>0</v>
      </c>
      <c r="DG9" s="193"/>
      <c r="DH9" s="194" t="str">
        <f t="shared" si="55"/>
        <v/>
      </c>
      <c r="DI9" s="6" t="str">
        <f t="shared" si="56"/>
        <v/>
      </c>
      <c r="DJ9" s="201">
        <f>COUNTIF(DH$8:DH9,OK)+COUNTIF(DH$8:DH9,RDGfix)+COUNTIF(DH$8:DH9,RDGave)+COUNTIF(DH$8:DH9,RDGevent)</f>
        <v>0</v>
      </c>
      <c r="DK9" s="193"/>
      <c r="DL9" s="194" t="str">
        <f t="shared" si="57"/>
        <v/>
      </c>
      <c r="DM9" s="6" t="str">
        <f t="shared" si="58"/>
        <v/>
      </c>
      <c r="DN9" s="201">
        <f>COUNTIF(DL$8:DL9,OK)+COUNTIF(DL$8:DL9,RDGfix)+COUNTIF(DL$8:DL9,RDGave)+COUNTIF(DL$8:DL9,RDGevent)</f>
        <v>0</v>
      </c>
      <c r="DO9" s="193"/>
      <c r="DP9" s="194" t="str">
        <f t="shared" si="59"/>
        <v/>
      </c>
      <c r="DQ9" s="6" t="str">
        <f t="shared" si="60"/>
        <v/>
      </c>
      <c r="DR9" s="201">
        <f>COUNTIF(DP$8:DP9,OK)+COUNTIF(DP$8:DP9,RDGfix)+COUNTIF(DP$8:DP9,RDGave)+COUNTIF(DP$8:DP9,RDGevent)</f>
        <v>0</v>
      </c>
      <c r="DS9" s="193"/>
      <c r="DT9" s="194" t="str">
        <f t="shared" si="61"/>
        <v/>
      </c>
      <c r="DU9" s="6" t="str">
        <f t="shared" si="62"/>
        <v/>
      </c>
      <c r="DV9" s="201">
        <f>COUNTIF(DT$8:DT9,OK)+COUNTIF(DT$8:DT9,RDGfix)+COUNTIF(DT$8:DT9,RDGave)+COUNTIF(DT$8:DT9,RDGevent)</f>
        <v>0</v>
      </c>
      <c r="DW9" s="193"/>
      <c r="DX9" s="194" t="str">
        <f t="shared" si="63"/>
        <v/>
      </c>
      <c r="DY9" s="6" t="str">
        <f t="shared" si="64"/>
        <v/>
      </c>
      <c r="DZ9" s="201">
        <f>COUNTIF(DX$8:DX9,OK)+COUNTIF(DX$8:DX9,RDGfix)+COUNTIF(DX$8:DX9,RDGave)+COUNTIF(DX$8:DX9,RDGevent)</f>
        <v>0</v>
      </c>
      <c r="EA9" s="193"/>
      <c r="EB9" s="194" t="str">
        <f t="shared" si="65"/>
        <v/>
      </c>
      <c r="EC9" s="6" t="str">
        <f t="shared" si="66"/>
        <v/>
      </c>
      <c r="ED9" s="201">
        <f>COUNTIF(EB$8:EB9,OK)+COUNTIF(EB$8:EB9,RDGfix)+COUNTIF(EB$8:EB9,RDGave)+COUNTIF(EB$8:EB9,RDGevent)</f>
        <v>0</v>
      </c>
      <c r="EE9" s="193"/>
      <c r="EF9" s="194" t="str">
        <f t="shared" si="67"/>
        <v/>
      </c>
      <c r="EG9" s="6" t="str">
        <f t="shared" si="68"/>
        <v/>
      </c>
      <c r="EH9" s="201">
        <f>COUNTIF(EF$8:EF9,OK)+COUNTIF(EF$8:EF9,RDGfix)+COUNTIF(EF$8:EF9,RDGave)+COUNTIF(EF$8:EF9,RDGevent)</f>
        <v>0</v>
      </c>
      <c r="EI9" s="193"/>
      <c r="EJ9" s="194" t="str">
        <f t="shared" si="69"/>
        <v/>
      </c>
      <c r="EK9" s="6" t="str">
        <f t="shared" si="70"/>
        <v/>
      </c>
      <c r="EL9" s="201">
        <f>COUNTIF(EJ$8:EJ9,OK)+COUNTIF(EJ$8:EJ9,RDGfix)+COUNTIF(EJ$8:EJ9,RDGave)+COUNTIF(EJ$8:EJ9,RDGevent)</f>
        <v>0</v>
      </c>
      <c r="EM9" s="193"/>
      <c r="EN9" s="194" t="str">
        <f t="shared" si="71"/>
        <v/>
      </c>
      <c r="EO9" s="6" t="str">
        <f t="shared" si="72"/>
        <v/>
      </c>
      <c r="EP9" s="201">
        <f>COUNTIF(EN$8:EN9,OK)+COUNTIF(EN$8:EN9,RDGfix)+COUNTIF(EN$8:EN9,RDGave)+COUNTIF(EN$8:EN9,RDGevent)</f>
        <v>0</v>
      </c>
      <c r="EQ9" s="193"/>
      <c r="ER9" s="194" t="str">
        <f t="shared" si="73"/>
        <v/>
      </c>
      <c r="ES9" s="6" t="str">
        <f t="shared" si="74"/>
        <v/>
      </c>
      <c r="ET9" s="201">
        <f>COUNTIF(ER$8:ER9,OK)+COUNTIF(ER$8:ER9,RDGfix)+COUNTIF(ER$8:ER9,RDGave)+COUNTIF(ER$8:ER9,RDGevent)</f>
        <v>0</v>
      </c>
      <c r="EU9" s="193"/>
      <c r="EV9" s="194" t="str">
        <f t="shared" si="75"/>
        <v/>
      </c>
      <c r="EW9" s="6" t="str">
        <f t="shared" si="76"/>
        <v/>
      </c>
      <c r="EX9" s="201">
        <f>COUNTIF(EV$8:EV9,OK)+COUNTIF(EV$8:EV9,RDGfix)+COUNTIF(EV$8:EV9,RDGave)+COUNTIF(EV$8:EV9,RDGevent)</f>
        <v>0</v>
      </c>
      <c r="EY9" s="193"/>
      <c r="EZ9" s="194" t="str">
        <f t="shared" si="77"/>
        <v/>
      </c>
      <c r="FA9" s="6" t="str">
        <f t="shared" si="78"/>
        <v/>
      </c>
      <c r="FB9" s="201">
        <f>COUNTIF(EZ$8:EZ9,OK)+COUNTIF(EZ$8:EZ9,RDGfix)+COUNTIF(EZ$8:EZ9,RDGave)+COUNTIF(EZ$8:EZ9,RDGevent)</f>
        <v>0</v>
      </c>
      <c r="FC9" s="193"/>
      <c r="FD9" s="194" t="str">
        <f t="shared" si="79"/>
        <v/>
      </c>
      <c r="FE9" s="6" t="str">
        <f t="shared" si="80"/>
        <v/>
      </c>
      <c r="FF9" s="201">
        <f>COUNTIF(FD$8:FD9,OK)+COUNTIF(FD$8:FD9,RDGfix)+COUNTIF(FD$8:FD9,RDGave)+COUNTIF(FD$8:FD9,RDGevent)</f>
        <v>0</v>
      </c>
      <c r="FG9" s="193"/>
      <c r="FH9" s="194" t="str">
        <f t="shared" si="81"/>
        <v/>
      </c>
      <c r="FI9" s="6" t="str">
        <f t="shared" si="82"/>
        <v/>
      </c>
      <c r="FJ9" s="201">
        <f>COUNTIF(FH$8:FH9,OK)+COUNTIF(FH$8:FH9,RDGfix)+COUNTIF(FH$8:FH9,RDGave)+COUNTIF(FH$8:FH9,RDGevent)</f>
        <v>0</v>
      </c>
      <c r="FK9" s="2"/>
      <c r="FL9" s="53">
        <v>1</v>
      </c>
      <c r="FM9" s="2"/>
      <c r="FN9" s="54"/>
      <c r="FO9" s="45"/>
      <c r="FP9" s="2"/>
    </row>
    <row r="10" spans="1:172">
      <c r="B10" s="5" t="s">
        <v>20</v>
      </c>
      <c r="C10" s="242"/>
      <c r="D10" s="6" t="str">
        <f t="shared" si="1"/>
        <v/>
      </c>
      <c r="E10" s="6" t="str">
        <f t="shared" si="2"/>
        <v/>
      </c>
      <c r="F10" s="201">
        <f>COUNTIF(D$8:D10,OK)+COUNTIF(D$8:D10,RDGfix)+COUNTIF(D$8:D10,RDGave)+COUNTIF(D$8:D10,RDGevent)</f>
        <v>0</v>
      </c>
      <c r="G10" s="243"/>
      <c r="H10" s="194" t="str">
        <f t="shared" si="3"/>
        <v/>
      </c>
      <c r="I10" s="6" t="str">
        <f t="shared" si="4"/>
        <v/>
      </c>
      <c r="J10" s="201">
        <f>COUNTIF(H$8:H10,OK)+COUNTIF(H$8:H10,RDGfix)+COUNTIF(H$8:H10,RDGave)+COUNTIF(H$8:H10,RDGevent)</f>
        <v>0</v>
      </c>
      <c r="K10" s="193"/>
      <c r="L10" s="194" t="str">
        <f t="shared" si="5"/>
        <v/>
      </c>
      <c r="M10" s="6" t="str">
        <f t="shared" si="6"/>
        <v/>
      </c>
      <c r="N10" s="201">
        <f>COUNTIF(L$8:L10,OK)+COUNTIF(L$8:L10,RDGfix)+COUNTIF(L$8:L10,RDGave)+COUNTIF(L$8:L10,RDGevent)</f>
        <v>0</v>
      </c>
      <c r="O10" s="193"/>
      <c r="P10" s="194" t="str">
        <f t="shared" si="7"/>
        <v/>
      </c>
      <c r="Q10" s="6" t="str">
        <f t="shared" si="8"/>
        <v/>
      </c>
      <c r="R10" s="201">
        <f>COUNTIF(P$8:P10,OK)+COUNTIF(P$8:P10,RDGfix)+COUNTIF(P$8:P10,RDGave)+COUNTIF(P$8:P10,RDGevent)</f>
        <v>0</v>
      </c>
      <c r="S10" s="193"/>
      <c r="T10" s="194" t="str">
        <f t="shared" si="9"/>
        <v/>
      </c>
      <c r="U10" s="6" t="str">
        <f t="shared" si="10"/>
        <v/>
      </c>
      <c r="V10" s="201">
        <f>COUNTIF(T$8:T10,OK)+COUNTIF(T$8:T10,RDGfix)+COUNTIF(T$8:T10,RDGave)+COUNTIF(T$8:T10,RDGevent)</f>
        <v>0</v>
      </c>
      <c r="W10" s="193"/>
      <c r="X10" s="194" t="str">
        <f t="shared" si="11"/>
        <v/>
      </c>
      <c r="Y10" s="6" t="str">
        <f t="shared" si="12"/>
        <v/>
      </c>
      <c r="Z10" s="201">
        <f>COUNTIF(X$8:X10,OK)+COUNTIF(X$8:X10,RDGfix)+COUNTIF(X$8:X10,RDGave)+COUNTIF(X$8:X10,RDGevent)</f>
        <v>0</v>
      </c>
      <c r="AA10" s="193"/>
      <c r="AB10" s="194" t="str">
        <f t="shared" si="13"/>
        <v/>
      </c>
      <c r="AC10" s="6" t="str">
        <f t="shared" si="14"/>
        <v/>
      </c>
      <c r="AD10" s="201">
        <f>COUNTIF(AB$8:AB10,OK)+COUNTIF(AB$8:AB10,RDGfix)+COUNTIF(AB$8:AB10,RDGave)+COUNTIF(AB$8:AB10,RDGevent)</f>
        <v>0</v>
      </c>
      <c r="AE10" s="193"/>
      <c r="AF10" s="194" t="str">
        <f t="shared" si="15"/>
        <v/>
      </c>
      <c r="AG10" s="6" t="str">
        <f t="shared" si="16"/>
        <v/>
      </c>
      <c r="AH10" s="201">
        <f>COUNTIF(AF$8:AF10,OK)+COUNTIF(AF$8:AF10,RDGfix)+COUNTIF(AF$8:AF10,RDGave)+COUNTIF(AF$8:AF10,RDGevent)</f>
        <v>0</v>
      </c>
      <c r="AI10" s="193"/>
      <c r="AJ10" s="194" t="str">
        <f t="shared" si="17"/>
        <v/>
      </c>
      <c r="AK10" s="6" t="str">
        <f t="shared" si="18"/>
        <v/>
      </c>
      <c r="AL10" s="201">
        <f>COUNTIF(AJ$8:AJ10,OK)+COUNTIF(AJ$8:AJ10,RDGfix)+COUNTIF(AJ$8:AJ10,RDGave)+COUNTIF(AJ$8:AJ10,RDGevent)</f>
        <v>0</v>
      </c>
      <c r="AM10" s="243"/>
      <c r="AN10" s="194" t="str">
        <f t="shared" si="19"/>
        <v/>
      </c>
      <c r="AO10" s="6" t="str">
        <f t="shared" si="20"/>
        <v/>
      </c>
      <c r="AP10" s="201">
        <f>COUNTIF(AN$8:AN10,OK)+COUNTIF(AN$8:AN10,RDGfix)+COUNTIF(AN$8:AN10,RDGave)+COUNTIF(AN$8:AN10,RDGevent)</f>
        <v>0</v>
      </c>
      <c r="AQ10" s="193"/>
      <c r="AR10" s="194" t="str">
        <f t="shared" si="21"/>
        <v/>
      </c>
      <c r="AS10" s="6" t="str">
        <f t="shared" si="22"/>
        <v/>
      </c>
      <c r="AT10" s="201">
        <f>COUNTIF(AR$8:AR10,OK)+COUNTIF(AR$8:AR10,RDGfix)+COUNTIF(AR$8:AR10,RDGave)+COUNTIF(AR$8:AR10,RDGevent)</f>
        <v>0</v>
      </c>
      <c r="AU10" s="193"/>
      <c r="AV10" s="194" t="str">
        <f t="shared" si="23"/>
        <v/>
      </c>
      <c r="AW10" s="6" t="str">
        <f t="shared" si="24"/>
        <v/>
      </c>
      <c r="AX10" s="201">
        <f>COUNTIF(AV$8:AV10,OK)+COUNTIF(AV$8:AV10,RDGfix)+COUNTIF(AV$8:AV10,RDGave)+COUNTIF(AV$8:AV10,RDGevent)</f>
        <v>0</v>
      </c>
      <c r="AY10" s="193"/>
      <c r="AZ10" s="194" t="str">
        <f t="shared" si="25"/>
        <v/>
      </c>
      <c r="BA10" s="6" t="str">
        <f t="shared" si="26"/>
        <v/>
      </c>
      <c r="BB10" s="201">
        <f>COUNTIF(AZ$8:AZ10,OK)+COUNTIF(AZ$8:AZ10,RDGfix)+COUNTIF(AZ$8:AZ10,RDGave)+COUNTIF(AZ$8:AZ10,RDGevent)</f>
        <v>0</v>
      </c>
      <c r="BC10" s="193"/>
      <c r="BD10" s="194" t="str">
        <f t="shared" si="27"/>
        <v/>
      </c>
      <c r="BE10" s="6" t="str">
        <f t="shared" si="28"/>
        <v/>
      </c>
      <c r="BF10" s="201">
        <f>COUNTIF(BD$8:BD10,OK)+COUNTIF(BD$8:BD10,RDGfix)+COUNTIF(BD$8:BD10,RDGave)+COUNTIF(BD$8:BD10,RDGevent)</f>
        <v>0</v>
      </c>
      <c r="BG10" s="193"/>
      <c r="BH10" s="194" t="str">
        <f t="shared" si="29"/>
        <v/>
      </c>
      <c r="BI10" s="6" t="str">
        <f t="shared" si="30"/>
        <v/>
      </c>
      <c r="BJ10" s="201">
        <f>COUNTIF(BH$8:BH10,OK)+COUNTIF(BH$8:BH10,RDGfix)+COUNTIF(BH$8:BH10,RDGave)+COUNTIF(BH$8:BH10,RDGevent)</f>
        <v>0</v>
      </c>
      <c r="BK10" s="193"/>
      <c r="BL10" s="194" t="str">
        <f t="shared" si="31"/>
        <v/>
      </c>
      <c r="BM10" s="6" t="str">
        <f t="shared" si="32"/>
        <v/>
      </c>
      <c r="BN10" s="201">
        <f>COUNTIF(BL$8:BL10,OK)+COUNTIF(BL$8:BL10,RDGfix)+COUNTIF(BL$8:BL10,RDGave)+COUNTIF(BL$8:BL10,RDGevent)</f>
        <v>0</v>
      </c>
      <c r="BO10" s="193"/>
      <c r="BP10" s="194" t="str">
        <f t="shared" si="33"/>
        <v/>
      </c>
      <c r="BQ10" s="6" t="str">
        <f t="shared" si="34"/>
        <v/>
      </c>
      <c r="BR10" s="201">
        <f>COUNTIF(BP$8:BP10,OK)+COUNTIF(BP$8:BP10,RDGfix)+COUNTIF(BP$8:BP10,RDGave)+COUNTIF(BP$8:BP10,RDGevent)</f>
        <v>0</v>
      </c>
      <c r="BS10" s="193"/>
      <c r="BT10" s="194" t="str">
        <f t="shared" si="35"/>
        <v/>
      </c>
      <c r="BU10" s="6" t="str">
        <f t="shared" si="36"/>
        <v/>
      </c>
      <c r="BV10" s="201">
        <f>COUNTIF(BT$8:BT10,OK)+COUNTIF(BT$8:BT10,RDGfix)+COUNTIF(BT$8:BT10,RDGave)+COUNTIF(BT$8:BT10,RDGevent)</f>
        <v>0</v>
      </c>
      <c r="BW10" s="193"/>
      <c r="BX10" s="194" t="str">
        <f t="shared" si="37"/>
        <v/>
      </c>
      <c r="BY10" s="6" t="str">
        <f t="shared" si="38"/>
        <v/>
      </c>
      <c r="BZ10" s="201">
        <f>COUNTIF(BX$8:BX10,OK)+COUNTIF(BX$8:BX10,RDGfix)+COUNTIF(BX$8:BX10,RDGave)+COUNTIF(BX$8:BX10,RDGevent)</f>
        <v>0</v>
      </c>
      <c r="CA10" s="193"/>
      <c r="CB10" s="194" t="str">
        <f t="shared" si="39"/>
        <v/>
      </c>
      <c r="CC10" s="6" t="str">
        <f t="shared" si="40"/>
        <v/>
      </c>
      <c r="CD10" s="201">
        <f>COUNTIF(CB$8:CB10,OK)+COUNTIF(CB$8:CB10,RDGfix)+COUNTIF(CB$8:CB10,RDGave)+COUNTIF(CB$8:CB10,RDGevent)</f>
        <v>0</v>
      </c>
      <c r="CE10" s="193"/>
      <c r="CF10" s="194" t="str">
        <f t="shared" si="41"/>
        <v/>
      </c>
      <c r="CG10" s="6" t="str">
        <f t="shared" si="42"/>
        <v/>
      </c>
      <c r="CH10" s="201">
        <f>COUNTIF(CF$8:CF10,OK)+COUNTIF(CF$8:CF10,RDGfix)+COUNTIF(CF$8:CF10,RDGave)+COUNTIF(CF$8:CF10,RDGevent)</f>
        <v>0</v>
      </c>
      <c r="CI10" s="193"/>
      <c r="CJ10" s="194" t="str">
        <f t="shared" si="43"/>
        <v/>
      </c>
      <c r="CK10" s="6" t="str">
        <f t="shared" si="44"/>
        <v/>
      </c>
      <c r="CL10" s="201">
        <f>COUNTIF(CJ$8:CJ10,OK)+COUNTIF(CJ$8:CJ10,RDGfix)+COUNTIF(CJ$8:CJ10,RDGave)+COUNTIF(CJ$8:CJ10,RDGevent)</f>
        <v>0</v>
      </c>
      <c r="CM10" s="193"/>
      <c r="CN10" s="194" t="str">
        <f t="shared" si="45"/>
        <v/>
      </c>
      <c r="CO10" s="6" t="str">
        <f t="shared" si="46"/>
        <v/>
      </c>
      <c r="CP10" s="201">
        <f>COUNTIF(CN$8:CN10,OK)+COUNTIF(CN$8:CN10,RDGfix)+COUNTIF(CN$8:CN10,RDGave)+COUNTIF(CN$8:CN10,RDGevent)</f>
        <v>0</v>
      </c>
      <c r="CQ10" s="193"/>
      <c r="CR10" s="194" t="str">
        <f t="shared" si="47"/>
        <v/>
      </c>
      <c r="CS10" s="6" t="str">
        <f t="shared" si="48"/>
        <v/>
      </c>
      <c r="CT10" s="201">
        <f>COUNTIF(CR$8:CR10,OK)+COUNTIF(CR$8:CR10,RDGfix)+COUNTIF(CR$8:CR10,RDGave)+COUNTIF(CR$8:CR10,RDGevent)</f>
        <v>0</v>
      </c>
      <c r="CU10" s="193"/>
      <c r="CV10" s="194" t="str">
        <f t="shared" si="49"/>
        <v/>
      </c>
      <c r="CW10" s="6" t="str">
        <f t="shared" si="50"/>
        <v/>
      </c>
      <c r="CX10" s="201">
        <f>COUNTIF(CV$8:CV10,OK)+COUNTIF(CV$8:CV10,RDGfix)+COUNTIF(CV$8:CV10,RDGave)+COUNTIF(CV$8:CV10,RDGevent)</f>
        <v>0</v>
      </c>
      <c r="CY10" s="193"/>
      <c r="CZ10" s="194" t="str">
        <f t="shared" si="51"/>
        <v/>
      </c>
      <c r="DA10" s="6" t="str">
        <f t="shared" si="52"/>
        <v/>
      </c>
      <c r="DB10" s="201">
        <f>COUNTIF(CZ$8:CZ10,OK)+COUNTIF(CZ$8:CZ10,RDGfix)+COUNTIF(CZ$8:CZ10,RDGave)+COUNTIF(CZ$8:CZ10,RDGevent)</f>
        <v>0</v>
      </c>
      <c r="DC10" s="193"/>
      <c r="DD10" s="194" t="str">
        <f t="shared" si="53"/>
        <v/>
      </c>
      <c r="DE10" s="6" t="str">
        <f t="shared" si="54"/>
        <v/>
      </c>
      <c r="DF10" s="201">
        <f>COUNTIF(DD$8:DD10,OK)+COUNTIF(DD$8:DD10,RDGfix)+COUNTIF(DD$8:DD10,RDGave)+COUNTIF(DD$8:DD10,RDGevent)</f>
        <v>0</v>
      </c>
      <c r="DG10" s="193"/>
      <c r="DH10" s="194" t="str">
        <f t="shared" si="55"/>
        <v/>
      </c>
      <c r="DI10" s="6" t="str">
        <f t="shared" si="56"/>
        <v/>
      </c>
      <c r="DJ10" s="201">
        <f>COUNTIF(DH$8:DH10,OK)+COUNTIF(DH$8:DH10,RDGfix)+COUNTIF(DH$8:DH10,RDGave)+COUNTIF(DH$8:DH10,RDGevent)</f>
        <v>0</v>
      </c>
      <c r="DK10" s="193"/>
      <c r="DL10" s="194" t="str">
        <f t="shared" si="57"/>
        <v/>
      </c>
      <c r="DM10" s="6" t="str">
        <f t="shared" si="58"/>
        <v/>
      </c>
      <c r="DN10" s="201">
        <f>COUNTIF(DL$8:DL10,OK)+COUNTIF(DL$8:DL10,RDGfix)+COUNTIF(DL$8:DL10,RDGave)+COUNTIF(DL$8:DL10,RDGevent)</f>
        <v>0</v>
      </c>
      <c r="DO10" s="193"/>
      <c r="DP10" s="194" t="str">
        <f t="shared" si="59"/>
        <v/>
      </c>
      <c r="DQ10" s="6" t="str">
        <f t="shared" si="60"/>
        <v/>
      </c>
      <c r="DR10" s="201">
        <f>COUNTIF(DP$8:DP10,OK)+COUNTIF(DP$8:DP10,RDGfix)+COUNTIF(DP$8:DP10,RDGave)+COUNTIF(DP$8:DP10,RDGevent)</f>
        <v>0</v>
      </c>
      <c r="DS10" s="193"/>
      <c r="DT10" s="194" t="str">
        <f t="shared" si="61"/>
        <v/>
      </c>
      <c r="DU10" s="6" t="str">
        <f t="shared" si="62"/>
        <v/>
      </c>
      <c r="DV10" s="201">
        <f>COUNTIF(DT$8:DT10,OK)+COUNTIF(DT$8:DT10,RDGfix)+COUNTIF(DT$8:DT10,RDGave)+COUNTIF(DT$8:DT10,RDGevent)</f>
        <v>0</v>
      </c>
      <c r="DW10" s="193"/>
      <c r="DX10" s="194" t="str">
        <f t="shared" si="63"/>
        <v/>
      </c>
      <c r="DY10" s="6" t="str">
        <f t="shared" si="64"/>
        <v/>
      </c>
      <c r="DZ10" s="201">
        <f>COUNTIF(DX$8:DX10,OK)+COUNTIF(DX$8:DX10,RDGfix)+COUNTIF(DX$8:DX10,RDGave)+COUNTIF(DX$8:DX10,RDGevent)</f>
        <v>0</v>
      </c>
      <c r="EA10" s="193"/>
      <c r="EB10" s="194" t="str">
        <f t="shared" si="65"/>
        <v/>
      </c>
      <c r="EC10" s="6" t="str">
        <f t="shared" si="66"/>
        <v/>
      </c>
      <c r="ED10" s="201">
        <f>COUNTIF(EB$8:EB10,OK)+COUNTIF(EB$8:EB10,RDGfix)+COUNTIF(EB$8:EB10,RDGave)+COUNTIF(EB$8:EB10,RDGevent)</f>
        <v>0</v>
      </c>
      <c r="EE10" s="193"/>
      <c r="EF10" s="194" t="str">
        <f t="shared" si="67"/>
        <v/>
      </c>
      <c r="EG10" s="6" t="str">
        <f t="shared" si="68"/>
        <v/>
      </c>
      <c r="EH10" s="201">
        <f>COUNTIF(EF$8:EF10,OK)+COUNTIF(EF$8:EF10,RDGfix)+COUNTIF(EF$8:EF10,RDGave)+COUNTIF(EF$8:EF10,RDGevent)</f>
        <v>0</v>
      </c>
      <c r="EI10" s="193"/>
      <c r="EJ10" s="194" t="str">
        <f t="shared" si="69"/>
        <v/>
      </c>
      <c r="EK10" s="6" t="str">
        <f t="shared" si="70"/>
        <v/>
      </c>
      <c r="EL10" s="201">
        <f>COUNTIF(EJ$8:EJ10,OK)+COUNTIF(EJ$8:EJ10,RDGfix)+COUNTIF(EJ$8:EJ10,RDGave)+COUNTIF(EJ$8:EJ10,RDGevent)</f>
        <v>0</v>
      </c>
      <c r="EM10" s="193"/>
      <c r="EN10" s="194" t="str">
        <f t="shared" si="71"/>
        <v/>
      </c>
      <c r="EO10" s="6" t="str">
        <f t="shared" si="72"/>
        <v/>
      </c>
      <c r="EP10" s="201">
        <f>COUNTIF(EN$8:EN10,OK)+COUNTIF(EN$8:EN10,RDGfix)+COUNTIF(EN$8:EN10,RDGave)+COUNTIF(EN$8:EN10,RDGevent)</f>
        <v>0</v>
      </c>
      <c r="EQ10" s="193"/>
      <c r="ER10" s="194" t="str">
        <f t="shared" si="73"/>
        <v/>
      </c>
      <c r="ES10" s="6" t="str">
        <f t="shared" si="74"/>
        <v/>
      </c>
      <c r="ET10" s="201">
        <f>COUNTIF(ER$8:ER10,OK)+COUNTIF(ER$8:ER10,RDGfix)+COUNTIF(ER$8:ER10,RDGave)+COUNTIF(ER$8:ER10,RDGevent)</f>
        <v>0</v>
      </c>
      <c r="EU10" s="193"/>
      <c r="EV10" s="194" t="str">
        <f t="shared" si="75"/>
        <v/>
      </c>
      <c r="EW10" s="6" t="str">
        <f t="shared" si="76"/>
        <v/>
      </c>
      <c r="EX10" s="201">
        <f>COUNTIF(EV$8:EV10,OK)+COUNTIF(EV$8:EV10,RDGfix)+COUNTIF(EV$8:EV10,RDGave)+COUNTIF(EV$8:EV10,RDGevent)</f>
        <v>0</v>
      </c>
      <c r="EY10" s="193"/>
      <c r="EZ10" s="194" t="str">
        <f t="shared" si="77"/>
        <v/>
      </c>
      <c r="FA10" s="6" t="str">
        <f t="shared" si="78"/>
        <v/>
      </c>
      <c r="FB10" s="201">
        <f>COUNTIF(EZ$8:EZ10,OK)+COUNTIF(EZ$8:EZ10,RDGfix)+COUNTIF(EZ$8:EZ10,RDGave)+COUNTIF(EZ$8:EZ10,RDGevent)</f>
        <v>0</v>
      </c>
      <c r="FC10" s="193"/>
      <c r="FD10" s="194" t="str">
        <f t="shared" si="79"/>
        <v/>
      </c>
      <c r="FE10" s="6" t="str">
        <f t="shared" si="80"/>
        <v/>
      </c>
      <c r="FF10" s="201">
        <f>COUNTIF(FD$8:FD10,OK)+COUNTIF(FD$8:FD10,RDGfix)+COUNTIF(FD$8:FD10,RDGave)+COUNTIF(FD$8:FD10,RDGevent)</f>
        <v>0</v>
      </c>
      <c r="FG10" s="193"/>
      <c r="FH10" s="194" t="str">
        <f t="shared" si="81"/>
        <v/>
      </c>
      <c r="FI10" s="6" t="str">
        <f t="shared" si="82"/>
        <v/>
      </c>
      <c r="FJ10" s="201">
        <f>COUNTIF(FH$8:FH10,OK)+COUNTIF(FH$8:FH10,RDGfix)+COUNTIF(FH$8:FH10,RDGave)+COUNTIF(FH$8:FH10,RDGevent)</f>
        <v>0</v>
      </c>
      <c r="FK10" s="2"/>
      <c r="FL10" s="53">
        <v>1</v>
      </c>
      <c r="FM10" s="2"/>
      <c r="FN10" s="54"/>
      <c r="FO10" s="45"/>
      <c r="FP10" s="2"/>
    </row>
    <row r="11" spans="1:172">
      <c r="B11" s="5" t="s">
        <v>21</v>
      </c>
      <c r="C11" s="242"/>
      <c r="D11" s="6" t="str">
        <f t="shared" si="1"/>
        <v/>
      </c>
      <c r="E11" s="6" t="str">
        <f t="shared" si="2"/>
        <v/>
      </c>
      <c r="F11" s="201">
        <f>COUNTIF(D$8:D11,OK)+COUNTIF(D$8:D11,RDGfix)+COUNTIF(D$8:D11,RDGave)+COUNTIF(D$8:D11,RDGevent)</f>
        <v>0</v>
      </c>
      <c r="G11" s="243"/>
      <c r="H11" s="194" t="str">
        <f t="shared" si="3"/>
        <v/>
      </c>
      <c r="I11" s="6" t="str">
        <f t="shared" si="4"/>
        <v/>
      </c>
      <c r="J11" s="201">
        <f>COUNTIF(H$8:H11,OK)+COUNTIF(H$8:H11,RDGfix)+COUNTIF(H$8:H11,RDGave)+COUNTIF(H$8:H11,RDGevent)</f>
        <v>0</v>
      </c>
      <c r="K11" s="193"/>
      <c r="L11" s="194" t="str">
        <f t="shared" si="5"/>
        <v/>
      </c>
      <c r="M11" s="6" t="str">
        <f t="shared" si="6"/>
        <v/>
      </c>
      <c r="N11" s="201">
        <f>COUNTIF(L$8:L11,OK)+COUNTIF(L$8:L11,RDGfix)+COUNTIF(L$8:L11,RDGave)+COUNTIF(L$8:L11,RDGevent)</f>
        <v>0</v>
      </c>
      <c r="O11" s="193"/>
      <c r="P11" s="194" t="str">
        <f t="shared" si="7"/>
        <v/>
      </c>
      <c r="Q11" s="6" t="str">
        <f t="shared" si="8"/>
        <v/>
      </c>
      <c r="R11" s="201">
        <f>COUNTIF(P$8:P11,OK)+COUNTIF(P$8:P11,RDGfix)+COUNTIF(P$8:P11,RDGave)+COUNTIF(P$8:P11,RDGevent)</f>
        <v>0</v>
      </c>
      <c r="S11" s="193"/>
      <c r="T11" s="194" t="str">
        <f t="shared" si="9"/>
        <v/>
      </c>
      <c r="U11" s="6" t="str">
        <f t="shared" si="10"/>
        <v/>
      </c>
      <c r="V11" s="201">
        <f>COUNTIF(T$8:T11,OK)+COUNTIF(T$8:T11,RDGfix)+COUNTIF(T$8:T11,RDGave)+COUNTIF(T$8:T11,RDGevent)</f>
        <v>0</v>
      </c>
      <c r="W11" s="193"/>
      <c r="X11" s="194" t="str">
        <f t="shared" si="11"/>
        <v/>
      </c>
      <c r="Y11" s="6" t="str">
        <f t="shared" si="12"/>
        <v/>
      </c>
      <c r="Z11" s="201">
        <f>COUNTIF(X$8:X11,OK)+COUNTIF(X$8:X11,RDGfix)+COUNTIF(X$8:X11,RDGave)+COUNTIF(X$8:X11,RDGevent)</f>
        <v>0</v>
      </c>
      <c r="AA11" s="193"/>
      <c r="AB11" s="194" t="str">
        <f t="shared" si="13"/>
        <v/>
      </c>
      <c r="AC11" s="6" t="str">
        <f t="shared" si="14"/>
        <v/>
      </c>
      <c r="AD11" s="201">
        <f>COUNTIF(AB$8:AB11,OK)+COUNTIF(AB$8:AB11,RDGfix)+COUNTIF(AB$8:AB11,RDGave)+COUNTIF(AB$8:AB11,RDGevent)</f>
        <v>0</v>
      </c>
      <c r="AE11" s="193"/>
      <c r="AF11" s="194" t="str">
        <f t="shared" si="15"/>
        <v/>
      </c>
      <c r="AG11" s="6" t="str">
        <f t="shared" si="16"/>
        <v/>
      </c>
      <c r="AH11" s="201">
        <f>COUNTIF(AF$8:AF11,OK)+COUNTIF(AF$8:AF11,RDGfix)+COUNTIF(AF$8:AF11,RDGave)+COUNTIF(AF$8:AF11,RDGevent)</f>
        <v>0</v>
      </c>
      <c r="AI11" s="193"/>
      <c r="AJ11" s="194" t="str">
        <f t="shared" si="17"/>
        <v/>
      </c>
      <c r="AK11" s="6" t="str">
        <f t="shared" si="18"/>
        <v/>
      </c>
      <c r="AL11" s="201">
        <f>COUNTIF(AJ$8:AJ11,OK)+COUNTIF(AJ$8:AJ11,RDGfix)+COUNTIF(AJ$8:AJ11,RDGave)+COUNTIF(AJ$8:AJ11,RDGevent)</f>
        <v>0</v>
      </c>
      <c r="AM11" s="243"/>
      <c r="AN11" s="194" t="str">
        <f t="shared" si="19"/>
        <v/>
      </c>
      <c r="AO11" s="6" t="str">
        <f t="shared" si="20"/>
        <v/>
      </c>
      <c r="AP11" s="201">
        <f>COUNTIF(AN$8:AN11,OK)+COUNTIF(AN$8:AN11,RDGfix)+COUNTIF(AN$8:AN11,RDGave)+COUNTIF(AN$8:AN11,RDGevent)</f>
        <v>0</v>
      </c>
      <c r="AQ11" s="193"/>
      <c r="AR11" s="194" t="str">
        <f t="shared" si="21"/>
        <v/>
      </c>
      <c r="AS11" s="6" t="str">
        <f t="shared" si="22"/>
        <v/>
      </c>
      <c r="AT11" s="201">
        <f>COUNTIF(AR$8:AR11,OK)+COUNTIF(AR$8:AR11,RDGfix)+COUNTIF(AR$8:AR11,RDGave)+COUNTIF(AR$8:AR11,RDGevent)</f>
        <v>0</v>
      </c>
      <c r="AU11" s="193"/>
      <c r="AV11" s="194" t="str">
        <f t="shared" si="23"/>
        <v/>
      </c>
      <c r="AW11" s="6" t="str">
        <f t="shared" si="24"/>
        <v/>
      </c>
      <c r="AX11" s="201">
        <f>COUNTIF(AV$8:AV11,OK)+COUNTIF(AV$8:AV11,RDGfix)+COUNTIF(AV$8:AV11,RDGave)+COUNTIF(AV$8:AV11,RDGevent)</f>
        <v>0</v>
      </c>
      <c r="AY11" s="193"/>
      <c r="AZ11" s="194" t="str">
        <f t="shared" si="25"/>
        <v/>
      </c>
      <c r="BA11" s="6" t="str">
        <f t="shared" si="26"/>
        <v/>
      </c>
      <c r="BB11" s="201">
        <f>COUNTIF(AZ$8:AZ11,OK)+COUNTIF(AZ$8:AZ11,RDGfix)+COUNTIF(AZ$8:AZ11,RDGave)+COUNTIF(AZ$8:AZ11,RDGevent)</f>
        <v>0</v>
      </c>
      <c r="BC11" s="193"/>
      <c r="BD11" s="194" t="str">
        <f t="shared" si="27"/>
        <v/>
      </c>
      <c r="BE11" s="6" t="str">
        <f t="shared" si="28"/>
        <v/>
      </c>
      <c r="BF11" s="201">
        <f>COUNTIF(BD$8:BD11,OK)+COUNTIF(BD$8:BD11,RDGfix)+COUNTIF(BD$8:BD11,RDGave)+COUNTIF(BD$8:BD11,RDGevent)</f>
        <v>0</v>
      </c>
      <c r="BG11" s="193"/>
      <c r="BH11" s="194" t="str">
        <f t="shared" si="29"/>
        <v/>
      </c>
      <c r="BI11" s="6" t="str">
        <f t="shared" si="30"/>
        <v/>
      </c>
      <c r="BJ11" s="201">
        <f>COUNTIF(BH$8:BH11,OK)+COUNTIF(BH$8:BH11,RDGfix)+COUNTIF(BH$8:BH11,RDGave)+COUNTIF(BH$8:BH11,RDGevent)</f>
        <v>0</v>
      </c>
      <c r="BK11" s="193"/>
      <c r="BL11" s="194" t="str">
        <f t="shared" si="31"/>
        <v/>
      </c>
      <c r="BM11" s="6" t="str">
        <f t="shared" si="32"/>
        <v/>
      </c>
      <c r="BN11" s="201">
        <f>COUNTIF(BL$8:BL11,OK)+COUNTIF(BL$8:BL11,RDGfix)+COUNTIF(BL$8:BL11,RDGave)+COUNTIF(BL$8:BL11,RDGevent)</f>
        <v>0</v>
      </c>
      <c r="BO11" s="193"/>
      <c r="BP11" s="194" t="str">
        <f t="shared" si="33"/>
        <v/>
      </c>
      <c r="BQ11" s="6" t="str">
        <f t="shared" si="34"/>
        <v/>
      </c>
      <c r="BR11" s="201">
        <f>COUNTIF(BP$8:BP11,OK)+COUNTIF(BP$8:BP11,RDGfix)+COUNTIF(BP$8:BP11,RDGave)+COUNTIF(BP$8:BP11,RDGevent)</f>
        <v>0</v>
      </c>
      <c r="BS11" s="193"/>
      <c r="BT11" s="194" t="str">
        <f t="shared" si="35"/>
        <v/>
      </c>
      <c r="BU11" s="6" t="str">
        <f t="shared" si="36"/>
        <v/>
      </c>
      <c r="BV11" s="201">
        <f>COUNTIF(BT$8:BT11,OK)+COUNTIF(BT$8:BT11,RDGfix)+COUNTIF(BT$8:BT11,RDGave)+COUNTIF(BT$8:BT11,RDGevent)</f>
        <v>0</v>
      </c>
      <c r="BW11" s="193"/>
      <c r="BX11" s="194" t="str">
        <f t="shared" si="37"/>
        <v/>
      </c>
      <c r="BY11" s="6" t="str">
        <f t="shared" si="38"/>
        <v/>
      </c>
      <c r="BZ11" s="201">
        <f>COUNTIF(BX$8:BX11,OK)+COUNTIF(BX$8:BX11,RDGfix)+COUNTIF(BX$8:BX11,RDGave)+COUNTIF(BX$8:BX11,RDGevent)</f>
        <v>0</v>
      </c>
      <c r="CA11" s="193"/>
      <c r="CB11" s="194" t="str">
        <f t="shared" si="39"/>
        <v/>
      </c>
      <c r="CC11" s="6" t="str">
        <f t="shared" si="40"/>
        <v/>
      </c>
      <c r="CD11" s="201">
        <f>COUNTIF(CB$8:CB11,OK)+COUNTIF(CB$8:CB11,RDGfix)+COUNTIF(CB$8:CB11,RDGave)+COUNTIF(CB$8:CB11,RDGevent)</f>
        <v>0</v>
      </c>
      <c r="CE11" s="193"/>
      <c r="CF11" s="194" t="str">
        <f t="shared" si="41"/>
        <v/>
      </c>
      <c r="CG11" s="6" t="str">
        <f t="shared" si="42"/>
        <v/>
      </c>
      <c r="CH11" s="201">
        <f>COUNTIF(CF$8:CF11,OK)+COUNTIF(CF$8:CF11,RDGfix)+COUNTIF(CF$8:CF11,RDGave)+COUNTIF(CF$8:CF11,RDGevent)</f>
        <v>0</v>
      </c>
      <c r="CI11" s="193"/>
      <c r="CJ11" s="194" t="str">
        <f t="shared" si="43"/>
        <v/>
      </c>
      <c r="CK11" s="6" t="str">
        <f t="shared" si="44"/>
        <v/>
      </c>
      <c r="CL11" s="201">
        <f>COUNTIF(CJ$8:CJ11,OK)+COUNTIF(CJ$8:CJ11,RDGfix)+COUNTIF(CJ$8:CJ11,RDGave)+COUNTIF(CJ$8:CJ11,RDGevent)</f>
        <v>0</v>
      </c>
      <c r="CM11" s="193"/>
      <c r="CN11" s="194" t="str">
        <f t="shared" si="45"/>
        <v/>
      </c>
      <c r="CO11" s="6" t="str">
        <f t="shared" si="46"/>
        <v/>
      </c>
      <c r="CP11" s="201">
        <f>COUNTIF(CN$8:CN11,OK)+COUNTIF(CN$8:CN11,RDGfix)+COUNTIF(CN$8:CN11,RDGave)+COUNTIF(CN$8:CN11,RDGevent)</f>
        <v>0</v>
      </c>
      <c r="CQ11" s="193"/>
      <c r="CR11" s="194" t="str">
        <f t="shared" si="47"/>
        <v/>
      </c>
      <c r="CS11" s="6" t="str">
        <f t="shared" si="48"/>
        <v/>
      </c>
      <c r="CT11" s="201">
        <f>COUNTIF(CR$8:CR11,OK)+COUNTIF(CR$8:CR11,RDGfix)+COUNTIF(CR$8:CR11,RDGave)+COUNTIF(CR$8:CR11,RDGevent)</f>
        <v>0</v>
      </c>
      <c r="CU11" s="193"/>
      <c r="CV11" s="194" t="str">
        <f t="shared" si="49"/>
        <v/>
      </c>
      <c r="CW11" s="6" t="str">
        <f t="shared" si="50"/>
        <v/>
      </c>
      <c r="CX11" s="201">
        <f>COUNTIF(CV$8:CV11,OK)+COUNTIF(CV$8:CV11,RDGfix)+COUNTIF(CV$8:CV11,RDGave)+COUNTIF(CV$8:CV11,RDGevent)</f>
        <v>0</v>
      </c>
      <c r="CY11" s="193"/>
      <c r="CZ11" s="194" t="str">
        <f t="shared" si="51"/>
        <v/>
      </c>
      <c r="DA11" s="6" t="str">
        <f t="shared" si="52"/>
        <v/>
      </c>
      <c r="DB11" s="201">
        <f>COUNTIF(CZ$8:CZ11,OK)+COUNTIF(CZ$8:CZ11,RDGfix)+COUNTIF(CZ$8:CZ11,RDGave)+COUNTIF(CZ$8:CZ11,RDGevent)</f>
        <v>0</v>
      </c>
      <c r="DC11" s="193"/>
      <c r="DD11" s="194" t="str">
        <f t="shared" si="53"/>
        <v/>
      </c>
      <c r="DE11" s="6" t="str">
        <f t="shared" si="54"/>
        <v/>
      </c>
      <c r="DF11" s="201">
        <f>COUNTIF(DD$8:DD11,OK)+COUNTIF(DD$8:DD11,RDGfix)+COUNTIF(DD$8:DD11,RDGave)+COUNTIF(DD$8:DD11,RDGevent)</f>
        <v>0</v>
      </c>
      <c r="DG11" s="193"/>
      <c r="DH11" s="194" t="str">
        <f t="shared" si="55"/>
        <v/>
      </c>
      <c r="DI11" s="6" t="str">
        <f t="shared" si="56"/>
        <v/>
      </c>
      <c r="DJ11" s="201">
        <f>COUNTIF(DH$8:DH11,OK)+COUNTIF(DH$8:DH11,RDGfix)+COUNTIF(DH$8:DH11,RDGave)+COUNTIF(DH$8:DH11,RDGevent)</f>
        <v>0</v>
      </c>
      <c r="DK11" s="193"/>
      <c r="DL11" s="194" t="str">
        <f t="shared" si="57"/>
        <v/>
      </c>
      <c r="DM11" s="6" t="str">
        <f t="shared" si="58"/>
        <v/>
      </c>
      <c r="DN11" s="201">
        <f>COUNTIF(DL$8:DL11,OK)+COUNTIF(DL$8:DL11,RDGfix)+COUNTIF(DL$8:DL11,RDGave)+COUNTIF(DL$8:DL11,RDGevent)</f>
        <v>0</v>
      </c>
      <c r="DO11" s="193"/>
      <c r="DP11" s="194" t="str">
        <f t="shared" si="59"/>
        <v/>
      </c>
      <c r="DQ11" s="6" t="str">
        <f t="shared" si="60"/>
        <v/>
      </c>
      <c r="DR11" s="201">
        <f>COUNTIF(DP$8:DP11,OK)+COUNTIF(DP$8:DP11,RDGfix)+COUNTIF(DP$8:DP11,RDGave)+COUNTIF(DP$8:DP11,RDGevent)</f>
        <v>0</v>
      </c>
      <c r="DS11" s="193"/>
      <c r="DT11" s="194" t="str">
        <f t="shared" si="61"/>
        <v/>
      </c>
      <c r="DU11" s="6" t="str">
        <f t="shared" si="62"/>
        <v/>
      </c>
      <c r="DV11" s="201">
        <f>COUNTIF(DT$8:DT11,OK)+COUNTIF(DT$8:DT11,RDGfix)+COUNTIF(DT$8:DT11,RDGave)+COUNTIF(DT$8:DT11,RDGevent)</f>
        <v>0</v>
      </c>
      <c r="DW11" s="193"/>
      <c r="DX11" s="194" t="str">
        <f t="shared" si="63"/>
        <v/>
      </c>
      <c r="DY11" s="6" t="str">
        <f t="shared" si="64"/>
        <v/>
      </c>
      <c r="DZ11" s="201">
        <f>COUNTIF(DX$8:DX11,OK)+COUNTIF(DX$8:DX11,RDGfix)+COUNTIF(DX$8:DX11,RDGave)+COUNTIF(DX$8:DX11,RDGevent)</f>
        <v>0</v>
      </c>
      <c r="EA11" s="193"/>
      <c r="EB11" s="194" t="str">
        <f t="shared" si="65"/>
        <v/>
      </c>
      <c r="EC11" s="6" t="str">
        <f t="shared" si="66"/>
        <v/>
      </c>
      <c r="ED11" s="201">
        <f>COUNTIF(EB$8:EB11,OK)+COUNTIF(EB$8:EB11,RDGfix)+COUNTIF(EB$8:EB11,RDGave)+COUNTIF(EB$8:EB11,RDGevent)</f>
        <v>0</v>
      </c>
      <c r="EE11" s="193"/>
      <c r="EF11" s="194" t="str">
        <f t="shared" si="67"/>
        <v/>
      </c>
      <c r="EG11" s="6" t="str">
        <f t="shared" si="68"/>
        <v/>
      </c>
      <c r="EH11" s="201">
        <f>COUNTIF(EF$8:EF11,OK)+COUNTIF(EF$8:EF11,RDGfix)+COUNTIF(EF$8:EF11,RDGave)+COUNTIF(EF$8:EF11,RDGevent)</f>
        <v>0</v>
      </c>
      <c r="EI11" s="193"/>
      <c r="EJ11" s="194" t="str">
        <f t="shared" si="69"/>
        <v/>
      </c>
      <c r="EK11" s="6" t="str">
        <f t="shared" si="70"/>
        <v/>
      </c>
      <c r="EL11" s="201">
        <f>COUNTIF(EJ$8:EJ11,OK)+COUNTIF(EJ$8:EJ11,RDGfix)+COUNTIF(EJ$8:EJ11,RDGave)+COUNTIF(EJ$8:EJ11,RDGevent)</f>
        <v>0</v>
      </c>
      <c r="EM11" s="193"/>
      <c r="EN11" s="194" t="str">
        <f t="shared" si="71"/>
        <v/>
      </c>
      <c r="EO11" s="6" t="str">
        <f t="shared" si="72"/>
        <v/>
      </c>
      <c r="EP11" s="201">
        <f>COUNTIF(EN$8:EN11,OK)+COUNTIF(EN$8:EN11,RDGfix)+COUNTIF(EN$8:EN11,RDGave)+COUNTIF(EN$8:EN11,RDGevent)</f>
        <v>0</v>
      </c>
      <c r="EQ11" s="193"/>
      <c r="ER11" s="194" t="str">
        <f t="shared" si="73"/>
        <v/>
      </c>
      <c r="ES11" s="6" t="str">
        <f t="shared" si="74"/>
        <v/>
      </c>
      <c r="ET11" s="201">
        <f>COUNTIF(ER$8:ER11,OK)+COUNTIF(ER$8:ER11,RDGfix)+COUNTIF(ER$8:ER11,RDGave)+COUNTIF(ER$8:ER11,RDGevent)</f>
        <v>0</v>
      </c>
      <c r="EU11" s="193"/>
      <c r="EV11" s="194" t="str">
        <f t="shared" si="75"/>
        <v/>
      </c>
      <c r="EW11" s="6" t="str">
        <f t="shared" si="76"/>
        <v/>
      </c>
      <c r="EX11" s="201">
        <f>COUNTIF(EV$8:EV11,OK)+COUNTIF(EV$8:EV11,RDGfix)+COUNTIF(EV$8:EV11,RDGave)+COUNTIF(EV$8:EV11,RDGevent)</f>
        <v>0</v>
      </c>
      <c r="EY11" s="193"/>
      <c r="EZ11" s="194" t="str">
        <f t="shared" si="77"/>
        <v/>
      </c>
      <c r="FA11" s="6" t="str">
        <f t="shared" si="78"/>
        <v/>
      </c>
      <c r="FB11" s="201">
        <f>COUNTIF(EZ$8:EZ11,OK)+COUNTIF(EZ$8:EZ11,RDGfix)+COUNTIF(EZ$8:EZ11,RDGave)+COUNTIF(EZ$8:EZ11,RDGevent)</f>
        <v>0</v>
      </c>
      <c r="FC11" s="193"/>
      <c r="FD11" s="194" t="str">
        <f t="shared" si="79"/>
        <v/>
      </c>
      <c r="FE11" s="6" t="str">
        <f t="shared" si="80"/>
        <v/>
      </c>
      <c r="FF11" s="201">
        <f>COUNTIF(FD$8:FD11,OK)+COUNTIF(FD$8:FD11,RDGfix)+COUNTIF(FD$8:FD11,RDGave)+COUNTIF(FD$8:FD11,RDGevent)</f>
        <v>0</v>
      </c>
      <c r="FG11" s="193"/>
      <c r="FH11" s="194" t="str">
        <f t="shared" si="81"/>
        <v/>
      </c>
      <c r="FI11" s="6" t="str">
        <f t="shared" si="82"/>
        <v/>
      </c>
      <c r="FJ11" s="201">
        <f>COUNTIF(FH$8:FH11,OK)+COUNTIF(FH$8:FH11,RDGfix)+COUNTIF(FH$8:FH11,RDGave)+COUNTIF(FH$8:FH11,RDGevent)</f>
        <v>0</v>
      </c>
      <c r="FK11" s="2"/>
      <c r="FL11" s="53">
        <v>1</v>
      </c>
      <c r="FM11" s="2"/>
      <c r="FN11" s="54"/>
      <c r="FO11" s="45"/>
      <c r="FP11" s="2"/>
    </row>
    <row r="12" spans="1:172">
      <c r="B12" s="5" t="s">
        <v>22</v>
      </c>
      <c r="C12" s="242"/>
      <c r="D12" s="6" t="str">
        <f t="shared" si="1"/>
        <v/>
      </c>
      <c r="E12" s="6" t="str">
        <f t="shared" si="2"/>
        <v/>
      </c>
      <c r="F12" s="201">
        <f>COUNTIF(D$8:D12,OK)+COUNTIF(D$8:D12,RDGfix)+COUNTIF(D$8:D12,RDGave)+COUNTIF(D$8:D12,RDGevent)</f>
        <v>0</v>
      </c>
      <c r="G12" s="243"/>
      <c r="H12" s="194" t="str">
        <f t="shared" si="3"/>
        <v/>
      </c>
      <c r="I12" s="6" t="str">
        <f t="shared" si="4"/>
        <v/>
      </c>
      <c r="J12" s="201">
        <f>COUNTIF(H$8:H12,OK)+COUNTIF(H$8:H12,RDGfix)+COUNTIF(H$8:H12,RDGave)+COUNTIF(H$8:H12,RDGevent)</f>
        <v>0</v>
      </c>
      <c r="K12" s="193"/>
      <c r="L12" s="194" t="str">
        <f t="shared" si="5"/>
        <v/>
      </c>
      <c r="M12" s="6" t="str">
        <f t="shared" si="6"/>
        <v/>
      </c>
      <c r="N12" s="201">
        <f>COUNTIF(L$8:L12,OK)+COUNTIF(L$8:L12,RDGfix)+COUNTIF(L$8:L12,RDGave)+COUNTIF(L$8:L12,RDGevent)</f>
        <v>0</v>
      </c>
      <c r="O12" s="193"/>
      <c r="P12" s="194" t="str">
        <f t="shared" si="7"/>
        <v/>
      </c>
      <c r="Q12" s="6" t="str">
        <f t="shared" si="8"/>
        <v/>
      </c>
      <c r="R12" s="201">
        <f>COUNTIF(P$8:P12,OK)+COUNTIF(P$8:P12,RDGfix)+COUNTIF(P$8:P12,RDGave)+COUNTIF(P$8:P12,RDGevent)</f>
        <v>0</v>
      </c>
      <c r="S12" s="193"/>
      <c r="T12" s="194" t="str">
        <f t="shared" si="9"/>
        <v/>
      </c>
      <c r="U12" s="6" t="str">
        <f t="shared" si="10"/>
        <v/>
      </c>
      <c r="V12" s="201">
        <f>COUNTIF(T$8:T12,OK)+COUNTIF(T$8:T12,RDGfix)+COUNTIF(T$8:T12,RDGave)+COUNTIF(T$8:T12,RDGevent)</f>
        <v>0</v>
      </c>
      <c r="W12" s="193"/>
      <c r="X12" s="194" t="str">
        <f t="shared" si="11"/>
        <v/>
      </c>
      <c r="Y12" s="6" t="str">
        <f t="shared" si="12"/>
        <v/>
      </c>
      <c r="Z12" s="201">
        <f>COUNTIF(X$8:X12,OK)+COUNTIF(X$8:X12,RDGfix)+COUNTIF(X$8:X12,RDGave)+COUNTIF(X$8:X12,RDGevent)</f>
        <v>0</v>
      </c>
      <c r="AA12" s="193"/>
      <c r="AB12" s="194" t="str">
        <f t="shared" si="13"/>
        <v/>
      </c>
      <c r="AC12" s="6" t="str">
        <f t="shared" si="14"/>
        <v/>
      </c>
      <c r="AD12" s="201">
        <f>COUNTIF(AB$8:AB12,OK)+COUNTIF(AB$8:AB12,RDGfix)+COUNTIF(AB$8:AB12,RDGave)+COUNTIF(AB$8:AB12,RDGevent)</f>
        <v>0</v>
      </c>
      <c r="AE12" s="193"/>
      <c r="AF12" s="194" t="str">
        <f t="shared" si="15"/>
        <v/>
      </c>
      <c r="AG12" s="6" t="str">
        <f t="shared" si="16"/>
        <v/>
      </c>
      <c r="AH12" s="201">
        <f>COUNTIF(AF$8:AF12,OK)+COUNTIF(AF$8:AF12,RDGfix)+COUNTIF(AF$8:AF12,RDGave)+COUNTIF(AF$8:AF12,RDGevent)</f>
        <v>0</v>
      </c>
      <c r="AI12" s="193"/>
      <c r="AJ12" s="194" t="str">
        <f t="shared" si="17"/>
        <v/>
      </c>
      <c r="AK12" s="6" t="str">
        <f t="shared" si="18"/>
        <v/>
      </c>
      <c r="AL12" s="201">
        <f>COUNTIF(AJ$8:AJ12,OK)+COUNTIF(AJ$8:AJ12,RDGfix)+COUNTIF(AJ$8:AJ12,RDGave)+COUNTIF(AJ$8:AJ12,RDGevent)</f>
        <v>0</v>
      </c>
      <c r="AM12" s="243"/>
      <c r="AN12" s="194" t="str">
        <f t="shared" si="19"/>
        <v/>
      </c>
      <c r="AO12" s="6" t="str">
        <f t="shared" si="20"/>
        <v/>
      </c>
      <c r="AP12" s="201">
        <f>COUNTIF(AN$8:AN12,OK)+COUNTIF(AN$8:AN12,RDGfix)+COUNTIF(AN$8:AN12,RDGave)+COUNTIF(AN$8:AN12,RDGevent)</f>
        <v>0</v>
      </c>
      <c r="AQ12" s="193"/>
      <c r="AR12" s="194" t="str">
        <f t="shared" si="21"/>
        <v/>
      </c>
      <c r="AS12" s="6" t="str">
        <f t="shared" si="22"/>
        <v/>
      </c>
      <c r="AT12" s="201">
        <f>COUNTIF(AR$8:AR12,OK)+COUNTIF(AR$8:AR12,RDGfix)+COUNTIF(AR$8:AR12,RDGave)+COUNTIF(AR$8:AR12,RDGevent)</f>
        <v>0</v>
      </c>
      <c r="AU12" s="193"/>
      <c r="AV12" s="194" t="str">
        <f t="shared" si="23"/>
        <v/>
      </c>
      <c r="AW12" s="6" t="str">
        <f t="shared" si="24"/>
        <v/>
      </c>
      <c r="AX12" s="201">
        <f>COUNTIF(AV$8:AV12,OK)+COUNTIF(AV$8:AV12,RDGfix)+COUNTIF(AV$8:AV12,RDGave)+COUNTIF(AV$8:AV12,RDGevent)</f>
        <v>0</v>
      </c>
      <c r="AY12" s="193"/>
      <c r="AZ12" s="194" t="str">
        <f t="shared" si="25"/>
        <v/>
      </c>
      <c r="BA12" s="6" t="str">
        <f t="shared" si="26"/>
        <v/>
      </c>
      <c r="BB12" s="201">
        <f>COUNTIF(AZ$8:AZ12,OK)+COUNTIF(AZ$8:AZ12,RDGfix)+COUNTIF(AZ$8:AZ12,RDGave)+COUNTIF(AZ$8:AZ12,RDGevent)</f>
        <v>0</v>
      </c>
      <c r="BC12" s="193"/>
      <c r="BD12" s="194" t="str">
        <f t="shared" si="27"/>
        <v/>
      </c>
      <c r="BE12" s="6" t="str">
        <f t="shared" si="28"/>
        <v/>
      </c>
      <c r="BF12" s="201">
        <f>COUNTIF(BD$8:BD12,OK)+COUNTIF(BD$8:BD12,RDGfix)+COUNTIF(BD$8:BD12,RDGave)+COUNTIF(BD$8:BD12,RDGevent)</f>
        <v>0</v>
      </c>
      <c r="BG12" s="193"/>
      <c r="BH12" s="194" t="str">
        <f t="shared" si="29"/>
        <v/>
      </c>
      <c r="BI12" s="6" t="str">
        <f t="shared" si="30"/>
        <v/>
      </c>
      <c r="BJ12" s="201">
        <f>COUNTIF(BH$8:BH12,OK)+COUNTIF(BH$8:BH12,RDGfix)+COUNTIF(BH$8:BH12,RDGave)+COUNTIF(BH$8:BH12,RDGevent)</f>
        <v>0</v>
      </c>
      <c r="BK12" s="193"/>
      <c r="BL12" s="194" t="str">
        <f t="shared" si="31"/>
        <v/>
      </c>
      <c r="BM12" s="6" t="str">
        <f t="shared" si="32"/>
        <v/>
      </c>
      <c r="BN12" s="201">
        <f>COUNTIF(BL$8:BL12,OK)+COUNTIF(BL$8:BL12,RDGfix)+COUNTIF(BL$8:BL12,RDGave)+COUNTIF(BL$8:BL12,RDGevent)</f>
        <v>0</v>
      </c>
      <c r="BO12" s="193"/>
      <c r="BP12" s="194" t="str">
        <f t="shared" si="33"/>
        <v/>
      </c>
      <c r="BQ12" s="6" t="str">
        <f t="shared" si="34"/>
        <v/>
      </c>
      <c r="BR12" s="201">
        <f>COUNTIF(BP$8:BP12,OK)+COUNTIF(BP$8:BP12,RDGfix)+COUNTIF(BP$8:BP12,RDGave)+COUNTIF(BP$8:BP12,RDGevent)</f>
        <v>0</v>
      </c>
      <c r="BS12" s="193"/>
      <c r="BT12" s="194" t="str">
        <f t="shared" si="35"/>
        <v/>
      </c>
      <c r="BU12" s="6" t="str">
        <f t="shared" si="36"/>
        <v/>
      </c>
      <c r="BV12" s="201">
        <f>COUNTIF(BT$8:BT12,OK)+COUNTIF(BT$8:BT12,RDGfix)+COUNTIF(BT$8:BT12,RDGave)+COUNTIF(BT$8:BT12,RDGevent)</f>
        <v>0</v>
      </c>
      <c r="BW12" s="193"/>
      <c r="BX12" s="194" t="str">
        <f t="shared" si="37"/>
        <v/>
      </c>
      <c r="BY12" s="6" t="str">
        <f t="shared" si="38"/>
        <v/>
      </c>
      <c r="BZ12" s="201">
        <f>COUNTIF(BX$8:BX12,OK)+COUNTIF(BX$8:BX12,RDGfix)+COUNTIF(BX$8:BX12,RDGave)+COUNTIF(BX$8:BX12,RDGevent)</f>
        <v>0</v>
      </c>
      <c r="CA12" s="193"/>
      <c r="CB12" s="194" t="str">
        <f t="shared" si="39"/>
        <v/>
      </c>
      <c r="CC12" s="6" t="str">
        <f t="shared" si="40"/>
        <v/>
      </c>
      <c r="CD12" s="201">
        <f>COUNTIF(CB$8:CB12,OK)+COUNTIF(CB$8:CB12,RDGfix)+COUNTIF(CB$8:CB12,RDGave)+COUNTIF(CB$8:CB12,RDGevent)</f>
        <v>0</v>
      </c>
      <c r="CE12" s="193"/>
      <c r="CF12" s="194" t="str">
        <f t="shared" si="41"/>
        <v/>
      </c>
      <c r="CG12" s="6" t="str">
        <f t="shared" si="42"/>
        <v/>
      </c>
      <c r="CH12" s="201">
        <f>COUNTIF(CF$8:CF12,OK)+COUNTIF(CF$8:CF12,RDGfix)+COUNTIF(CF$8:CF12,RDGave)+COUNTIF(CF$8:CF12,RDGevent)</f>
        <v>0</v>
      </c>
      <c r="CI12" s="193"/>
      <c r="CJ12" s="194" t="str">
        <f t="shared" si="43"/>
        <v/>
      </c>
      <c r="CK12" s="6" t="str">
        <f t="shared" si="44"/>
        <v/>
      </c>
      <c r="CL12" s="201">
        <f>COUNTIF(CJ$8:CJ12,OK)+COUNTIF(CJ$8:CJ12,RDGfix)+COUNTIF(CJ$8:CJ12,RDGave)+COUNTIF(CJ$8:CJ12,RDGevent)</f>
        <v>0</v>
      </c>
      <c r="CM12" s="193"/>
      <c r="CN12" s="194" t="str">
        <f t="shared" si="45"/>
        <v/>
      </c>
      <c r="CO12" s="6" t="str">
        <f t="shared" si="46"/>
        <v/>
      </c>
      <c r="CP12" s="201">
        <f>COUNTIF(CN$8:CN12,OK)+COUNTIF(CN$8:CN12,RDGfix)+COUNTIF(CN$8:CN12,RDGave)+COUNTIF(CN$8:CN12,RDGevent)</f>
        <v>0</v>
      </c>
      <c r="CQ12" s="193"/>
      <c r="CR12" s="194" t="str">
        <f t="shared" si="47"/>
        <v/>
      </c>
      <c r="CS12" s="6" t="str">
        <f t="shared" si="48"/>
        <v/>
      </c>
      <c r="CT12" s="201">
        <f>COUNTIF(CR$8:CR12,OK)+COUNTIF(CR$8:CR12,RDGfix)+COUNTIF(CR$8:CR12,RDGave)+COUNTIF(CR$8:CR12,RDGevent)</f>
        <v>0</v>
      </c>
      <c r="CU12" s="193"/>
      <c r="CV12" s="194" t="str">
        <f t="shared" si="49"/>
        <v/>
      </c>
      <c r="CW12" s="6" t="str">
        <f t="shared" si="50"/>
        <v/>
      </c>
      <c r="CX12" s="201">
        <f>COUNTIF(CV$8:CV12,OK)+COUNTIF(CV$8:CV12,RDGfix)+COUNTIF(CV$8:CV12,RDGave)+COUNTIF(CV$8:CV12,RDGevent)</f>
        <v>0</v>
      </c>
      <c r="CY12" s="193"/>
      <c r="CZ12" s="194" t="str">
        <f t="shared" si="51"/>
        <v/>
      </c>
      <c r="DA12" s="6" t="str">
        <f t="shared" si="52"/>
        <v/>
      </c>
      <c r="DB12" s="201">
        <f>COUNTIF(CZ$8:CZ12,OK)+COUNTIF(CZ$8:CZ12,RDGfix)+COUNTIF(CZ$8:CZ12,RDGave)+COUNTIF(CZ$8:CZ12,RDGevent)</f>
        <v>0</v>
      </c>
      <c r="DC12" s="193"/>
      <c r="DD12" s="194" t="str">
        <f t="shared" si="53"/>
        <v/>
      </c>
      <c r="DE12" s="6" t="str">
        <f t="shared" si="54"/>
        <v/>
      </c>
      <c r="DF12" s="201">
        <f>COUNTIF(DD$8:DD12,OK)+COUNTIF(DD$8:DD12,RDGfix)+COUNTIF(DD$8:DD12,RDGave)+COUNTIF(DD$8:DD12,RDGevent)</f>
        <v>0</v>
      </c>
      <c r="DG12" s="193"/>
      <c r="DH12" s="194" t="str">
        <f t="shared" si="55"/>
        <v/>
      </c>
      <c r="DI12" s="6" t="str">
        <f t="shared" si="56"/>
        <v/>
      </c>
      <c r="DJ12" s="201">
        <f>COUNTIF(DH$8:DH12,OK)+COUNTIF(DH$8:DH12,RDGfix)+COUNTIF(DH$8:DH12,RDGave)+COUNTIF(DH$8:DH12,RDGevent)</f>
        <v>0</v>
      </c>
      <c r="DK12" s="193"/>
      <c r="DL12" s="194" t="str">
        <f t="shared" si="57"/>
        <v/>
      </c>
      <c r="DM12" s="6" t="str">
        <f t="shared" si="58"/>
        <v/>
      </c>
      <c r="DN12" s="201">
        <f>COUNTIF(DL$8:DL12,OK)+COUNTIF(DL$8:DL12,RDGfix)+COUNTIF(DL$8:DL12,RDGave)+COUNTIF(DL$8:DL12,RDGevent)</f>
        <v>0</v>
      </c>
      <c r="DO12" s="193"/>
      <c r="DP12" s="194" t="str">
        <f t="shared" si="59"/>
        <v/>
      </c>
      <c r="DQ12" s="6" t="str">
        <f t="shared" si="60"/>
        <v/>
      </c>
      <c r="DR12" s="201">
        <f>COUNTIF(DP$8:DP12,OK)+COUNTIF(DP$8:DP12,RDGfix)+COUNTIF(DP$8:DP12,RDGave)+COUNTIF(DP$8:DP12,RDGevent)</f>
        <v>0</v>
      </c>
      <c r="DS12" s="193"/>
      <c r="DT12" s="194" t="str">
        <f t="shared" si="61"/>
        <v/>
      </c>
      <c r="DU12" s="6" t="str">
        <f t="shared" si="62"/>
        <v/>
      </c>
      <c r="DV12" s="201">
        <f>COUNTIF(DT$8:DT12,OK)+COUNTIF(DT$8:DT12,RDGfix)+COUNTIF(DT$8:DT12,RDGave)+COUNTIF(DT$8:DT12,RDGevent)</f>
        <v>0</v>
      </c>
      <c r="DW12" s="193"/>
      <c r="DX12" s="194" t="str">
        <f t="shared" si="63"/>
        <v/>
      </c>
      <c r="DY12" s="6" t="str">
        <f t="shared" si="64"/>
        <v/>
      </c>
      <c r="DZ12" s="201">
        <f>COUNTIF(DX$8:DX12,OK)+COUNTIF(DX$8:DX12,RDGfix)+COUNTIF(DX$8:DX12,RDGave)+COUNTIF(DX$8:DX12,RDGevent)</f>
        <v>0</v>
      </c>
      <c r="EA12" s="193"/>
      <c r="EB12" s="194" t="str">
        <f t="shared" si="65"/>
        <v/>
      </c>
      <c r="EC12" s="6" t="str">
        <f t="shared" si="66"/>
        <v/>
      </c>
      <c r="ED12" s="201">
        <f>COUNTIF(EB$8:EB12,OK)+COUNTIF(EB$8:EB12,RDGfix)+COUNTIF(EB$8:EB12,RDGave)+COUNTIF(EB$8:EB12,RDGevent)</f>
        <v>0</v>
      </c>
      <c r="EE12" s="193"/>
      <c r="EF12" s="194" t="str">
        <f t="shared" si="67"/>
        <v/>
      </c>
      <c r="EG12" s="6" t="str">
        <f t="shared" si="68"/>
        <v/>
      </c>
      <c r="EH12" s="201">
        <f>COUNTIF(EF$8:EF12,OK)+COUNTIF(EF$8:EF12,RDGfix)+COUNTIF(EF$8:EF12,RDGave)+COUNTIF(EF$8:EF12,RDGevent)</f>
        <v>0</v>
      </c>
      <c r="EI12" s="193"/>
      <c r="EJ12" s="194" t="str">
        <f t="shared" si="69"/>
        <v/>
      </c>
      <c r="EK12" s="6" t="str">
        <f t="shared" si="70"/>
        <v/>
      </c>
      <c r="EL12" s="201">
        <f>COUNTIF(EJ$8:EJ12,OK)+COUNTIF(EJ$8:EJ12,RDGfix)+COUNTIF(EJ$8:EJ12,RDGave)+COUNTIF(EJ$8:EJ12,RDGevent)</f>
        <v>0</v>
      </c>
      <c r="EM12" s="193"/>
      <c r="EN12" s="194" t="str">
        <f t="shared" si="71"/>
        <v/>
      </c>
      <c r="EO12" s="6" t="str">
        <f t="shared" si="72"/>
        <v/>
      </c>
      <c r="EP12" s="201">
        <f>COUNTIF(EN$8:EN12,OK)+COUNTIF(EN$8:EN12,RDGfix)+COUNTIF(EN$8:EN12,RDGave)+COUNTIF(EN$8:EN12,RDGevent)</f>
        <v>0</v>
      </c>
      <c r="EQ12" s="193"/>
      <c r="ER12" s="194" t="str">
        <f t="shared" si="73"/>
        <v/>
      </c>
      <c r="ES12" s="6" t="str">
        <f t="shared" si="74"/>
        <v/>
      </c>
      <c r="ET12" s="201">
        <f>COUNTIF(ER$8:ER12,OK)+COUNTIF(ER$8:ER12,RDGfix)+COUNTIF(ER$8:ER12,RDGave)+COUNTIF(ER$8:ER12,RDGevent)</f>
        <v>0</v>
      </c>
      <c r="EU12" s="193"/>
      <c r="EV12" s="194" t="str">
        <f t="shared" si="75"/>
        <v/>
      </c>
      <c r="EW12" s="6" t="str">
        <f t="shared" si="76"/>
        <v/>
      </c>
      <c r="EX12" s="201">
        <f>COUNTIF(EV$8:EV12,OK)+COUNTIF(EV$8:EV12,RDGfix)+COUNTIF(EV$8:EV12,RDGave)+COUNTIF(EV$8:EV12,RDGevent)</f>
        <v>0</v>
      </c>
      <c r="EY12" s="193"/>
      <c r="EZ12" s="194" t="str">
        <f t="shared" si="77"/>
        <v/>
      </c>
      <c r="FA12" s="6" t="str">
        <f t="shared" si="78"/>
        <v/>
      </c>
      <c r="FB12" s="201">
        <f>COUNTIF(EZ$8:EZ12,OK)+COUNTIF(EZ$8:EZ12,RDGfix)+COUNTIF(EZ$8:EZ12,RDGave)+COUNTIF(EZ$8:EZ12,RDGevent)</f>
        <v>0</v>
      </c>
      <c r="FC12" s="193"/>
      <c r="FD12" s="194" t="str">
        <f t="shared" si="79"/>
        <v/>
      </c>
      <c r="FE12" s="6" t="str">
        <f t="shared" si="80"/>
        <v/>
      </c>
      <c r="FF12" s="201">
        <f>COUNTIF(FD$8:FD12,OK)+COUNTIF(FD$8:FD12,RDGfix)+COUNTIF(FD$8:FD12,RDGave)+COUNTIF(FD$8:FD12,RDGevent)</f>
        <v>0</v>
      </c>
      <c r="FG12" s="193"/>
      <c r="FH12" s="194" t="str">
        <f t="shared" si="81"/>
        <v/>
      </c>
      <c r="FI12" s="6" t="str">
        <f t="shared" si="82"/>
        <v/>
      </c>
      <c r="FJ12" s="201">
        <f>COUNTIF(FH$8:FH12,OK)+COUNTIF(FH$8:FH12,RDGfix)+COUNTIF(FH$8:FH12,RDGave)+COUNTIF(FH$8:FH12,RDGevent)</f>
        <v>0</v>
      </c>
      <c r="FK12" s="2"/>
      <c r="FL12" s="53">
        <v>1</v>
      </c>
      <c r="FM12" s="2"/>
      <c r="FN12" s="195"/>
      <c r="FO12" s="188"/>
      <c r="FP12" s="2"/>
    </row>
    <row r="13" spans="1:172">
      <c r="B13" s="5" t="s">
        <v>23</v>
      </c>
      <c r="C13" s="242"/>
      <c r="D13" s="6" t="str">
        <f t="shared" si="1"/>
        <v/>
      </c>
      <c r="E13" s="6" t="str">
        <f t="shared" si="2"/>
        <v/>
      </c>
      <c r="F13" s="201">
        <f>COUNTIF(D$8:D13,OK)+COUNTIF(D$8:D13,RDGfix)+COUNTIF(D$8:D13,RDGave)+COUNTIF(D$8:D13,RDGevent)</f>
        <v>0</v>
      </c>
      <c r="G13" s="243"/>
      <c r="H13" s="194" t="str">
        <f t="shared" si="3"/>
        <v/>
      </c>
      <c r="I13" s="6" t="str">
        <f t="shared" si="4"/>
        <v/>
      </c>
      <c r="J13" s="201">
        <f>COUNTIF(H$8:H13,OK)+COUNTIF(H$8:H13,RDGfix)+COUNTIF(H$8:H13,RDGave)+COUNTIF(H$8:H13,RDGevent)</f>
        <v>0</v>
      </c>
      <c r="K13" s="193"/>
      <c r="L13" s="194" t="str">
        <f t="shared" si="5"/>
        <v/>
      </c>
      <c r="M13" s="6" t="str">
        <f t="shared" si="6"/>
        <v/>
      </c>
      <c r="N13" s="201">
        <f>COUNTIF(L$8:L13,OK)+COUNTIF(L$8:L13,RDGfix)+COUNTIF(L$8:L13,RDGave)+COUNTIF(L$8:L13,RDGevent)</f>
        <v>0</v>
      </c>
      <c r="O13" s="193"/>
      <c r="P13" s="194" t="str">
        <f t="shared" si="7"/>
        <v/>
      </c>
      <c r="Q13" s="6" t="str">
        <f t="shared" si="8"/>
        <v/>
      </c>
      <c r="R13" s="201">
        <f>COUNTIF(P$8:P13,OK)+COUNTIF(P$8:P13,RDGfix)+COUNTIF(P$8:P13,RDGave)+COUNTIF(P$8:P13,RDGevent)</f>
        <v>0</v>
      </c>
      <c r="S13" s="193"/>
      <c r="T13" s="194" t="str">
        <f t="shared" si="9"/>
        <v/>
      </c>
      <c r="U13" s="6" t="str">
        <f t="shared" si="10"/>
        <v/>
      </c>
      <c r="V13" s="201">
        <f>COUNTIF(T$8:T13,OK)+COUNTIF(T$8:T13,RDGfix)+COUNTIF(T$8:T13,RDGave)+COUNTIF(T$8:T13,RDGevent)</f>
        <v>0</v>
      </c>
      <c r="W13" s="193"/>
      <c r="X13" s="194" t="str">
        <f t="shared" si="11"/>
        <v/>
      </c>
      <c r="Y13" s="6" t="str">
        <f t="shared" si="12"/>
        <v/>
      </c>
      <c r="Z13" s="201">
        <f>COUNTIF(X$8:X13,OK)+COUNTIF(X$8:X13,RDGfix)+COUNTIF(X$8:X13,RDGave)+COUNTIF(X$8:X13,RDGevent)</f>
        <v>0</v>
      </c>
      <c r="AA13" s="193"/>
      <c r="AB13" s="194" t="str">
        <f t="shared" si="13"/>
        <v/>
      </c>
      <c r="AC13" s="6" t="str">
        <f t="shared" si="14"/>
        <v/>
      </c>
      <c r="AD13" s="201">
        <f>COUNTIF(AB$8:AB13,OK)+COUNTIF(AB$8:AB13,RDGfix)+COUNTIF(AB$8:AB13,RDGave)+COUNTIF(AB$8:AB13,RDGevent)</f>
        <v>0</v>
      </c>
      <c r="AE13" s="193"/>
      <c r="AF13" s="194" t="str">
        <f t="shared" si="15"/>
        <v/>
      </c>
      <c r="AG13" s="6" t="str">
        <f t="shared" si="16"/>
        <v/>
      </c>
      <c r="AH13" s="201">
        <f>COUNTIF(AF$8:AF13,OK)+COUNTIF(AF$8:AF13,RDGfix)+COUNTIF(AF$8:AF13,RDGave)+COUNTIF(AF$8:AF13,RDGevent)</f>
        <v>0</v>
      </c>
      <c r="AI13" s="193"/>
      <c r="AJ13" s="194" t="str">
        <f t="shared" si="17"/>
        <v/>
      </c>
      <c r="AK13" s="6" t="str">
        <f t="shared" si="18"/>
        <v/>
      </c>
      <c r="AL13" s="201">
        <f>COUNTIF(AJ$8:AJ13,OK)+COUNTIF(AJ$8:AJ13,RDGfix)+COUNTIF(AJ$8:AJ13,RDGave)+COUNTIF(AJ$8:AJ13,RDGevent)</f>
        <v>0</v>
      </c>
      <c r="AM13" s="243"/>
      <c r="AN13" s="194" t="str">
        <f t="shared" si="19"/>
        <v/>
      </c>
      <c r="AO13" s="6" t="str">
        <f t="shared" si="20"/>
        <v/>
      </c>
      <c r="AP13" s="201">
        <f>COUNTIF(AN$8:AN13,OK)+COUNTIF(AN$8:AN13,RDGfix)+COUNTIF(AN$8:AN13,RDGave)+COUNTIF(AN$8:AN13,RDGevent)</f>
        <v>0</v>
      </c>
      <c r="AQ13" s="193"/>
      <c r="AR13" s="194" t="str">
        <f t="shared" si="21"/>
        <v/>
      </c>
      <c r="AS13" s="6" t="str">
        <f t="shared" si="22"/>
        <v/>
      </c>
      <c r="AT13" s="201">
        <f>COUNTIF(AR$8:AR13,OK)+COUNTIF(AR$8:AR13,RDGfix)+COUNTIF(AR$8:AR13,RDGave)+COUNTIF(AR$8:AR13,RDGevent)</f>
        <v>0</v>
      </c>
      <c r="AU13" s="193"/>
      <c r="AV13" s="194" t="str">
        <f t="shared" si="23"/>
        <v/>
      </c>
      <c r="AW13" s="6" t="str">
        <f t="shared" si="24"/>
        <v/>
      </c>
      <c r="AX13" s="201">
        <f>COUNTIF(AV$8:AV13,OK)+COUNTIF(AV$8:AV13,RDGfix)+COUNTIF(AV$8:AV13,RDGave)+COUNTIF(AV$8:AV13,RDGevent)</f>
        <v>0</v>
      </c>
      <c r="AY13" s="193"/>
      <c r="AZ13" s="194" t="str">
        <f t="shared" si="25"/>
        <v/>
      </c>
      <c r="BA13" s="6" t="str">
        <f t="shared" si="26"/>
        <v/>
      </c>
      <c r="BB13" s="201">
        <f>COUNTIF(AZ$8:AZ13,OK)+COUNTIF(AZ$8:AZ13,RDGfix)+COUNTIF(AZ$8:AZ13,RDGave)+COUNTIF(AZ$8:AZ13,RDGevent)</f>
        <v>0</v>
      </c>
      <c r="BC13" s="193"/>
      <c r="BD13" s="194" t="str">
        <f t="shared" si="27"/>
        <v/>
      </c>
      <c r="BE13" s="6" t="str">
        <f t="shared" si="28"/>
        <v/>
      </c>
      <c r="BF13" s="201">
        <f>COUNTIF(BD$8:BD13,OK)+COUNTIF(BD$8:BD13,RDGfix)+COUNTIF(BD$8:BD13,RDGave)+COUNTIF(BD$8:BD13,RDGevent)</f>
        <v>0</v>
      </c>
      <c r="BG13" s="193"/>
      <c r="BH13" s="194" t="str">
        <f t="shared" si="29"/>
        <v/>
      </c>
      <c r="BI13" s="6" t="str">
        <f t="shared" si="30"/>
        <v/>
      </c>
      <c r="BJ13" s="201">
        <f>COUNTIF(BH$8:BH13,OK)+COUNTIF(BH$8:BH13,RDGfix)+COUNTIF(BH$8:BH13,RDGave)+COUNTIF(BH$8:BH13,RDGevent)</f>
        <v>0</v>
      </c>
      <c r="BK13" s="193"/>
      <c r="BL13" s="194" t="str">
        <f t="shared" si="31"/>
        <v/>
      </c>
      <c r="BM13" s="6" t="str">
        <f t="shared" si="32"/>
        <v/>
      </c>
      <c r="BN13" s="201">
        <f>COUNTIF(BL$8:BL13,OK)+COUNTIF(BL$8:BL13,RDGfix)+COUNTIF(BL$8:BL13,RDGave)+COUNTIF(BL$8:BL13,RDGevent)</f>
        <v>0</v>
      </c>
      <c r="BO13" s="193"/>
      <c r="BP13" s="194" t="str">
        <f t="shared" si="33"/>
        <v/>
      </c>
      <c r="BQ13" s="6" t="str">
        <f t="shared" si="34"/>
        <v/>
      </c>
      <c r="BR13" s="201">
        <f>COUNTIF(BP$8:BP13,OK)+COUNTIF(BP$8:BP13,RDGfix)+COUNTIF(BP$8:BP13,RDGave)+COUNTIF(BP$8:BP13,RDGevent)</f>
        <v>0</v>
      </c>
      <c r="BS13" s="193"/>
      <c r="BT13" s="194" t="str">
        <f t="shared" si="35"/>
        <v/>
      </c>
      <c r="BU13" s="6" t="str">
        <f t="shared" si="36"/>
        <v/>
      </c>
      <c r="BV13" s="201">
        <f>COUNTIF(BT$8:BT13,OK)+COUNTIF(BT$8:BT13,RDGfix)+COUNTIF(BT$8:BT13,RDGave)+COUNTIF(BT$8:BT13,RDGevent)</f>
        <v>0</v>
      </c>
      <c r="BW13" s="193"/>
      <c r="BX13" s="194" t="str">
        <f t="shared" si="37"/>
        <v/>
      </c>
      <c r="BY13" s="6" t="str">
        <f t="shared" si="38"/>
        <v/>
      </c>
      <c r="BZ13" s="201">
        <f>COUNTIF(BX$8:BX13,OK)+COUNTIF(BX$8:BX13,RDGfix)+COUNTIF(BX$8:BX13,RDGave)+COUNTIF(BX$8:BX13,RDGevent)</f>
        <v>0</v>
      </c>
      <c r="CA13" s="193"/>
      <c r="CB13" s="194" t="str">
        <f t="shared" si="39"/>
        <v/>
      </c>
      <c r="CC13" s="6" t="str">
        <f t="shared" si="40"/>
        <v/>
      </c>
      <c r="CD13" s="201">
        <f>COUNTIF(CB$8:CB13,OK)+COUNTIF(CB$8:CB13,RDGfix)+COUNTIF(CB$8:CB13,RDGave)+COUNTIF(CB$8:CB13,RDGevent)</f>
        <v>0</v>
      </c>
      <c r="CE13" s="193"/>
      <c r="CF13" s="194" t="str">
        <f t="shared" si="41"/>
        <v/>
      </c>
      <c r="CG13" s="6" t="str">
        <f t="shared" si="42"/>
        <v/>
      </c>
      <c r="CH13" s="201">
        <f>COUNTIF(CF$8:CF13,OK)+COUNTIF(CF$8:CF13,RDGfix)+COUNTIF(CF$8:CF13,RDGave)+COUNTIF(CF$8:CF13,RDGevent)</f>
        <v>0</v>
      </c>
      <c r="CI13" s="193"/>
      <c r="CJ13" s="194" t="str">
        <f t="shared" si="43"/>
        <v/>
      </c>
      <c r="CK13" s="6" t="str">
        <f t="shared" si="44"/>
        <v/>
      </c>
      <c r="CL13" s="201">
        <f>COUNTIF(CJ$8:CJ13,OK)+COUNTIF(CJ$8:CJ13,RDGfix)+COUNTIF(CJ$8:CJ13,RDGave)+COUNTIF(CJ$8:CJ13,RDGevent)</f>
        <v>0</v>
      </c>
      <c r="CM13" s="193"/>
      <c r="CN13" s="194" t="str">
        <f t="shared" si="45"/>
        <v/>
      </c>
      <c r="CO13" s="6" t="str">
        <f t="shared" si="46"/>
        <v/>
      </c>
      <c r="CP13" s="201">
        <f>COUNTIF(CN$8:CN13,OK)+COUNTIF(CN$8:CN13,RDGfix)+COUNTIF(CN$8:CN13,RDGave)+COUNTIF(CN$8:CN13,RDGevent)</f>
        <v>0</v>
      </c>
      <c r="CQ13" s="193"/>
      <c r="CR13" s="194" t="str">
        <f t="shared" si="47"/>
        <v/>
      </c>
      <c r="CS13" s="6" t="str">
        <f t="shared" si="48"/>
        <v/>
      </c>
      <c r="CT13" s="201">
        <f>COUNTIF(CR$8:CR13,OK)+COUNTIF(CR$8:CR13,RDGfix)+COUNTIF(CR$8:CR13,RDGave)+COUNTIF(CR$8:CR13,RDGevent)</f>
        <v>0</v>
      </c>
      <c r="CU13" s="193"/>
      <c r="CV13" s="194" t="str">
        <f t="shared" si="49"/>
        <v/>
      </c>
      <c r="CW13" s="6" t="str">
        <f t="shared" si="50"/>
        <v/>
      </c>
      <c r="CX13" s="201">
        <f>COUNTIF(CV$8:CV13,OK)+COUNTIF(CV$8:CV13,RDGfix)+COUNTIF(CV$8:CV13,RDGave)+COUNTIF(CV$8:CV13,RDGevent)</f>
        <v>0</v>
      </c>
      <c r="CY13" s="193"/>
      <c r="CZ13" s="194" t="str">
        <f t="shared" si="51"/>
        <v/>
      </c>
      <c r="DA13" s="6" t="str">
        <f t="shared" si="52"/>
        <v/>
      </c>
      <c r="DB13" s="201">
        <f>COUNTIF(CZ$8:CZ13,OK)+COUNTIF(CZ$8:CZ13,RDGfix)+COUNTIF(CZ$8:CZ13,RDGave)+COUNTIF(CZ$8:CZ13,RDGevent)</f>
        <v>0</v>
      </c>
      <c r="DC13" s="193"/>
      <c r="DD13" s="194" t="str">
        <f t="shared" si="53"/>
        <v/>
      </c>
      <c r="DE13" s="6" t="str">
        <f t="shared" si="54"/>
        <v/>
      </c>
      <c r="DF13" s="201">
        <f>COUNTIF(DD$8:DD13,OK)+COUNTIF(DD$8:DD13,RDGfix)+COUNTIF(DD$8:DD13,RDGave)+COUNTIF(DD$8:DD13,RDGevent)</f>
        <v>0</v>
      </c>
      <c r="DG13" s="193"/>
      <c r="DH13" s="194" t="str">
        <f t="shared" si="55"/>
        <v/>
      </c>
      <c r="DI13" s="6" t="str">
        <f t="shared" si="56"/>
        <v/>
      </c>
      <c r="DJ13" s="201">
        <f>COUNTIF(DH$8:DH13,OK)+COUNTIF(DH$8:DH13,RDGfix)+COUNTIF(DH$8:DH13,RDGave)+COUNTIF(DH$8:DH13,RDGevent)</f>
        <v>0</v>
      </c>
      <c r="DK13" s="193"/>
      <c r="DL13" s="194" t="str">
        <f t="shared" si="57"/>
        <v/>
      </c>
      <c r="DM13" s="6" t="str">
        <f t="shared" si="58"/>
        <v/>
      </c>
      <c r="DN13" s="201">
        <f>COUNTIF(DL$8:DL13,OK)+COUNTIF(DL$8:DL13,RDGfix)+COUNTIF(DL$8:DL13,RDGave)+COUNTIF(DL$8:DL13,RDGevent)</f>
        <v>0</v>
      </c>
      <c r="DO13" s="193"/>
      <c r="DP13" s="194" t="str">
        <f t="shared" si="59"/>
        <v/>
      </c>
      <c r="DQ13" s="6" t="str">
        <f t="shared" si="60"/>
        <v/>
      </c>
      <c r="DR13" s="201">
        <f>COUNTIF(DP$8:DP13,OK)+COUNTIF(DP$8:DP13,RDGfix)+COUNTIF(DP$8:DP13,RDGave)+COUNTIF(DP$8:DP13,RDGevent)</f>
        <v>0</v>
      </c>
      <c r="DS13" s="193"/>
      <c r="DT13" s="194" t="str">
        <f t="shared" si="61"/>
        <v/>
      </c>
      <c r="DU13" s="6" t="str">
        <f t="shared" si="62"/>
        <v/>
      </c>
      <c r="DV13" s="201">
        <f>COUNTIF(DT$8:DT13,OK)+COUNTIF(DT$8:DT13,RDGfix)+COUNTIF(DT$8:DT13,RDGave)+COUNTIF(DT$8:DT13,RDGevent)</f>
        <v>0</v>
      </c>
      <c r="DW13" s="193"/>
      <c r="DX13" s="194" t="str">
        <f t="shared" si="63"/>
        <v/>
      </c>
      <c r="DY13" s="6" t="str">
        <f t="shared" si="64"/>
        <v/>
      </c>
      <c r="DZ13" s="201">
        <f>COUNTIF(DX$8:DX13,OK)+COUNTIF(DX$8:DX13,RDGfix)+COUNTIF(DX$8:DX13,RDGave)+COUNTIF(DX$8:DX13,RDGevent)</f>
        <v>0</v>
      </c>
      <c r="EA13" s="193"/>
      <c r="EB13" s="194" t="str">
        <f t="shared" si="65"/>
        <v/>
      </c>
      <c r="EC13" s="6" t="str">
        <f t="shared" si="66"/>
        <v/>
      </c>
      <c r="ED13" s="201">
        <f>COUNTIF(EB$8:EB13,OK)+COUNTIF(EB$8:EB13,RDGfix)+COUNTIF(EB$8:EB13,RDGave)+COUNTIF(EB$8:EB13,RDGevent)</f>
        <v>0</v>
      </c>
      <c r="EE13" s="193"/>
      <c r="EF13" s="194" t="str">
        <f t="shared" si="67"/>
        <v/>
      </c>
      <c r="EG13" s="6" t="str">
        <f t="shared" si="68"/>
        <v/>
      </c>
      <c r="EH13" s="201">
        <f>COUNTIF(EF$8:EF13,OK)+COUNTIF(EF$8:EF13,RDGfix)+COUNTIF(EF$8:EF13,RDGave)+COUNTIF(EF$8:EF13,RDGevent)</f>
        <v>0</v>
      </c>
      <c r="EI13" s="193"/>
      <c r="EJ13" s="194" t="str">
        <f t="shared" si="69"/>
        <v/>
      </c>
      <c r="EK13" s="6" t="str">
        <f t="shared" si="70"/>
        <v/>
      </c>
      <c r="EL13" s="201">
        <f>COUNTIF(EJ$8:EJ13,OK)+COUNTIF(EJ$8:EJ13,RDGfix)+COUNTIF(EJ$8:EJ13,RDGave)+COUNTIF(EJ$8:EJ13,RDGevent)</f>
        <v>0</v>
      </c>
      <c r="EM13" s="193"/>
      <c r="EN13" s="194" t="str">
        <f t="shared" si="71"/>
        <v/>
      </c>
      <c r="EO13" s="6" t="str">
        <f t="shared" si="72"/>
        <v/>
      </c>
      <c r="EP13" s="201">
        <f>COUNTIF(EN$8:EN13,OK)+COUNTIF(EN$8:EN13,RDGfix)+COUNTIF(EN$8:EN13,RDGave)+COUNTIF(EN$8:EN13,RDGevent)</f>
        <v>0</v>
      </c>
      <c r="EQ13" s="193"/>
      <c r="ER13" s="194" t="str">
        <f t="shared" si="73"/>
        <v/>
      </c>
      <c r="ES13" s="6" t="str">
        <f t="shared" si="74"/>
        <v/>
      </c>
      <c r="ET13" s="201">
        <f>COUNTIF(ER$8:ER13,OK)+COUNTIF(ER$8:ER13,RDGfix)+COUNTIF(ER$8:ER13,RDGave)+COUNTIF(ER$8:ER13,RDGevent)</f>
        <v>0</v>
      </c>
      <c r="EU13" s="193"/>
      <c r="EV13" s="194" t="str">
        <f t="shared" si="75"/>
        <v/>
      </c>
      <c r="EW13" s="6" t="str">
        <f t="shared" si="76"/>
        <v/>
      </c>
      <c r="EX13" s="201">
        <f>COUNTIF(EV$8:EV13,OK)+COUNTIF(EV$8:EV13,RDGfix)+COUNTIF(EV$8:EV13,RDGave)+COUNTIF(EV$8:EV13,RDGevent)</f>
        <v>0</v>
      </c>
      <c r="EY13" s="193"/>
      <c r="EZ13" s="194" t="str">
        <f t="shared" si="77"/>
        <v/>
      </c>
      <c r="FA13" s="6" t="str">
        <f t="shared" si="78"/>
        <v/>
      </c>
      <c r="FB13" s="201">
        <f>COUNTIF(EZ$8:EZ13,OK)+COUNTIF(EZ$8:EZ13,RDGfix)+COUNTIF(EZ$8:EZ13,RDGave)+COUNTIF(EZ$8:EZ13,RDGevent)</f>
        <v>0</v>
      </c>
      <c r="FC13" s="193"/>
      <c r="FD13" s="194" t="str">
        <f t="shared" si="79"/>
        <v/>
      </c>
      <c r="FE13" s="6" t="str">
        <f t="shared" si="80"/>
        <v/>
      </c>
      <c r="FF13" s="201">
        <f>COUNTIF(FD$8:FD13,OK)+COUNTIF(FD$8:FD13,RDGfix)+COUNTIF(FD$8:FD13,RDGave)+COUNTIF(FD$8:FD13,RDGevent)</f>
        <v>0</v>
      </c>
      <c r="FG13" s="193"/>
      <c r="FH13" s="194" t="str">
        <f t="shared" si="81"/>
        <v/>
      </c>
      <c r="FI13" s="6" t="str">
        <f t="shared" si="82"/>
        <v/>
      </c>
      <c r="FJ13" s="201">
        <f>COUNTIF(FH$8:FH13,OK)+COUNTIF(FH$8:FH13,RDGfix)+COUNTIF(FH$8:FH13,RDGave)+COUNTIF(FH$8:FH13,RDGevent)</f>
        <v>0</v>
      </c>
      <c r="FK13" s="2"/>
      <c r="FL13" s="53">
        <v>1</v>
      </c>
      <c r="FM13" s="2"/>
      <c r="FN13" s="54"/>
      <c r="FO13" s="45"/>
      <c r="FP13" s="2"/>
    </row>
    <row r="14" spans="1:172">
      <c r="B14" s="5" t="s">
        <v>24</v>
      </c>
      <c r="C14" s="242"/>
      <c r="D14" s="6" t="str">
        <f t="shared" si="1"/>
        <v/>
      </c>
      <c r="E14" s="6" t="str">
        <f t="shared" si="2"/>
        <v/>
      </c>
      <c r="F14" s="201">
        <f>COUNTIF(D$8:D14,OK)+COUNTIF(D$8:D14,RDGfix)+COUNTIF(D$8:D14,RDGave)+COUNTIF(D$8:D14,RDGevent)</f>
        <v>0</v>
      </c>
      <c r="G14" s="243"/>
      <c r="H14" s="194" t="str">
        <f t="shared" si="3"/>
        <v/>
      </c>
      <c r="I14" s="6" t="str">
        <f t="shared" si="4"/>
        <v/>
      </c>
      <c r="J14" s="201">
        <f>COUNTIF(H$8:H14,OK)+COUNTIF(H$8:H14,RDGfix)+COUNTIF(H$8:H14,RDGave)+COUNTIF(H$8:H14,RDGevent)</f>
        <v>0</v>
      </c>
      <c r="K14" s="193"/>
      <c r="L14" s="194" t="str">
        <f t="shared" si="5"/>
        <v/>
      </c>
      <c r="M14" s="6" t="str">
        <f t="shared" si="6"/>
        <v/>
      </c>
      <c r="N14" s="201">
        <f>COUNTIF(L$8:L14,OK)+COUNTIF(L$8:L14,RDGfix)+COUNTIF(L$8:L14,RDGave)+COUNTIF(L$8:L14,RDGevent)</f>
        <v>0</v>
      </c>
      <c r="O14" s="193"/>
      <c r="P14" s="194" t="str">
        <f t="shared" si="7"/>
        <v/>
      </c>
      <c r="Q14" s="6" t="str">
        <f t="shared" si="8"/>
        <v/>
      </c>
      <c r="R14" s="201">
        <f>COUNTIF(P$8:P14,OK)+COUNTIF(P$8:P14,RDGfix)+COUNTIF(P$8:P14,RDGave)+COUNTIF(P$8:P14,RDGevent)</f>
        <v>0</v>
      </c>
      <c r="S14" s="193"/>
      <c r="T14" s="194" t="str">
        <f t="shared" si="9"/>
        <v/>
      </c>
      <c r="U14" s="6" t="str">
        <f t="shared" si="10"/>
        <v/>
      </c>
      <c r="V14" s="201">
        <f>COUNTIF(T$8:T14,OK)+COUNTIF(T$8:T14,RDGfix)+COUNTIF(T$8:T14,RDGave)+COUNTIF(T$8:T14,RDGevent)</f>
        <v>0</v>
      </c>
      <c r="W14" s="193"/>
      <c r="X14" s="194" t="str">
        <f t="shared" si="11"/>
        <v/>
      </c>
      <c r="Y14" s="6" t="str">
        <f t="shared" si="12"/>
        <v/>
      </c>
      <c r="Z14" s="201">
        <f>COUNTIF(X$8:X14,OK)+COUNTIF(X$8:X14,RDGfix)+COUNTIF(X$8:X14,RDGave)+COUNTIF(X$8:X14,RDGevent)</f>
        <v>0</v>
      </c>
      <c r="AA14" s="193"/>
      <c r="AB14" s="194" t="str">
        <f t="shared" si="13"/>
        <v/>
      </c>
      <c r="AC14" s="6" t="str">
        <f t="shared" si="14"/>
        <v/>
      </c>
      <c r="AD14" s="201">
        <f>COUNTIF(AB$8:AB14,OK)+COUNTIF(AB$8:AB14,RDGfix)+COUNTIF(AB$8:AB14,RDGave)+COUNTIF(AB$8:AB14,RDGevent)</f>
        <v>0</v>
      </c>
      <c r="AE14" s="193"/>
      <c r="AF14" s="194" t="str">
        <f t="shared" si="15"/>
        <v/>
      </c>
      <c r="AG14" s="6" t="str">
        <f t="shared" si="16"/>
        <v/>
      </c>
      <c r="AH14" s="201">
        <f>COUNTIF(AF$8:AF14,OK)+COUNTIF(AF$8:AF14,RDGfix)+COUNTIF(AF$8:AF14,RDGave)+COUNTIF(AF$8:AF14,RDGevent)</f>
        <v>0</v>
      </c>
      <c r="AI14" s="193"/>
      <c r="AJ14" s="194" t="str">
        <f t="shared" si="17"/>
        <v/>
      </c>
      <c r="AK14" s="6" t="str">
        <f t="shared" si="18"/>
        <v/>
      </c>
      <c r="AL14" s="201">
        <f>COUNTIF(AJ$8:AJ14,OK)+COUNTIF(AJ$8:AJ14,RDGfix)+COUNTIF(AJ$8:AJ14,RDGave)+COUNTIF(AJ$8:AJ14,RDGevent)</f>
        <v>0</v>
      </c>
      <c r="AM14" s="243"/>
      <c r="AN14" s="194" t="str">
        <f t="shared" si="19"/>
        <v/>
      </c>
      <c r="AO14" s="6" t="str">
        <f t="shared" si="20"/>
        <v/>
      </c>
      <c r="AP14" s="201">
        <f>COUNTIF(AN$8:AN14,OK)+COUNTIF(AN$8:AN14,RDGfix)+COUNTIF(AN$8:AN14,RDGave)+COUNTIF(AN$8:AN14,RDGevent)</f>
        <v>0</v>
      </c>
      <c r="AQ14" s="193"/>
      <c r="AR14" s="194" t="str">
        <f t="shared" si="21"/>
        <v/>
      </c>
      <c r="AS14" s="6" t="str">
        <f t="shared" si="22"/>
        <v/>
      </c>
      <c r="AT14" s="201">
        <f>COUNTIF(AR$8:AR14,OK)+COUNTIF(AR$8:AR14,RDGfix)+COUNTIF(AR$8:AR14,RDGave)+COUNTIF(AR$8:AR14,RDGevent)</f>
        <v>0</v>
      </c>
      <c r="AU14" s="193"/>
      <c r="AV14" s="194" t="str">
        <f t="shared" si="23"/>
        <v/>
      </c>
      <c r="AW14" s="6" t="str">
        <f t="shared" si="24"/>
        <v/>
      </c>
      <c r="AX14" s="201">
        <f>COUNTIF(AV$8:AV14,OK)+COUNTIF(AV$8:AV14,RDGfix)+COUNTIF(AV$8:AV14,RDGave)+COUNTIF(AV$8:AV14,RDGevent)</f>
        <v>0</v>
      </c>
      <c r="AY14" s="193"/>
      <c r="AZ14" s="194" t="str">
        <f t="shared" si="25"/>
        <v/>
      </c>
      <c r="BA14" s="6" t="str">
        <f t="shared" si="26"/>
        <v/>
      </c>
      <c r="BB14" s="201">
        <f>COUNTIF(AZ$8:AZ14,OK)+COUNTIF(AZ$8:AZ14,RDGfix)+COUNTIF(AZ$8:AZ14,RDGave)+COUNTIF(AZ$8:AZ14,RDGevent)</f>
        <v>0</v>
      </c>
      <c r="BC14" s="193"/>
      <c r="BD14" s="194" t="str">
        <f t="shared" si="27"/>
        <v/>
      </c>
      <c r="BE14" s="6" t="str">
        <f t="shared" si="28"/>
        <v/>
      </c>
      <c r="BF14" s="201">
        <f>COUNTIF(BD$8:BD14,OK)+COUNTIF(BD$8:BD14,RDGfix)+COUNTIF(BD$8:BD14,RDGave)+COUNTIF(BD$8:BD14,RDGevent)</f>
        <v>0</v>
      </c>
      <c r="BG14" s="193"/>
      <c r="BH14" s="194" t="str">
        <f t="shared" si="29"/>
        <v/>
      </c>
      <c r="BI14" s="6" t="str">
        <f t="shared" si="30"/>
        <v/>
      </c>
      <c r="BJ14" s="201">
        <f>COUNTIF(BH$8:BH14,OK)+COUNTIF(BH$8:BH14,RDGfix)+COUNTIF(BH$8:BH14,RDGave)+COUNTIF(BH$8:BH14,RDGevent)</f>
        <v>0</v>
      </c>
      <c r="BK14" s="193"/>
      <c r="BL14" s="194" t="str">
        <f t="shared" si="31"/>
        <v/>
      </c>
      <c r="BM14" s="6" t="str">
        <f t="shared" si="32"/>
        <v/>
      </c>
      <c r="BN14" s="201">
        <f>COUNTIF(BL$8:BL14,OK)+COUNTIF(BL$8:BL14,RDGfix)+COUNTIF(BL$8:BL14,RDGave)+COUNTIF(BL$8:BL14,RDGevent)</f>
        <v>0</v>
      </c>
      <c r="BO14" s="193"/>
      <c r="BP14" s="194" t="str">
        <f t="shared" si="33"/>
        <v/>
      </c>
      <c r="BQ14" s="6" t="str">
        <f t="shared" si="34"/>
        <v/>
      </c>
      <c r="BR14" s="201">
        <f>COUNTIF(BP$8:BP14,OK)+COUNTIF(BP$8:BP14,RDGfix)+COUNTIF(BP$8:BP14,RDGave)+COUNTIF(BP$8:BP14,RDGevent)</f>
        <v>0</v>
      </c>
      <c r="BS14" s="193"/>
      <c r="BT14" s="194" t="str">
        <f t="shared" si="35"/>
        <v/>
      </c>
      <c r="BU14" s="6" t="str">
        <f t="shared" si="36"/>
        <v/>
      </c>
      <c r="BV14" s="201">
        <f>COUNTIF(BT$8:BT14,OK)+COUNTIF(BT$8:BT14,RDGfix)+COUNTIF(BT$8:BT14,RDGave)+COUNTIF(BT$8:BT14,RDGevent)</f>
        <v>0</v>
      </c>
      <c r="BW14" s="193"/>
      <c r="BX14" s="194" t="str">
        <f t="shared" si="37"/>
        <v/>
      </c>
      <c r="BY14" s="6" t="str">
        <f t="shared" si="38"/>
        <v/>
      </c>
      <c r="BZ14" s="201">
        <f>COUNTIF(BX$8:BX14,OK)+COUNTIF(BX$8:BX14,RDGfix)+COUNTIF(BX$8:BX14,RDGave)+COUNTIF(BX$8:BX14,RDGevent)</f>
        <v>0</v>
      </c>
      <c r="CA14" s="193"/>
      <c r="CB14" s="194" t="str">
        <f t="shared" si="39"/>
        <v/>
      </c>
      <c r="CC14" s="6" t="str">
        <f t="shared" si="40"/>
        <v/>
      </c>
      <c r="CD14" s="201">
        <f>COUNTIF(CB$8:CB14,OK)+COUNTIF(CB$8:CB14,RDGfix)+COUNTIF(CB$8:CB14,RDGave)+COUNTIF(CB$8:CB14,RDGevent)</f>
        <v>0</v>
      </c>
      <c r="CE14" s="193"/>
      <c r="CF14" s="194" t="str">
        <f t="shared" si="41"/>
        <v/>
      </c>
      <c r="CG14" s="6" t="str">
        <f t="shared" si="42"/>
        <v/>
      </c>
      <c r="CH14" s="201">
        <f>COUNTIF(CF$8:CF14,OK)+COUNTIF(CF$8:CF14,RDGfix)+COUNTIF(CF$8:CF14,RDGave)+COUNTIF(CF$8:CF14,RDGevent)</f>
        <v>0</v>
      </c>
      <c r="CI14" s="193"/>
      <c r="CJ14" s="194" t="str">
        <f t="shared" si="43"/>
        <v/>
      </c>
      <c r="CK14" s="6" t="str">
        <f t="shared" si="44"/>
        <v/>
      </c>
      <c r="CL14" s="201">
        <f>COUNTIF(CJ$8:CJ14,OK)+COUNTIF(CJ$8:CJ14,RDGfix)+COUNTIF(CJ$8:CJ14,RDGave)+COUNTIF(CJ$8:CJ14,RDGevent)</f>
        <v>0</v>
      </c>
      <c r="CM14" s="193"/>
      <c r="CN14" s="194" t="str">
        <f t="shared" si="45"/>
        <v/>
      </c>
      <c r="CO14" s="6" t="str">
        <f t="shared" si="46"/>
        <v/>
      </c>
      <c r="CP14" s="201">
        <f>COUNTIF(CN$8:CN14,OK)+COUNTIF(CN$8:CN14,RDGfix)+COUNTIF(CN$8:CN14,RDGave)+COUNTIF(CN$8:CN14,RDGevent)</f>
        <v>0</v>
      </c>
      <c r="CQ14" s="193"/>
      <c r="CR14" s="194" t="str">
        <f t="shared" si="47"/>
        <v/>
      </c>
      <c r="CS14" s="6" t="str">
        <f t="shared" si="48"/>
        <v/>
      </c>
      <c r="CT14" s="201">
        <f>COUNTIF(CR$8:CR14,OK)+COUNTIF(CR$8:CR14,RDGfix)+COUNTIF(CR$8:CR14,RDGave)+COUNTIF(CR$8:CR14,RDGevent)</f>
        <v>0</v>
      </c>
      <c r="CU14" s="193"/>
      <c r="CV14" s="194" t="str">
        <f t="shared" si="49"/>
        <v/>
      </c>
      <c r="CW14" s="6" t="str">
        <f t="shared" si="50"/>
        <v/>
      </c>
      <c r="CX14" s="201">
        <f>COUNTIF(CV$8:CV14,OK)+COUNTIF(CV$8:CV14,RDGfix)+COUNTIF(CV$8:CV14,RDGave)+COUNTIF(CV$8:CV14,RDGevent)</f>
        <v>0</v>
      </c>
      <c r="CY14" s="193"/>
      <c r="CZ14" s="194" t="str">
        <f t="shared" si="51"/>
        <v/>
      </c>
      <c r="DA14" s="6" t="str">
        <f t="shared" si="52"/>
        <v/>
      </c>
      <c r="DB14" s="201">
        <f>COUNTIF(CZ$8:CZ14,OK)+COUNTIF(CZ$8:CZ14,RDGfix)+COUNTIF(CZ$8:CZ14,RDGave)+COUNTIF(CZ$8:CZ14,RDGevent)</f>
        <v>0</v>
      </c>
      <c r="DC14" s="193"/>
      <c r="DD14" s="194" t="str">
        <f t="shared" si="53"/>
        <v/>
      </c>
      <c r="DE14" s="6" t="str">
        <f t="shared" si="54"/>
        <v/>
      </c>
      <c r="DF14" s="201">
        <f>COUNTIF(DD$8:DD14,OK)+COUNTIF(DD$8:DD14,RDGfix)+COUNTIF(DD$8:DD14,RDGave)+COUNTIF(DD$8:DD14,RDGevent)</f>
        <v>0</v>
      </c>
      <c r="DG14" s="193"/>
      <c r="DH14" s="194" t="str">
        <f t="shared" si="55"/>
        <v/>
      </c>
      <c r="DI14" s="6" t="str">
        <f t="shared" si="56"/>
        <v/>
      </c>
      <c r="DJ14" s="201">
        <f>COUNTIF(DH$8:DH14,OK)+COUNTIF(DH$8:DH14,RDGfix)+COUNTIF(DH$8:DH14,RDGave)+COUNTIF(DH$8:DH14,RDGevent)</f>
        <v>0</v>
      </c>
      <c r="DK14" s="193"/>
      <c r="DL14" s="194" t="str">
        <f t="shared" si="57"/>
        <v/>
      </c>
      <c r="DM14" s="6" t="str">
        <f t="shared" si="58"/>
        <v/>
      </c>
      <c r="DN14" s="201">
        <f>COUNTIF(DL$8:DL14,OK)+COUNTIF(DL$8:DL14,RDGfix)+COUNTIF(DL$8:DL14,RDGave)+COUNTIF(DL$8:DL14,RDGevent)</f>
        <v>0</v>
      </c>
      <c r="DO14" s="193"/>
      <c r="DP14" s="194" t="str">
        <f t="shared" si="59"/>
        <v/>
      </c>
      <c r="DQ14" s="6" t="str">
        <f t="shared" si="60"/>
        <v/>
      </c>
      <c r="DR14" s="201">
        <f>COUNTIF(DP$8:DP14,OK)+COUNTIF(DP$8:DP14,RDGfix)+COUNTIF(DP$8:DP14,RDGave)+COUNTIF(DP$8:DP14,RDGevent)</f>
        <v>0</v>
      </c>
      <c r="DS14" s="193"/>
      <c r="DT14" s="194" t="str">
        <f t="shared" si="61"/>
        <v/>
      </c>
      <c r="DU14" s="6" t="str">
        <f t="shared" si="62"/>
        <v/>
      </c>
      <c r="DV14" s="201">
        <f>COUNTIF(DT$8:DT14,OK)+COUNTIF(DT$8:DT14,RDGfix)+COUNTIF(DT$8:DT14,RDGave)+COUNTIF(DT$8:DT14,RDGevent)</f>
        <v>0</v>
      </c>
      <c r="DW14" s="193"/>
      <c r="DX14" s="194" t="str">
        <f t="shared" si="63"/>
        <v/>
      </c>
      <c r="DY14" s="6" t="str">
        <f t="shared" si="64"/>
        <v/>
      </c>
      <c r="DZ14" s="201">
        <f>COUNTIF(DX$8:DX14,OK)+COUNTIF(DX$8:DX14,RDGfix)+COUNTIF(DX$8:DX14,RDGave)+COUNTIF(DX$8:DX14,RDGevent)</f>
        <v>0</v>
      </c>
      <c r="EA14" s="193"/>
      <c r="EB14" s="194" t="str">
        <f t="shared" si="65"/>
        <v/>
      </c>
      <c r="EC14" s="6" t="str">
        <f t="shared" si="66"/>
        <v/>
      </c>
      <c r="ED14" s="201">
        <f>COUNTIF(EB$8:EB14,OK)+COUNTIF(EB$8:EB14,RDGfix)+COUNTIF(EB$8:EB14,RDGave)+COUNTIF(EB$8:EB14,RDGevent)</f>
        <v>0</v>
      </c>
      <c r="EE14" s="193"/>
      <c r="EF14" s="194" t="str">
        <f t="shared" si="67"/>
        <v/>
      </c>
      <c r="EG14" s="6" t="str">
        <f t="shared" si="68"/>
        <v/>
      </c>
      <c r="EH14" s="201">
        <f>COUNTIF(EF$8:EF14,OK)+COUNTIF(EF$8:EF14,RDGfix)+COUNTIF(EF$8:EF14,RDGave)+COUNTIF(EF$8:EF14,RDGevent)</f>
        <v>0</v>
      </c>
      <c r="EI14" s="193"/>
      <c r="EJ14" s="194" t="str">
        <f t="shared" si="69"/>
        <v/>
      </c>
      <c r="EK14" s="6" t="str">
        <f t="shared" si="70"/>
        <v/>
      </c>
      <c r="EL14" s="201">
        <f>COUNTIF(EJ$8:EJ14,OK)+COUNTIF(EJ$8:EJ14,RDGfix)+COUNTIF(EJ$8:EJ14,RDGave)+COUNTIF(EJ$8:EJ14,RDGevent)</f>
        <v>0</v>
      </c>
      <c r="EM14" s="193"/>
      <c r="EN14" s="194" t="str">
        <f t="shared" si="71"/>
        <v/>
      </c>
      <c r="EO14" s="6" t="str">
        <f t="shared" si="72"/>
        <v/>
      </c>
      <c r="EP14" s="201">
        <f>COUNTIF(EN$8:EN14,OK)+COUNTIF(EN$8:EN14,RDGfix)+COUNTIF(EN$8:EN14,RDGave)+COUNTIF(EN$8:EN14,RDGevent)</f>
        <v>0</v>
      </c>
      <c r="EQ14" s="193"/>
      <c r="ER14" s="194" t="str">
        <f t="shared" si="73"/>
        <v/>
      </c>
      <c r="ES14" s="6" t="str">
        <f t="shared" si="74"/>
        <v/>
      </c>
      <c r="ET14" s="201">
        <f>COUNTIF(ER$8:ER14,OK)+COUNTIF(ER$8:ER14,RDGfix)+COUNTIF(ER$8:ER14,RDGave)+COUNTIF(ER$8:ER14,RDGevent)</f>
        <v>0</v>
      </c>
      <c r="EU14" s="193"/>
      <c r="EV14" s="194" t="str">
        <f t="shared" si="75"/>
        <v/>
      </c>
      <c r="EW14" s="6" t="str">
        <f t="shared" si="76"/>
        <v/>
      </c>
      <c r="EX14" s="201">
        <f>COUNTIF(EV$8:EV14,OK)+COUNTIF(EV$8:EV14,RDGfix)+COUNTIF(EV$8:EV14,RDGave)+COUNTIF(EV$8:EV14,RDGevent)</f>
        <v>0</v>
      </c>
      <c r="EY14" s="193"/>
      <c r="EZ14" s="194" t="str">
        <f t="shared" si="77"/>
        <v/>
      </c>
      <c r="FA14" s="6" t="str">
        <f t="shared" si="78"/>
        <v/>
      </c>
      <c r="FB14" s="201">
        <f>COUNTIF(EZ$8:EZ14,OK)+COUNTIF(EZ$8:EZ14,RDGfix)+COUNTIF(EZ$8:EZ14,RDGave)+COUNTIF(EZ$8:EZ14,RDGevent)</f>
        <v>0</v>
      </c>
      <c r="FC14" s="193"/>
      <c r="FD14" s="194" t="str">
        <f t="shared" si="79"/>
        <v/>
      </c>
      <c r="FE14" s="6" t="str">
        <f t="shared" si="80"/>
        <v/>
      </c>
      <c r="FF14" s="201">
        <f>COUNTIF(FD$8:FD14,OK)+COUNTIF(FD$8:FD14,RDGfix)+COUNTIF(FD$8:FD14,RDGave)+COUNTIF(FD$8:FD14,RDGevent)</f>
        <v>0</v>
      </c>
      <c r="FG14" s="193"/>
      <c r="FH14" s="194" t="str">
        <f t="shared" si="81"/>
        <v/>
      </c>
      <c r="FI14" s="6" t="str">
        <f t="shared" si="82"/>
        <v/>
      </c>
      <c r="FJ14" s="201">
        <f>COUNTIF(FH$8:FH14,OK)+COUNTIF(FH$8:FH14,RDGfix)+COUNTIF(FH$8:FH14,RDGave)+COUNTIF(FH$8:FH14,RDGevent)</f>
        <v>0</v>
      </c>
      <c r="FK14" s="2"/>
      <c r="FL14" s="53">
        <v>1</v>
      </c>
      <c r="FM14" s="2"/>
      <c r="FN14" s="54"/>
      <c r="FO14" s="45"/>
      <c r="FP14" s="2"/>
    </row>
    <row r="15" spans="1:172">
      <c r="B15" s="5" t="s">
        <v>25</v>
      </c>
      <c r="C15" s="242"/>
      <c r="D15" s="6" t="str">
        <f t="shared" si="1"/>
        <v/>
      </c>
      <c r="E15" s="6" t="str">
        <f t="shared" si="2"/>
        <v/>
      </c>
      <c r="F15" s="201">
        <f>COUNTIF(D$8:D15,OK)+COUNTIF(D$8:D15,RDGfix)+COUNTIF(D$8:D15,RDGave)+COUNTIF(D$8:D15,RDGevent)</f>
        <v>0</v>
      </c>
      <c r="G15" s="243"/>
      <c r="H15" s="194" t="str">
        <f t="shared" si="3"/>
        <v/>
      </c>
      <c r="I15" s="6" t="str">
        <f t="shared" si="4"/>
        <v/>
      </c>
      <c r="J15" s="201">
        <f>COUNTIF(H$8:H15,OK)+COUNTIF(H$8:H15,RDGfix)+COUNTIF(H$8:H15,RDGave)+COUNTIF(H$8:H15,RDGevent)</f>
        <v>0</v>
      </c>
      <c r="K15" s="193"/>
      <c r="L15" s="194" t="str">
        <f t="shared" si="5"/>
        <v/>
      </c>
      <c r="M15" s="6" t="str">
        <f t="shared" si="6"/>
        <v/>
      </c>
      <c r="N15" s="201">
        <f>COUNTIF(L$8:L15,OK)+COUNTIF(L$8:L15,RDGfix)+COUNTIF(L$8:L15,RDGave)+COUNTIF(L$8:L15,RDGevent)</f>
        <v>0</v>
      </c>
      <c r="O15" s="193"/>
      <c r="P15" s="194" t="str">
        <f t="shared" si="7"/>
        <v/>
      </c>
      <c r="Q15" s="6" t="str">
        <f t="shared" si="8"/>
        <v/>
      </c>
      <c r="R15" s="201">
        <f>COUNTIF(P$8:P15,OK)+COUNTIF(P$8:P15,RDGfix)+COUNTIF(P$8:P15,RDGave)+COUNTIF(P$8:P15,RDGevent)</f>
        <v>0</v>
      </c>
      <c r="S15" s="193"/>
      <c r="T15" s="194" t="str">
        <f t="shared" si="9"/>
        <v/>
      </c>
      <c r="U15" s="6" t="str">
        <f t="shared" si="10"/>
        <v/>
      </c>
      <c r="V15" s="201">
        <f>COUNTIF(T$8:T15,OK)+COUNTIF(T$8:T15,RDGfix)+COUNTIF(T$8:T15,RDGave)+COUNTIF(T$8:T15,RDGevent)</f>
        <v>0</v>
      </c>
      <c r="W15" s="193"/>
      <c r="X15" s="194" t="str">
        <f t="shared" si="11"/>
        <v/>
      </c>
      <c r="Y15" s="6" t="str">
        <f t="shared" si="12"/>
        <v/>
      </c>
      <c r="Z15" s="201">
        <f>COUNTIF(X$8:X15,OK)+COUNTIF(X$8:X15,RDGfix)+COUNTIF(X$8:X15,RDGave)+COUNTIF(X$8:X15,RDGevent)</f>
        <v>0</v>
      </c>
      <c r="AA15" s="193"/>
      <c r="AB15" s="194" t="str">
        <f t="shared" si="13"/>
        <v/>
      </c>
      <c r="AC15" s="6" t="str">
        <f t="shared" si="14"/>
        <v/>
      </c>
      <c r="AD15" s="201">
        <f>COUNTIF(AB$8:AB15,OK)+COUNTIF(AB$8:AB15,RDGfix)+COUNTIF(AB$8:AB15,RDGave)+COUNTIF(AB$8:AB15,RDGevent)</f>
        <v>0</v>
      </c>
      <c r="AE15" s="193"/>
      <c r="AF15" s="194" t="str">
        <f t="shared" si="15"/>
        <v/>
      </c>
      <c r="AG15" s="6" t="str">
        <f t="shared" si="16"/>
        <v/>
      </c>
      <c r="AH15" s="201">
        <f>COUNTIF(AF$8:AF15,OK)+COUNTIF(AF$8:AF15,RDGfix)+COUNTIF(AF$8:AF15,RDGave)+COUNTIF(AF$8:AF15,RDGevent)</f>
        <v>0</v>
      </c>
      <c r="AI15" s="193"/>
      <c r="AJ15" s="194" t="str">
        <f t="shared" si="17"/>
        <v/>
      </c>
      <c r="AK15" s="6" t="str">
        <f t="shared" si="18"/>
        <v/>
      </c>
      <c r="AL15" s="201">
        <f>COUNTIF(AJ$8:AJ15,OK)+COUNTIF(AJ$8:AJ15,RDGfix)+COUNTIF(AJ$8:AJ15,RDGave)+COUNTIF(AJ$8:AJ15,RDGevent)</f>
        <v>0</v>
      </c>
      <c r="AM15" s="243"/>
      <c r="AN15" s="194" t="str">
        <f t="shared" si="19"/>
        <v/>
      </c>
      <c r="AO15" s="6" t="str">
        <f t="shared" si="20"/>
        <v/>
      </c>
      <c r="AP15" s="201">
        <f>COUNTIF(AN$8:AN15,OK)+COUNTIF(AN$8:AN15,RDGfix)+COUNTIF(AN$8:AN15,RDGave)+COUNTIF(AN$8:AN15,RDGevent)</f>
        <v>0</v>
      </c>
      <c r="AQ15" s="193"/>
      <c r="AR15" s="194" t="str">
        <f t="shared" si="21"/>
        <v/>
      </c>
      <c r="AS15" s="6" t="str">
        <f t="shared" si="22"/>
        <v/>
      </c>
      <c r="AT15" s="201">
        <f>COUNTIF(AR$8:AR15,OK)+COUNTIF(AR$8:AR15,RDGfix)+COUNTIF(AR$8:AR15,RDGave)+COUNTIF(AR$8:AR15,RDGevent)</f>
        <v>0</v>
      </c>
      <c r="AU15" s="193"/>
      <c r="AV15" s="194" t="str">
        <f t="shared" si="23"/>
        <v/>
      </c>
      <c r="AW15" s="6" t="str">
        <f t="shared" si="24"/>
        <v/>
      </c>
      <c r="AX15" s="201">
        <f>COUNTIF(AV$8:AV15,OK)+COUNTIF(AV$8:AV15,RDGfix)+COUNTIF(AV$8:AV15,RDGave)+COUNTIF(AV$8:AV15,RDGevent)</f>
        <v>0</v>
      </c>
      <c r="AY15" s="193"/>
      <c r="AZ15" s="194" t="str">
        <f t="shared" si="25"/>
        <v/>
      </c>
      <c r="BA15" s="6" t="str">
        <f t="shared" si="26"/>
        <v/>
      </c>
      <c r="BB15" s="201">
        <f>COUNTIF(AZ$8:AZ15,OK)+COUNTIF(AZ$8:AZ15,RDGfix)+COUNTIF(AZ$8:AZ15,RDGave)+COUNTIF(AZ$8:AZ15,RDGevent)</f>
        <v>0</v>
      </c>
      <c r="BC15" s="193"/>
      <c r="BD15" s="194" t="str">
        <f t="shared" si="27"/>
        <v/>
      </c>
      <c r="BE15" s="6" t="str">
        <f t="shared" si="28"/>
        <v/>
      </c>
      <c r="BF15" s="201">
        <f>COUNTIF(BD$8:BD15,OK)+COUNTIF(BD$8:BD15,RDGfix)+COUNTIF(BD$8:BD15,RDGave)+COUNTIF(BD$8:BD15,RDGevent)</f>
        <v>0</v>
      </c>
      <c r="BG15" s="193"/>
      <c r="BH15" s="194" t="str">
        <f t="shared" si="29"/>
        <v/>
      </c>
      <c r="BI15" s="6" t="str">
        <f t="shared" si="30"/>
        <v/>
      </c>
      <c r="BJ15" s="201">
        <f>COUNTIF(BH$8:BH15,OK)+COUNTIF(BH$8:BH15,RDGfix)+COUNTIF(BH$8:BH15,RDGave)+COUNTIF(BH$8:BH15,RDGevent)</f>
        <v>0</v>
      </c>
      <c r="BK15" s="193"/>
      <c r="BL15" s="194" t="str">
        <f t="shared" si="31"/>
        <v/>
      </c>
      <c r="BM15" s="6" t="str">
        <f t="shared" si="32"/>
        <v/>
      </c>
      <c r="BN15" s="201">
        <f>COUNTIF(BL$8:BL15,OK)+COUNTIF(BL$8:BL15,RDGfix)+COUNTIF(BL$8:BL15,RDGave)+COUNTIF(BL$8:BL15,RDGevent)</f>
        <v>0</v>
      </c>
      <c r="BO15" s="193"/>
      <c r="BP15" s="194" t="str">
        <f t="shared" si="33"/>
        <v/>
      </c>
      <c r="BQ15" s="6" t="str">
        <f t="shared" si="34"/>
        <v/>
      </c>
      <c r="BR15" s="201">
        <f>COUNTIF(BP$8:BP15,OK)+COUNTIF(BP$8:BP15,RDGfix)+COUNTIF(BP$8:BP15,RDGave)+COUNTIF(BP$8:BP15,RDGevent)</f>
        <v>0</v>
      </c>
      <c r="BS15" s="193"/>
      <c r="BT15" s="194" t="str">
        <f t="shared" si="35"/>
        <v/>
      </c>
      <c r="BU15" s="6" t="str">
        <f t="shared" si="36"/>
        <v/>
      </c>
      <c r="BV15" s="201">
        <f>COUNTIF(BT$8:BT15,OK)+COUNTIF(BT$8:BT15,RDGfix)+COUNTIF(BT$8:BT15,RDGave)+COUNTIF(BT$8:BT15,RDGevent)</f>
        <v>0</v>
      </c>
      <c r="BW15" s="193"/>
      <c r="BX15" s="194" t="str">
        <f t="shared" si="37"/>
        <v/>
      </c>
      <c r="BY15" s="6" t="str">
        <f t="shared" si="38"/>
        <v/>
      </c>
      <c r="BZ15" s="201">
        <f>COUNTIF(BX$8:BX15,OK)+COUNTIF(BX$8:BX15,RDGfix)+COUNTIF(BX$8:BX15,RDGave)+COUNTIF(BX$8:BX15,RDGevent)</f>
        <v>0</v>
      </c>
      <c r="CA15" s="193"/>
      <c r="CB15" s="194" t="str">
        <f t="shared" si="39"/>
        <v/>
      </c>
      <c r="CC15" s="6" t="str">
        <f t="shared" si="40"/>
        <v/>
      </c>
      <c r="CD15" s="201">
        <f>COUNTIF(CB$8:CB15,OK)+COUNTIF(CB$8:CB15,RDGfix)+COUNTIF(CB$8:CB15,RDGave)+COUNTIF(CB$8:CB15,RDGevent)</f>
        <v>0</v>
      </c>
      <c r="CE15" s="193"/>
      <c r="CF15" s="194" t="str">
        <f t="shared" si="41"/>
        <v/>
      </c>
      <c r="CG15" s="6" t="str">
        <f t="shared" si="42"/>
        <v/>
      </c>
      <c r="CH15" s="201">
        <f>COUNTIF(CF$8:CF15,OK)+COUNTIF(CF$8:CF15,RDGfix)+COUNTIF(CF$8:CF15,RDGave)+COUNTIF(CF$8:CF15,RDGevent)</f>
        <v>0</v>
      </c>
      <c r="CI15" s="193"/>
      <c r="CJ15" s="194" t="str">
        <f t="shared" si="43"/>
        <v/>
      </c>
      <c r="CK15" s="6" t="str">
        <f t="shared" si="44"/>
        <v/>
      </c>
      <c r="CL15" s="201">
        <f>COUNTIF(CJ$8:CJ15,OK)+COUNTIF(CJ$8:CJ15,RDGfix)+COUNTIF(CJ$8:CJ15,RDGave)+COUNTIF(CJ$8:CJ15,RDGevent)</f>
        <v>0</v>
      </c>
      <c r="CM15" s="193"/>
      <c r="CN15" s="194" t="str">
        <f t="shared" si="45"/>
        <v/>
      </c>
      <c r="CO15" s="6" t="str">
        <f t="shared" si="46"/>
        <v/>
      </c>
      <c r="CP15" s="201">
        <f>COUNTIF(CN$8:CN15,OK)+COUNTIF(CN$8:CN15,RDGfix)+COUNTIF(CN$8:CN15,RDGave)+COUNTIF(CN$8:CN15,RDGevent)</f>
        <v>0</v>
      </c>
      <c r="CQ15" s="193"/>
      <c r="CR15" s="194" t="str">
        <f t="shared" si="47"/>
        <v/>
      </c>
      <c r="CS15" s="6" t="str">
        <f t="shared" si="48"/>
        <v/>
      </c>
      <c r="CT15" s="201">
        <f>COUNTIF(CR$8:CR15,OK)+COUNTIF(CR$8:CR15,RDGfix)+COUNTIF(CR$8:CR15,RDGave)+COUNTIF(CR$8:CR15,RDGevent)</f>
        <v>0</v>
      </c>
      <c r="CU15" s="193"/>
      <c r="CV15" s="194" t="str">
        <f t="shared" si="49"/>
        <v/>
      </c>
      <c r="CW15" s="6" t="str">
        <f t="shared" si="50"/>
        <v/>
      </c>
      <c r="CX15" s="201">
        <f>COUNTIF(CV$8:CV15,OK)+COUNTIF(CV$8:CV15,RDGfix)+COUNTIF(CV$8:CV15,RDGave)+COUNTIF(CV$8:CV15,RDGevent)</f>
        <v>0</v>
      </c>
      <c r="CY15" s="193"/>
      <c r="CZ15" s="194" t="str">
        <f t="shared" si="51"/>
        <v/>
      </c>
      <c r="DA15" s="6" t="str">
        <f t="shared" si="52"/>
        <v/>
      </c>
      <c r="DB15" s="201">
        <f>COUNTIF(CZ$8:CZ15,OK)+COUNTIF(CZ$8:CZ15,RDGfix)+COUNTIF(CZ$8:CZ15,RDGave)+COUNTIF(CZ$8:CZ15,RDGevent)</f>
        <v>0</v>
      </c>
      <c r="DC15" s="193"/>
      <c r="DD15" s="194" t="str">
        <f t="shared" si="53"/>
        <v/>
      </c>
      <c r="DE15" s="6" t="str">
        <f t="shared" si="54"/>
        <v/>
      </c>
      <c r="DF15" s="201">
        <f>COUNTIF(DD$8:DD15,OK)+COUNTIF(DD$8:DD15,RDGfix)+COUNTIF(DD$8:DD15,RDGave)+COUNTIF(DD$8:DD15,RDGevent)</f>
        <v>0</v>
      </c>
      <c r="DG15" s="193"/>
      <c r="DH15" s="194" t="str">
        <f t="shared" si="55"/>
        <v/>
      </c>
      <c r="DI15" s="6" t="str">
        <f t="shared" si="56"/>
        <v/>
      </c>
      <c r="DJ15" s="201">
        <f>COUNTIF(DH$8:DH15,OK)+COUNTIF(DH$8:DH15,RDGfix)+COUNTIF(DH$8:DH15,RDGave)+COUNTIF(DH$8:DH15,RDGevent)</f>
        <v>0</v>
      </c>
      <c r="DK15" s="193"/>
      <c r="DL15" s="194" t="str">
        <f t="shared" si="57"/>
        <v/>
      </c>
      <c r="DM15" s="6" t="str">
        <f t="shared" si="58"/>
        <v/>
      </c>
      <c r="DN15" s="201">
        <f>COUNTIF(DL$8:DL15,OK)+COUNTIF(DL$8:DL15,RDGfix)+COUNTIF(DL$8:DL15,RDGave)+COUNTIF(DL$8:DL15,RDGevent)</f>
        <v>0</v>
      </c>
      <c r="DO15" s="193"/>
      <c r="DP15" s="194" t="str">
        <f t="shared" si="59"/>
        <v/>
      </c>
      <c r="DQ15" s="6" t="str">
        <f t="shared" si="60"/>
        <v/>
      </c>
      <c r="DR15" s="201">
        <f>COUNTIF(DP$8:DP15,OK)+COUNTIF(DP$8:DP15,RDGfix)+COUNTIF(DP$8:DP15,RDGave)+COUNTIF(DP$8:DP15,RDGevent)</f>
        <v>0</v>
      </c>
      <c r="DS15" s="193"/>
      <c r="DT15" s="194" t="str">
        <f t="shared" si="61"/>
        <v/>
      </c>
      <c r="DU15" s="6" t="str">
        <f t="shared" si="62"/>
        <v/>
      </c>
      <c r="DV15" s="201">
        <f>COUNTIF(DT$8:DT15,OK)+COUNTIF(DT$8:DT15,RDGfix)+COUNTIF(DT$8:DT15,RDGave)+COUNTIF(DT$8:DT15,RDGevent)</f>
        <v>0</v>
      </c>
      <c r="DW15" s="193"/>
      <c r="DX15" s="194" t="str">
        <f t="shared" si="63"/>
        <v/>
      </c>
      <c r="DY15" s="6" t="str">
        <f t="shared" si="64"/>
        <v/>
      </c>
      <c r="DZ15" s="201">
        <f>COUNTIF(DX$8:DX15,OK)+COUNTIF(DX$8:DX15,RDGfix)+COUNTIF(DX$8:DX15,RDGave)+COUNTIF(DX$8:DX15,RDGevent)</f>
        <v>0</v>
      </c>
      <c r="EA15" s="193"/>
      <c r="EB15" s="194" t="str">
        <f t="shared" si="65"/>
        <v/>
      </c>
      <c r="EC15" s="6" t="str">
        <f t="shared" si="66"/>
        <v/>
      </c>
      <c r="ED15" s="201">
        <f>COUNTIF(EB$8:EB15,OK)+COUNTIF(EB$8:EB15,RDGfix)+COUNTIF(EB$8:EB15,RDGave)+COUNTIF(EB$8:EB15,RDGevent)</f>
        <v>0</v>
      </c>
      <c r="EE15" s="193"/>
      <c r="EF15" s="194" t="str">
        <f t="shared" si="67"/>
        <v/>
      </c>
      <c r="EG15" s="6" t="str">
        <f t="shared" si="68"/>
        <v/>
      </c>
      <c r="EH15" s="201">
        <f>COUNTIF(EF$8:EF15,OK)+COUNTIF(EF$8:EF15,RDGfix)+COUNTIF(EF$8:EF15,RDGave)+COUNTIF(EF$8:EF15,RDGevent)</f>
        <v>0</v>
      </c>
      <c r="EI15" s="193"/>
      <c r="EJ15" s="194" t="str">
        <f t="shared" si="69"/>
        <v/>
      </c>
      <c r="EK15" s="6" t="str">
        <f t="shared" si="70"/>
        <v/>
      </c>
      <c r="EL15" s="201">
        <f>COUNTIF(EJ$8:EJ15,OK)+COUNTIF(EJ$8:EJ15,RDGfix)+COUNTIF(EJ$8:EJ15,RDGave)+COUNTIF(EJ$8:EJ15,RDGevent)</f>
        <v>0</v>
      </c>
      <c r="EM15" s="193"/>
      <c r="EN15" s="194" t="str">
        <f t="shared" si="71"/>
        <v/>
      </c>
      <c r="EO15" s="6" t="str">
        <f t="shared" si="72"/>
        <v/>
      </c>
      <c r="EP15" s="201">
        <f>COUNTIF(EN$8:EN15,OK)+COUNTIF(EN$8:EN15,RDGfix)+COUNTIF(EN$8:EN15,RDGave)+COUNTIF(EN$8:EN15,RDGevent)</f>
        <v>0</v>
      </c>
      <c r="EQ15" s="193"/>
      <c r="ER15" s="194" t="str">
        <f t="shared" si="73"/>
        <v/>
      </c>
      <c r="ES15" s="6" t="str">
        <f t="shared" si="74"/>
        <v/>
      </c>
      <c r="ET15" s="201">
        <f>COUNTIF(ER$8:ER15,OK)+COUNTIF(ER$8:ER15,RDGfix)+COUNTIF(ER$8:ER15,RDGave)+COUNTIF(ER$8:ER15,RDGevent)</f>
        <v>0</v>
      </c>
      <c r="EU15" s="193"/>
      <c r="EV15" s="194" t="str">
        <f t="shared" si="75"/>
        <v/>
      </c>
      <c r="EW15" s="6" t="str">
        <f t="shared" si="76"/>
        <v/>
      </c>
      <c r="EX15" s="201">
        <f>COUNTIF(EV$8:EV15,OK)+COUNTIF(EV$8:EV15,RDGfix)+COUNTIF(EV$8:EV15,RDGave)+COUNTIF(EV$8:EV15,RDGevent)</f>
        <v>0</v>
      </c>
      <c r="EY15" s="193"/>
      <c r="EZ15" s="194" t="str">
        <f t="shared" si="77"/>
        <v/>
      </c>
      <c r="FA15" s="6" t="str">
        <f t="shared" si="78"/>
        <v/>
      </c>
      <c r="FB15" s="201">
        <f>COUNTIF(EZ$8:EZ15,OK)+COUNTIF(EZ$8:EZ15,RDGfix)+COUNTIF(EZ$8:EZ15,RDGave)+COUNTIF(EZ$8:EZ15,RDGevent)</f>
        <v>0</v>
      </c>
      <c r="FC15" s="193"/>
      <c r="FD15" s="194" t="str">
        <f t="shared" si="79"/>
        <v/>
      </c>
      <c r="FE15" s="6" t="str">
        <f t="shared" si="80"/>
        <v/>
      </c>
      <c r="FF15" s="201">
        <f>COUNTIF(FD$8:FD15,OK)+COUNTIF(FD$8:FD15,RDGfix)+COUNTIF(FD$8:FD15,RDGave)+COUNTIF(FD$8:FD15,RDGevent)</f>
        <v>0</v>
      </c>
      <c r="FG15" s="193"/>
      <c r="FH15" s="194" t="str">
        <f t="shared" si="81"/>
        <v/>
      </c>
      <c r="FI15" s="6" t="str">
        <f t="shared" si="82"/>
        <v/>
      </c>
      <c r="FJ15" s="201">
        <f>COUNTIF(FH$8:FH15,OK)+COUNTIF(FH$8:FH15,RDGfix)+COUNTIF(FH$8:FH15,RDGave)+COUNTIF(FH$8:FH15,RDGevent)</f>
        <v>0</v>
      </c>
      <c r="FK15" s="2"/>
      <c r="FL15" s="53">
        <v>1</v>
      </c>
      <c r="FM15" s="2"/>
      <c r="FN15" s="54"/>
      <c r="FO15" s="45"/>
      <c r="FP15" s="2"/>
    </row>
    <row r="16" spans="1:172">
      <c r="B16" s="5" t="s">
        <v>26</v>
      </c>
      <c r="C16" s="242"/>
      <c r="D16" s="6" t="str">
        <f t="shared" si="1"/>
        <v/>
      </c>
      <c r="E16" s="6" t="str">
        <f t="shared" si="2"/>
        <v/>
      </c>
      <c r="F16" s="201">
        <f>COUNTIF(D$8:D16,OK)+COUNTIF(D$8:D16,RDGfix)+COUNTIF(D$8:D16,RDGave)+COUNTIF(D$8:D16,RDGevent)</f>
        <v>0</v>
      </c>
      <c r="G16" s="243"/>
      <c r="H16" s="194" t="str">
        <f t="shared" si="3"/>
        <v/>
      </c>
      <c r="I16" s="6" t="str">
        <f t="shared" si="4"/>
        <v/>
      </c>
      <c r="J16" s="201">
        <f>COUNTIF(H$8:H16,OK)+COUNTIF(H$8:H16,RDGfix)+COUNTIF(H$8:H16,RDGave)+COUNTIF(H$8:H16,RDGevent)</f>
        <v>0</v>
      </c>
      <c r="K16" s="193"/>
      <c r="L16" s="194" t="str">
        <f t="shared" si="5"/>
        <v/>
      </c>
      <c r="M16" s="6" t="str">
        <f t="shared" si="6"/>
        <v/>
      </c>
      <c r="N16" s="201">
        <f>COUNTIF(L$8:L16,OK)+COUNTIF(L$8:L16,RDGfix)+COUNTIF(L$8:L16,RDGave)+COUNTIF(L$8:L16,RDGevent)</f>
        <v>0</v>
      </c>
      <c r="O16" s="193"/>
      <c r="P16" s="194" t="str">
        <f t="shared" si="7"/>
        <v/>
      </c>
      <c r="Q16" s="6" t="str">
        <f t="shared" si="8"/>
        <v/>
      </c>
      <c r="R16" s="201">
        <f>COUNTIF(P$8:P16,OK)+COUNTIF(P$8:P16,RDGfix)+COUNTIF(P$8:P16,RDGave)+COUNTIF(P$8:P16,RDGevent)</f>
        <v>0</v>
      </c>
      <c r="S16" s="193"/>
      <c r="T16" s="194" t="str">
        <f t="shared" si="9"/>
        <v/>
      </c>
      <c r="U16" s="6" t="str">
        <f t="shared" si="10"/>
        <v/>
      </c>
      <c r="V16" s="201">
        <f>COUNTIF(T$8:T16,OK)+COUNTIF(T$8:T16,RDGfix)+COUNTIF(T$8:T16,RDGave)+COUNTIF(T$8:T16,RDGevent)</f>
        <v>0</v>
      </c>
      <c r="W16" s="193"/>
      <c r="X16" s="194" t="str">
        <f t="shared" si="11"/>
        <v/>
      </c>
      <c r="Y16" s="6" t="str">
        <f t="shared" si="12"/>
        <v/>
      </c>
      <c r="Z16" s="201">
        <f>COUNTIF(X$8:X16,OK)+COUNTIF(X$8:X16,RDGfix)+COUNTIF(X$8:X16,RDGave)+COUNTIF(X$8:X16,RDGevent)</f>
        <v>0</v>
      </c>
      <c r="AA16" s="193"/>
      <c r="AB16" s="194" t="str">
        <f t="shared" si="13"/>
        <v/>
      </c>
      <c r="AC16" s="6" t="str">
        <f t="shared" si="14"/>
        <v/>
      </c>
      <c r="AD16" s="201">
        <f>COUNTIF(AB$8:AB16,OK)+COUNTIF(AB$8:AB16,RDGfix)+COUNTIF(AB$8:AB16,RDGave)+COUNTIF(AB$8:AB16,RDGevent)</f>
        <v>0</v>
      </c>
      <c r="AE16" s="193"/>
      <c r="AF16" s="194" t="str">
        <f t="shared" si="15"/>
        <v/>
      </c>
      <c r="AG16" s="6" t="str">
        <f t="shared" si="16"/>
        <v/>
      </c>
      <c r="AH16" s="201">
        <f>COUNTIF(AF$8:AF16,OK)+COUNTIF(AF$8:AF16,RDGfix)+COUNTIF(AF$8:AF16,RDGave)+COUNTIF(AF$8:AF16,RDGevent)</f>
        <v>0</v>
      </c>
      <c r="AI16" s="193"/>
      <c r="AJ16" s="194" t="str">
        <f t="shared" si="17"/>
        <v/>
      </c>
      <c r="AK16" s="6" t="str">
        <f t="shared" si="18"/>
        <v/>
      </c>
      <c r="AL16" s="201">
        <f>COUNTIF(AJ$8:AJ16,OK)+COUNTIF(AJ$8:AJ16,RDGfix)+COUNTIF(AJ$8:AJ16,RDGave)+COUNTIF(AJ$8:AJ16,RDGevent)</f>
        <v>0</v>
      </c>
      <c r="AM16" s="243"/>
      <c r="AN16" s="194" t="str">
        <f t="shared" si="19"/>
        <v/>
      </c>
      <c r="AO16" s="6" t="str">
        <f t="shared" si="20"/>
        <v/>
      </c>
      <c r="AP16" s="201">
        <f>COUNTIF(AN$8:AN16,OK)+COUNTIF(AN$8:AN16,RDGfix)+COUNTIF(AN$8:AN16,RDGave)+COUNTIF(AN$8:AN16,RDGevent)</f>
        <v>0</v>
      </c>
      <c r="AQ16" s="193"/>
      <c r="AR16" s="194" t="str">
        <f t="shared" si="21"/>
        <v/>
      </c>
      <c r="AS16" s="6" t="str">
        <f t="shared" si="22"/>
        <v/>
      </c>
      <c r="AT16" s="201">
        <f>COUNTIF(AR$8:AR16,OK)+COUNTIF(AR$8:AR16,RDGfix)+COUNTIF(AR$8:AR16,RDGave)+COUNTIF(AR$8:AR16,RDGevent)</f>
        <v>0</v>
      </c>
      <c r="AU16" s="193"/>
      <c r="AV16" s="194" t="str">
        <f t="shared" si="23"/>
        <v/>
      </c>
      <c r="AW16" s="6" t="str">
        <f t="shared" si="24"/>
        <v/>
      </c>
      <c r="AX16" s="201">
        <f>COUNTIF(AV$8:AV16,OK)+COUNTIF(AV$8:AV16,RDGfix)+COUNTIF(AV$8:AV16,RDGave)+COUNTIF(AV$8:AV16,RDGevent)</f>
        <v>0</v>
      </c>
      <c r="AY16" s="193"/>
      <c r="AZ16" s="194" t="str">
        <f t="shared" si="25"/>
        <v/>
      </c>
      <c r="BA16" s="6" t="str">
        <f t="shared" si="26"/>
        <v/>
      </c>
      <c r="BB16" s="201">
        <f>COUNTIF(AZ$8:AZ16,OK)+COUNTIF(AZ$8:AZ16,RDGfix)+COUNTIF(AZ$8:AZ16,RDGave)+COUNTIF(AZ$8:AZ16,RDGevent)</f>
        <v>0</v>
      </c>
      <c r="BC16" s="193"/>
      <c r="BD16" s="194" t="str">
        <f t="shared" si="27"/>
        <v/>
      </c>
      <c r="BE16" s="6" t="str">
        <f t="shared" si="28"/>
        <v/>
      </c>
      <c r="BF16" s="201">
        <f>COUNTIF(BD$8:BD16,OK)+COUNTIF(BD$8:BD16,RDGfix)+COUNTIF(BD$8:BD16,RDGave)+COUNTIF(BD$8:BD16,RDGevent)</f>
        <v>0</v>
      </c>
      <c r="BG16" s="193"/>
      <c r="BH16" s="194" t="str">
        <f t="shared" si="29"/>
        <v/>
      </c>
      <c r="BI16" s="6" t="str">
        <f t="shared" si="30"/>
        <v/>
      </c>
      <c r="BJ16" s="201">
        <f>COUNTIF(BH$8:BH16,OK)+COUNTIF(BH$8:BH16,RDGfix)+COUNTIF(BH$8:BH16,RDGave)+COUNTIF(BH$8:BH16,RDGevent)</f>
        <v>0</v>
      </c>
      <c r="BK16" s="193"/>
      <c r="BL16" s="194" t="str">
        <f t="shared" si="31"/>
        <v/>
      </c>
      <c r="BM16" s="6" t="str">
        <f t="shared" si="32"/>
        <v/>
      </c>
      <c r="BN16" s="201">
        <f>COUNTIF(BL$8:BL16,OK)+COUNTIF(BL$8:BL16,RDGfix)+COUNTIF(BL$8:BL16,RDGave)+COUNTIF(BL$8:BL16,RDGevent)</f>
        <v>0</v>
      </c>
      <c r="BO16" s="193"/>
      <c r="BP16" s="194" t="str">
        <f t="shared" si="33"/>
        <v/>
      </c>
      <c r="BQ16" s="6" t="str">
        <f t="shared" si="34"/>
        <v/>
      </c>
      <c r="BR16" s="201">
        <f>COUNTIF(BP$8:BP16,OK)+COUNTIF(BP$8:BP16,RDGfix)+COUNTIF(BP$8:BP16,RDGave)+COUNTIF(BP$8:BP16,RDGevent)</f>
        <v>0</v>
      </c>
      <c r="BS16" s="193"/>
      <c r="BT16" s="194" t="str">
        <f t="shared" si="35"/>
        <v/>
      </c>
      <c r="BU16" s="6" t="str">
        <f t="shared" si="36"/>
        <v/>
      </c>
      <c r="BV16" s="201">
        <f>COUNTIF(BT$8:BT16,OK)+COUNTIF(BT$8:BT16,RDGfix)+COUNTIF(BT$8:BT16,RDGave)+COUNTIF(BT$8:BT16,RDGevent)</f>
        <v>0</v>
      </c>
      <c r="BW16" s="193"/>
      <c r="BX16" s="194" t="str">
        <f t="shared" si="37"/>
        <v/>
      </c>
      <c r="BY16" s="6" t="str">
        <f t="shared" si="38"/>
        <v/>
      </c>
      <c r="BZ16" s="201">
        <f>COUNTIF(BX$8:BX16,OK)+COUNTIF(BX$8:BX16,RDGfix)+COUNTIF(BX$8:BX16,RDGave)+COUNTIF(BX$8:BX16,RDGevent)</f>
        <v>0</v>
      </c>
      <c r="CA16" s="193"/>
      <c r="CB16" s="194" t="str">
        <f t="shared" si="39"/>
        <v/>
      </c>
      <c r="CC16" s="6" t="str">
        <f t="shared" si="40"/>
        <v/>
      </c>
      <c r="CD16" s="201">
        <f>COUNTIF(CB$8:CB16,OK)+COUNTIF(CB$8:CB16,RDGfix)+COUNTIF(CB$8:CB16,RDGave)+COUNTIF(CB$8:CB16,RDGevent)</f>
        <v>0</v>
      </c>
      <c r="CE16" s="193"/>
      <c r="CF16" s="194" t="str">
        <f t="shared" si="41"/>
        <v/>
      </c>
      <c r="CG16" s="6" t="str">
        <f t="shared" si="42"/>
        <v/>
      </c>
      <c r="CH16" s="201">
        <f>COUNTIF(CF$8:CF16,OK)+COUNTIF(CF$8:CF16,RDGfix)+COUNTIF(CF$8:CF16,RDGave)+COUNTIF(CF$8:CF16,RDGevent)</f>
        <v>0</v>
      </c>
      <c r="CI16" s="193"/>
      <c r="CJ16" s="194" t="str">
        <f t="shared" si="43"/>
        <v/>
      </c>
      <c r="CK16" s="6" t="str">
        <f t="shared" si="44"/>
        <v/>
      </c>
      <c r="CL16" s="201">
        <f>COUNTIF(CJ$8:CJ16,OK)+COUNTIF(CJ$8:CJ16,RDGfix)+COUNTIF(CJ$8:CJ16,RDGave)+COUNTIF(CJ$8:CJ16,RDGevent)</f>
        <v>0</v>
      </c>
      <c r="CM16" s="193"/>
      <c r="CN16" s="194" t="str">
        <f t="shared" si="45"/>
        <v/>
      </c>
      <c r="CO16" s="6" t="str">
        <f t="shared" si="46"/>
        <v/>
      </c>
      <c r="CP16" s="201">
        <f>COUNTIF(CN$8:CN16,OK)+COUNTIF(CN$8:CN16,RDGfix)+COUNTIF(CN$8:CN16,RDGave)+COUNTIF(CN$8:CN16,RDGevent)</f>
        <v>0</v>
      </c>
      <c r="CQ16" s="193"/>
      <c r="CR16" s="194" t="str">
        <f t="shared" si="47"/>
        <v/>
      </c>
      <c r="CS16" s="6" t="str">
        <f t="shared" si="48"/>
        <v/>
      </c>
      <c r="CT16" s="201">
        <f>COUNTIF(CR$8:CR16,OK)+COUNTIF(CR$8:CR16,RDGfix)+COUNTIF(CR$8:CR16,RDGave)+COUNTIF(CR$8:CR16,RDGevent)</f>
        <v>0</v>
      </c>
      <c r="CU16" s="193"/>
      <c r="CV16" s="194" t="str">
        <f t="shared" si="49"/>
        <v/>
      </c>
      <c r="CW16" s="6" t="str">
        <f t="shared" si="50"/>
        <v/>
      </c>
      <c r="CX16" s="201">
        <f>COUNTIF(CV$8:CV16,OK)+COUNTIF(CV$8:CV16,RDGfix)+COUNTIF(CV$8:CV16,RDGave)+COUNTIF(CV$8:CV16,RDGevent)</f>
        <v>0</v>
      </c>
      <c r="CY16" s="193"/>
      <c r="CZ16" s="194" t="str">
        <f t="shared" si="51"/>
        <v/>
      </c>
      <c r="DA16" s="6" t="str">
        <f t="shared" si="52"/>
        <v/>
      </c>
      <c r="DB16" s="201">
        <f>COUNTIF(CZ$8:CZ16,OK)+COUNTIF(CZ$8:CZ16,RDGfix)+COUNTIF(CZ$8:CZ16,RDGave)+COUNTIF(CZ$8:CZ16,RDGevent)</f>
        <v>0</v>
      </c>
      <c r="DC16" s="193"/>
      <c r="DD16" s="194" t="str">
        <f t="shared" si="53"/>
        <v/>
      </c>
      <c r="DE16" s="6" t="str">
        <f t="shared" si="54"/>
        <v/>
      </c>
      <c r="DF16" s="201">
        <f>COUNTIF(DD$8:DD16,OK)+COUNTIF(DD$8:DD16,RDGfix)+COUNTIF(DD$8:DD16,RDGave)+COUNTIF(DD$8:DD16,RDGevent)</f>
        <v>0</v>
      </c>
      <c r="DG16" s="193"/>
      <c r="DH16" s="194" t="str">
        <f t="shared" si="55"/>
        <v/>
      </c>
      <c r="DI16" s="6" t="str">
        <f t="shared" si="56"/>
        <v/>
      </c>
      <c r="DJ16" s="201">
        <f>COUNTIF(DH$8:DH16,OK)+COUNTIF(DH$8:DH16,RDGfix)+COUNTIF(DH$8:DH16,RDGave)+COUNTIF(DH$8:DH16,RDGevent)</f>
        <v>0</v>
      </c>
      <c r="DK16" s="193"/>
      <c r="DL16" s="194" t="str">
        <f t="shared" si="57"/>
        <v/>
      </c>
      <c r="DM16" s="6" t="str">
        <f t="shared" si="58"/>
        <v/>
      </c>
      <c r="DN16" s="201">
        <f>COUNTIF(DL$8:DL16,OK)+COUNTIF(DL$8:DL16,RDGfix)+COUNTIF(DL$8:DL16,RDGave)+COUNTIF(DL$8:DL16,RDGevent)</f>
        <v>0</v>
      </c>
      <c r="DO16" s="193"/>
      <c r="DP16" s="194" t="str">
        <f t="shared" si="59"/>
        <v/>
      </c>
      <c r="DQ16" s="6" t="str">
        <f t="shared" si="60"/>
        <v/>
      </c>
      <c r="DR16" s="201">
        <f>COUNTIF(DP$8:DP16,OK)+COUNTIF(DP$8:DP16,RDGfix)+COUNTIF(DP$8:DP16,RDGave)+COUNTIF(DP$8:DP16,RDGevent)</f>
        <v>0</v>
      </c>
      <c r="DS16" s="193"/>
      <c r="DT16" s="194" t="str">
        <f t="shared" si="61"/>
        <v/>
      </c>
      <c r="DU16" s="6" t="str">
        <f t="shared" si="62"/>
        <v/>
      </c>
      <c r="DV16" s="201">
        <f>COUNTIF(DT$8:DT16,OK)+COUNTIF(DT$8:DT16,RDGfix)+COUNTIF(DT$8:DT16,RDGave)+COUNTIF(DT$8:DT16,RDGevent)</f>
        <v>0</v>
      </c>
      <c r="DW16" s="193"/>
      <c r="DX16" s="194" t="str">
        <f t="shared" si="63"/>
        <v/>
      </c>
      <c r="DY16" s="6" t="str">
        <f t="shared" si="64"/>
        <v/>
      </c>
      <c r="DZ16" s="201">
        <f>COUNTIF(DX$8:DX16,OK)+COUNTIF(DX$8:DX16,RDGfix)+COUNTIF(DX$8:DX16,RDGave)+COUNTIF(DX$8:DX16,RDGevent)</f>
        <v>0</v>
      </c>
      <c r="EA16" s="193"/>
      <c r="EB16" s="194" t="str">
        <f t="shared" si="65"/>
        <v/>
      </c>
      <c r="EC16" s="6" t="str">
        <f t="shared" si="66"/>
        <v/>
      </c>
      <c r="ED16" s="201">
        <f>COUNTIF(EB$8:EB16,OK)+COUNTIF(EB$8:EB16,RDGfix)+COUNTIF(EB$8:EB16,RDGave)+COUNTIF(EB$8:EB16,RDGevent)</f>
        <v>0</v>
      </c>
      <c r="EE16" s="193"/>
      <c r="EF16" s="194" t="str">
        <f t="shared" si="67"/>
        <v/>
      </c>
      <c r="EG16" s="6" t="str">
        <f t="shared" si="68"/>
        <v/>
      </c>
      <c r="EH16" s="201">
        <f>COUNTIF(EF$8:EF16,OK)+COUNTIF(EF$8:EF16,RDGfix)+COUNTIF(EF$8:EF16,RDGave)+COUNTIF(EF$8:EF16,RDGevent)</f>
        <v>0</v>
      </c>
      <c r="EI16" s="193"/>
      <c r="EJ16" s="194" t="str">
        <f t="shared" si="69"/>
        <v/>
      </c>
      <c r="EK16" s="6" t="str">
        <f t="shared" si="70"/>
        <v/>
      </c>
      <c r="EL16" s="201">
        <f>COUNTIF(EJ$8:EJ16,OK)+COUNTIF(EJ$8:EJ16,RDGfix)+COUNTIF(EJ$8:EJ16,RDGave)+COUNTIF(EJ$8:EJ16,RDGevent)</f>
        <v>0</v>
      </c>
      <c r="EM16" s="193"/>
      <c r="EN16" s="194" t="str">
        <f t="shared" si="71"/>
        <v/>
      </c>
      <c r="EO16" s="6" t="str">
        <f t="shared" si="72"/>
        <v/>
      </c>
      <c r="EP16" s="201">
        <f>COUNTIF(EN$8:EN16,OK)+COUNTIF(EN$8:EN16,RDGfix)+COUNTIF(EN$8:EN16,RDGave)+COUNTIF(EN$8:EN16,RDGevent)</f>
        <v>0</v>
      </c>
      <c r="EQ16" s="193"/>
      <c r="ER16" s="194" t="str">
        <f t="shared" si="73"/>
        <v/>
      </c>
      <c r="ES16" s="6" t="str">
        <f t="shared" si="74"/>
        <v/>
      </c>
      <c r="ET16" s="201">
        <f>COUNTIF(ER$8:ER16,OK)+COUNTIF(ER$8:ER16,RDGfix)+COUNTIF(ER$8:ER16,RDGave)+COUNTIF(ER$8:ER16,RDGevent)</f>
        <v>0</v>
      </c>
      <c r="EU16" s="193"/>
      <c r="EV16" s="194" t="str">
        <f t="shared" si="75"/>
        <v/>
      </c>
      <c r="EW16" s="6" t="str">
        <f t="shared" si="76"/>
        <v/>
      </c>
      <c r="EX16" s="201">
        <f>COUNTIF(EV$8:EV16,OK)+COUNTIF(EV$8:EV16,RDGfix)+COUNTIF(EV$8:EV16,RDGave)+COUNTIF(EV$8:EV16,RDGevent)</f>
        <v>0</v>
      </c>
      <c r="EY16" s="193"/>
      <c r="EZ16" s="194" t="str">
        <f t="shared" si="77"/>
        <v/>
      </c>
      <c r="FA16" s="6" t="str">
        <f t="shared" si="78"/>
        <v/>
      </c>
      <c r="FB16" s="201">
        <f>COUNTIF(EZ$8:EZ16,OK)+COUNTIF(EZ$8:EZ16,RDGfix)+COUNTIF(EZ$8:EZ16,RDGave)+COUNTIF(EZ$8:EZ16,RDGevent)</f>
        <v>0</v>
      </c>
      <c r="FC16" s="193"/>
      <c r="FD16" s="194" t="str">
        <f t="shared" si="79"/>
        <v/>
      </c>
      <c r="FE16" s="6" t="str">
        <f t="shared" si="80"/>
        <v/>
      </c>
      <c r="FF16" s="201">
        <f>COUNTIF(FD$8:FD16,OK)+COUNTIF(FD$8:FD16,RDGfix)+COUNTIF(FD$8:FD16,RDGave)+COUNTIF(FD$8:FD16,RDGevent)</f>
        <v>0</v>
      </c>
      <c r="FG16" s="193"/>
      <c r="FH16" s="194" t="str">
        <f t="shared" si="81"/>
        <v/>
      </c>
      <c r="FI16" s="6" t="str">
        <f t="shared" si="82"/>
        <v/>
      </c>
      <c r="FJ16" s="201">
        <f>COUNTIF(FH$8:FH16,OK)+COUNTIF(FH$8:FH16,RDGfix)+COUNTIF(FH$8:FH16,RDGave)+COUNTIF(FH$8:FH16,RDGevent)</f>
        <v>0</v>
      </c>
      <c r="FK16" s="2"/>
      <c r="FL16" s="53">
        <v>1</v>
      </c>
      <c r="FM16" s="2"/>
      <c r="FN16" s="198"/>
      <c r="FO16" s="189"/>
      <c r="FP16" s="2"/>
    </row>
    <row r="17" spans="1:172">
      <c r="B17" s="5" t="s">
        <v>27</v>
      </c>
      <c r="C17" s="242"/>
      <c r="D17" s="6" t="str">
        <f t="shared" si="1"/>
        <v/>
      </c>
      <c r="E17" s="6" t="str">
        <f t="shared" si="2"/>
        <v/>
      </c>
      <c r="F17" s="201">
        <f>COUNTIF(D$8:D17,OK)+COUNTIF(D$8:D17,RDGfix)+COUNTIF(D$8:D17,RDGave)+COUNTIF(D$8:D17,RDGevent)</f>
        <v>0</v>
      </c>
      <c r="G17" s="243"/>
      <c r="H17" s="194" t="str">
        <f t="shared" si="3"/>
        <v/>
      </c>
      <c r="I17" s="6" t="str">
        <f t="shared" si="4"/>
        <v/>
      </c>
      <c r="J17" s="201">
        <f>COUNTIF(H$8:H17,OK)+COUNTIF(H$8:H17,RDGfix)+COUNTIF(H$8:H17,RDGave)+COUNTIF(H$8:H17,RDGevent)</f>
        <v>0</v>
      </c>
      <c r="K17" s="193"/>
      <c r="L17" s="194" t="str">
        <f t="shared" si="5"/>
        <v/>
      </c>
      <c r="M17" s="6" t="str">
        <f t="shared" si="6"/>
        <v/>
      </c>
      <c r="N17" s="201">
        <f>COUNTIF(L$8:L17,OK)+COUNTIF(L$8:L17,RDGfix)+COUNTIF(L$8:L17,RDGave)+COUNTIF(L$8:L17,RDGevent)</f>
        <v>0</v>
      </c>
      <c r="O17" s="193"/>
      <c r="P17" s="194" t="str">
        <f t="shared" si="7"/>
        <v/>
      </c>
      <c r="Q17" s="6" t="str">
        <f t="shared" si="8"/>
        <v/>
      </c>
      <c r="R17" s="201">
        <f>COUNTIF(P$8:P17,OK)+COUNTIF(P$8:P17,RDGfix)+COUNTIF(P$8:P17,RDGave)+COUNTIF(P$8:P17,RDGevent)</f>
        <v>0</v>
      </c>
      <c r="S17" s="193"/>
      <c r="T17" s="194" t="str">
        <f t="shared" si="9"/>
        <v/>
      </c>
      <c r="U17" s="6" t="str">
        <f t="shared" si="10"/>
        <v/>
      </c>
      <c r="V17" s="201">
        <f>COUNTIF(T$8:T17,OK)+COUNTIF(T$8:T17,RDGfix)+COUNTIF(T$8:T17,RDGave)+COUNTIF(T$8:T17,RDGevent)</f>
        <v>0</v>
      </c>
      <c r="W17" s="193"/>
      <c r="X17" s="194" t="str">
        <f t="shared" si="11"/>
        <v/>
      </c>
      <c r="Y17" s="6" t="str">
        <f t="shared" si="12"/>
        <v/>
      </c>
      <c r="Z17" s="201">
        <f>COUNTIF(X$8:X17,OK)+COUNTIF(X$8:X17,RDGfix)+COUNTIF(X$8:X17,RDGave)+COUNTIF(X$8:X17,RDGevent)</f>
        <v>0</v>
      </c>
      <c r="AA17" s="193"/>
      <c r="AB17" s="194" t="str">
        <f t="shared" si="13"/>
        <v/>
      </c>
      <c r="AC17" s="6" t="str">
        <f t="shared" si="14"/>
        <v/>
      </c>
      <c r="AD17" s="201">
        <f>COUNTIF(AB$8:AB17,OK)+COUNTIF(AB$8:AB17,RDGfix)+COUNTIF(AB$8:AB17,RDGave)+COUNTIF(AB$8:AB17,RDGevent)</f>
        <v>0</v>
      </c>
      <c r="AE17" s="193"/>
      <c r="AF17" s="194" t="str">
        <f t="shared" si="15"/>
        <v/>
      </c>
      <c r="AG17" s="6" t="str">
        <f t="shared" si="16"/>
        <v/>
      </c>
      <c r="AH17" s="201">
        <f>COUNTIF(AF$8:AF17,OK)+COUNTIF(AF$8:AF17,RDGfix)+COUNTIF(AF$8:AF17,RDGave)+COUNTIF(AF$8:AF17,RDGevent)</f>
        <v>0</v>
      </c>
      <c r="AI17" s="193"/>
      <c r="AJ17" s="194" t="str">
        <f t="shared" si="17"/>
        <v/>
      </c>
      <c r="AK17" s="6" t="str">
        <f t="shared" si="18"/>
        <v/>
      </c>
      <c r="AL17" s="201">
        <f>COUNTIF(AJ$8:AJ17,OK)+COUNTIF(AJ$8:AJ17,RDGfix)+COUNTIF(AJ$8:AJ17,RDGave)+COUNTIF(AJ$8:AJ17,RDGevent)</f>
        <v>0</v>
      </c>
      <c r="AM17" s="243"/>
      <c r="AN17" s="194" t="str">
        <f t="shared" si="19"/>
        <v/>
      </c>
      <c r="AO17" s="6" t="str">
        <f t="shared" si="20"/>
        <v/>
      </c>
      <c r="AP17" s="201">
        <f>COUNTIF(AN$8:AN17,OK)+COUNTIF(AN$8:AN17,RDGfix)+COUNTIF(AN$8:AN17,RDGave)+COUNTIF(AN$8:AN17,RDGevent)</f>
        <v>0</v>
      </c>
      <c r="AQ17" s="193"/>
      <c r="AR17" s="194" t="str">
        <f t="shared" si="21"/>
        <v/>
      </c>
      <c r="AS17" s="6" t="str">
        <f t="shared" si="22"/>
        <v/>
      </c>
      <c r="AT17" s="201">
        <f>COUNTIF(AR$8:AR17,OK)+COUNTIF(AR$8:AR17,RDGfix)+COUNTIF(AR$8:AR17,RDGave)+COUNTIF(AR$8:AR17,RDGevent)</f>
        <v>0</v>
      </c>
      <c r="AU17" s="193"/>
      <c r="AV17" s="194" t="str">
        <f t="shared" si="23"/>
        <v/>
      </c>
      <c r="AW17" s="6" t="str">
        <f t="shared" si="24"/>
        <v/>
      </c>
      <c r="AX17" s="201">
        <f>COUNTIF(AV$8:AV17,OK)+COUNTIF(AV$8:AV17,RDGfix)+COUNTIF(AV$8:AV17,RDGave)+COUNTIF(AV$8:AV17,RDGevent)</f>
        <v>0</v>
      </c>
      <c r="AY17" s="193"/>
      <c r="AZ17" s="194" t="str">
        <f t="shared" si="25"/>
        <v/>
      </c>
      <c r="BA17" s="6" t="str">
        <f t="shared" si="26"/>
        <v/>
      </c>
      <c r="BB17" s="201">
        <f>COUNTIF(AZ$8:AZ17,OK)+COUNTIF(AZ$8:AZ17,RDGfix)+COUNTIF(AZ$8:AZ17,RDGave)+COUNTIF(AZ$8:AZ17,RDGevent)</f>
        <v>0</v>
      </c>
      <c r="BC17" s="193"/>
      <c r="BD17" s="194" t="str">
        <f t="shared" si="27"/>
        <v/>
      </c>
      <c r="BE17" s="6" t="str">
        <f t="shared" si="28"/>
        <v/>
      </c>
      <c r="BF17" s="201">
        <f>COUNTIF(BD$8:BD17,OK)+COUNTIF(BD$8:BD17,RDGfix)+COUNTIF(BD$8:BD17,RDGave)+COUNTIF(BD$8:BD17,RDGevent)</f>
        <v>0</v>
      </c>
      <c r="BG17" s="193"/>
      <c r="BH17" s="194" t="str">
        <f t="shared" si="29"/>
        <v/>
      </c>
      <c r="BI17" s="6" t="str">
        <f t="shared" si="30"/>
        <v/>
      </c>
      <c r="BJ17" s="201">
        <f>COUNTIF(BH$8:BH17,OK)+COUNTIF(BH$8:BH17,RDGfix)+COUNTIF(BH$8:BH17,RDGave)+COUNTIF(BH$8:BH17,RDGevent)</f>
        <v>0</v>
      </c>
      <c r="BK17" s="193"/>
      <c r="BL17" s="194" t="str">
        <f t="shared" si="31"/>
        <v/>
      </c>
      <c r="BM17" s="6" t="str">
        <f t="shared" si="32"/>
        <v/>
      </c>
      <c r="BN17" s="201">
        <f>COUNTIF(BL$8:BL17,OK)+COUNTIF(BL$8:BL17,RDGfix)+COUNTIF(BL$8:BL17,RDGave)+COUNTIF(BL$8:BL17,RDGevent)</f>
        <v>0</v>
      </c>
      <c r="BO17" s="193"/>
      <c r="BP17" s="194" t="str">
        <f t="shared" si="33"/>
        <v/>
      </c>
      <c r="BQ17" s="6" t="str">
        <f t="shared" si="34"/>
        <v/>
      </c>
      <c r="BR17" s="201">
        <f>COUNTIF(BP$8:BP17,OK)+COUNTIF(BP$8:BP17,RDGfix)+COUNTIF(BP$8:BP17,RDGave)+COUNTIF(BP$8:BP17,RDGevent)</f>
        <v>0</v>
      </c>
      <c r="BS17" s="193"/>
      <c r="BT17" s="194" t="str">
        <f t="shared" si="35"/>
        <v/>
      </c>
      <c r="BU17" s="6" t="str">
        <f t="shared" si="36"/>
        <v/>
      </c>
      <c r="BV17" s="201">
        <f>COUNTIF(BT$8:BT17,OK)+COUNTIF(BT$8:BT17,RDGfix)+COUNTIF(BT$8:BT17,RDGave)+COUNTIF(BT$8:BT17,RDGevent)</f>
        <v>0</v>
      </c>
      <c r="BW17" s="193"/>
      <c r="BX17" s="194" t="str">
        <f t="shared" si="37"/>
        <v/>
      </c>
      <c r="BY17" s="6" t="str">
        <f t="shared" si="38"/>
        <v/>
      </c>
      <c r="BZ17" s="201">
        <f>COUNTIF(BX$8:BX17,OK)+COUNTIF(BX$8:BX17,RDGfix)+COUNTIF(BX$8:BX17,RDGave)+COUNTIF(BX$8:BX17,RDGevent)</f>
        <v>0</v>
      </c>
      <c r="CA17" s="193"/>
      <c r="CB17" s="194" t="str">
        <f t="shared" si="39"/>
        <v/>
      </c>
      <c r="CC17" s="6" t="str">
        <f t="shared" si="40"/>
        <v/>
      </c>
      <c r="CD17" s="201">
        <f>COUNTIF(CB$8:CB17,OK)+COUNTIF(CB$8:CB17,RDGfix)+COUNTIF(CB$8:CB17,RDGave)+COUNTIF(CB$8:CB17,RDGevent)</f>
        <v>0</v>
      </c>
      <c r="CE17" s="193"/>
      <c r="CF17" s="194" t="str">
        <f t="shared" si="41"/>
        <v/>
      </c>
      <c r="CG17" s="6" t="str">
        <f t="shared" si="42"/>
        <v/>
      </c>
      <c r="CH17" s="201">
        <f>COUNTIF(CF$8:CF17,OK)+COUNTIF(CF$8:CF17,RDGfix)+COUNTIF(CF$8:CF17,RDGave)+COUNTIF(CF$8:CF17,RDGevent)</f>
        <v>0</v>
      </c>
      <c r="CI17" s="193"/>
      <c r="CJ17" s="194" t="str">
        <f t="shared" si="43"/>
        <v/>
      </c>
      <c r="CK17" s="6" t="str">
        <f t="shared" si="44"/>
        <v/>
      </c>
      <c r="CL17" s="201">
        <f>COUNTIF(CJ$8:CJ17,OK)+COUNTIF(CJ$8:CJ17,RDGfix)+COUNTIF(CJ$8:CJ17,RDGave)+COUNTIF(CJ$8:CJ17,RDGevent)</f>
        <v>0</v>
      </c>
      <c r="CM17" s="193"/>
      <c r="CN17" s="194" t="str">
        <f t="shared" si="45"/>
        <v/>
      </c>
      <c r="CO17" s="6" t="str">
        <f t="shared" si="46"/>
        <v/>
      </c>
      <c r="CP17" s="201">
        <f>COUNTIF(CN$8:CN17,OK)+COUNTIF(CN$8:CN17,RDGfix)+COUNTIF(CN$8:CN17,RDGave)+COUNTIF(CN$8:CN17,RDGevent)</f>
        <v>0</v>
      </c>
      <c r="CQ17" s="193"/>
      <c r="CR17" s="194" t="str">
        <f t="shared" si="47"/>
        <v/>
      </c>
      <c r="CS17" s="6" t="str">
        <f t="shared" si="48"/>
        <v/>
      </c>
      <c r="CT17" s="201">
        <f>COUNTIF(CR$8:CR17,OK)+COUNTIF(CR$8:CR17,RDGfix)+COUNTIF(CR$8:CR17,RDGave)+COUNTIF(CR$8:CR17,RDGevent)</f>
        <v>0</v>
      </c>
      <c r="CU17" s="193"/>
      <c r="CV17" s="194" t="str">
        <f t="shared" si="49"/>
        <v/>
      </c>
      <c r="CW17" s="6" t="str">
        <f t="shared" si="50"/>
        <v/>
      </c>
      <c r="CX17" s="201">
        <f>COUNTIF(CV$8:CV17,OK)+COUNTIF(CV$8:CV17,RDGfix)+COUNTIF(CV$8:CV17,RDGave)+COUNTIF(CV$8:CV17,RDGevent)</f>
        <v>0</v>
      </c>
      <c r="CY17" s="193"/>
      <c r="CZ17" s="194" t="str">
        <f t="shared" si="51"/>
        <v/>
      </c>
      <c r="DA17" s="6" t="str">
        <f t="shared" si="52"/>
        <v/>
      </c>
      <c r="DB17" s="201">
        <f>COUNTIF(CZ$8:CZ17,OK)+COUNTIF(CZ$8:CZ17,RDGfix)+COUNTIF(CZ$8:CZ17,RDGave)+COUNTIF(CZ$8:CZ17,RDGevent)</f>
        <v>0</v>
      </c>
      <c r="DC17" s="193"/>
      <c r="DD17" s="194" t="str">
        <f t="shared" si="53"/>
        <v/>
      </c>
      <c r="DE17" s="6" t="str">
        <f t="shared" si="54"/>
        <v/>
      </c>
      <c r="DF17" s="201">
        <f>COUNTIF(DD$8:DD17,OK)+COUNTIF(DD$8:DD17,RDGfix)+COUNTIF(DD$8:DD17,RDGave)+COUNTIF(DD$8:DD17,RDGevent)</f>
        <v>0</v>
      </c>
      <c r="DG17" s="193"/>
      <c r="DH17" s="194" t="str">
        <f t="shared" si="55"/>
        <v/>
      </c>
      <c r="DI17" s="6" t="str">
        <f t="shared" si="56"/>
        <v/>
      </c>
      <c r="DJ17" s="201">
        <f>COUNTIF(DH$8:DH17,OK)+COUNTIF(DH$8:DH17,RDGfix)+COUNTIF(DH$8:DH17,RDGave)+COUNTIF(DH$8:DH17,RDGevent)</f>
        <v>0</v>
      </c>
      <c r="DK17" s="193"/>
      <c r="DL17" s="194" t="str">
        <f t="shared" si="57"/>
        <v/>
      </c>
      <c r="DM17" s="6" t="str">
        <f t="shared" si="58"/>
        <v/>
      </c>
      <c r="DN17" s="201">
        <f>COUNTIF(DL$8:DL17,OK)+COUNTIF(DL$8:DL17,RDGfix)+COUNTIF(DL$8:DL17,RDGave)+COUNTIF(DL$8:DL17,RDGevent)</f>
        <v>0</v>
      </c>
      <c r="DO17" s="193"/>
      <c r="DP17" s="194" t="str">
        <f t="shared" si="59"/>
        <v/>
      </c>
      <c r="DQ17" s="6" t="str">
        <f t="shared" si="60"/>
        <v/>
      </c>
      <c r="DR17" s="201">
        <f>COUNTIF(DP$8:DP17,OK)+COUNTIF(DP$8:DP17,RDGfix)+COUNTIF(DP$8:DP17,RDGave)+COUNTIF(DP$8:DP17,RDGevent)</f>
        <v>0</v>
      </c>
      <c r="DS17" s="193"/>
      <c r="DT17" s="194" t="str">
        <f t="shared" si="61"/>
        <v/>
      </c>
      <c r="DU17" s="6" t="str">
        <f t="shared" si="62"/>
        <v/>
      </c>
      <c r="DV17" s="201">
        <f>COUNTIF(DT$8:DT17,OK)+COUNTIF(DT$8:DT17,RDGfix)+COUNTIF(DT$8:DT17,RDGave)+COUNTIF(DT$8:DT17,RDGevent)</f>
        <v>0</v>
      </c>
      <c r="DW17" s="193"/>
      <c r="DX17" s="194" t="str">
        <f t="shared" si="63"/>
        <v/>
      </c>
      <c r="DY17" s="6" t="str">
        <f t="shared" si="64"/>
        <v/>
      </c>
      <c r="DZ17" s="201">
        <f>COUNTIF(DX$8:DX17,OK)+COUNTIF(DX$8:DX17,RDGfix)+COUNTIF(DX$8:DX17,RDGave)+COUNTIF(DX$8:DX17,RDGevent)</f>
        <v>0</v>
      </c>
      <c r="EA17" s="193"/>
      <c r="EB17" s="194" t="str">
        <f t="shared" si="65"/>
        <v/>
      </c>
      <c r="EC17" s="6" t="str">
        <f t="shared" si="66"/>
        <v/>
      </c>
      <c r="ED17" s="201">
        <f>COUNTIF(EB$8:EB17,OK)+COUNTIF(EB$8:EB17,RDGfix)+COUNTIF(EB$8:EB17,RDGave)+COUNTIF(EB$8:EB17,RDGevent)</f>
        <v>0</v>
      </c>
      <c r="EE17" s="193"/>
      <c r="EF17" s="194" t="str">
        <f t="shared" si="67"/>
        <v/>
      </c>
      <c r="EG17" s="6" t="str">
        <f t="shared" si="68"/>
        <v/>
      </c>
      <c r="EH17" s="201">
        <f>COUNTIF(EF$8:EF17,OK)+COUNTIF(EF$8:EF17,RDGfix)+COUNTIF(EF$8:EF17,RDGave)+COUNTIF(EF$8:EF17,RDGevent)</f>
        <v>0</v>
      </c>
      <c r="EI17" s="193"/>
      <c r="EJ17" s="194" t="str">
        <f t="shared" si="69"/>
        <v/>
      </c>
      <c r="EK17" s="6" t="str">
        <f t="shared" si="70"/>
        <v/>
      </c>
      <c r="EL17" s="201">
        <f>COUNTIF(EJ$8:EJ17,OK)+COUNTIF(EJ$8:EJ17,RDGfix)+COUNTIF(EJ$8:EJ17,RDGave)+COUNTIF(EJ$8:EJ17,RDGevent)</f>
        <v>0</v>
      </c>
      <c r="EM17" s="193"/>
      <c r="EN17" s="194" t="str">
        <f t="shared" si="71"/>
        <v/>
      </c>
      <c r="EO17" s="6" t="str">
        <f t="shared" si="72"/>
        <v/>
      </c>
      <c r="EP17" s="201">
        <f>COUNTIF(EN$8:EN17,OK)+COUNTIF(EN$8:EN17,RDGfix)+COUNTIF(EN$8:EN17,RDGave)+COUNTIF(EN$8:EN17,RDGevent)</f>
        <v>0</v>
      </c>
      <c r="EQ17" s="193"/>
      <c r="ER17" s="194" t="str">
        <f t="shared" si="73"/>
        <v/>
      </c>
      <c r="ES17" s="6" t="str">
        <f t="shared" si="74"/>
        <v/>
      </c>
      <c r="ET17" s="201">
        <f>COUNTIF(ER$8:ER17,OK)+COUNTIF(ER$8:ER17,RDGfix)+COUNTIF(ER$8:ER17,RDGave)+COUNTIF(ER$8:ER17,RDGevent)</f>
        <v>0</v>
      </c>
      <c r="EU17" s="193"/>
      <c r="EV17" s="194" t="str">
        <f t="shared" si="75"/>
        <v/>
      </c>
      <c r="EW17" s="6" t="str">
        <f t="shared" si="76"/>
        <v/>
      </c>
      <c r="EX17" s="201">
        <f>COUNTIF(EV$8:EV17,OK)+COUNTIF(EV$8:EV17,RDGfix)+COUNTIF(EV$8:EV17,RDGave)+COUNTIF(EV$8:EV17,RDGevent)</f>
        <v>0</v>
      </c>
      <c r="EY17" s="193"/>
      <c r="EZ17" s="194" t="str">
        <f t="shared" si="77"/>
        <v/>
      </c>
      <c r="FA17" s="6" t="str">
        <f t="shared" si="78"/>
        <v/>
      </c>
      <c r="FB17" s="201">
        <f>COUNTIF(EZ$8:EZ17,OK)+COUNTIF(EZ$8:EZ17,RDGfix)+COUNTIF(EZ$8:EZ17,RDGave)+COUNTIF(EZ$8:EZ17,RDGevent)</f>
        <v>0</v>
      </c>
      <c r="FC17" s="193"/>
      <c r="FD17" s="194" t="str">
        <f t="shared" si="79"/>
        <v/>
      </c>
      <c r="FE17" s="6" t="str">
        <f t="shared" si="80"/>
        <v/>
      </c>
      <c r="FF17" s="201">
        <f>COUNTIF(FD$8:FD17,OK)+COUNTIF(FD$8:FD17,RDGfix)+COUNTIF(FD$8:FD17,RDGave)+COUNTIF(FD$8:FD17,RDGevent)</f>
        <v>0</v>
      </c>
      <c r="FG17" s="193"/>
      <c r="FH17" s="194" t="str">
        <f t="shared" si="81"/>
        <v/>
      </c>
      <c r="FI17" s="6" t="str">
        <f t="shared" si="82"/>
        <v/>
      </c>
      <c r="FJ17" s="201">
        <f>COUNTIF(FH$8:FH17,OK)+COUNTIF(FH$8:FH17,RDGfix)+COUNTIF(FH$8:FH17,RDGave)+COUNTIF(FH$8:FH17,RDGevent)</f>
        <v>0</v>
      </c>
      <c r="FK17" s="2"/>
      <c r="FL17" s="53">
        <v>1</v>
      </c>
      <c r="FM17" s="2"/>
      <c r="FN17" s="196"/>
      <c r="FO17" s="186"/>
      <c r="FP17" s="2"/>
    </row>
    <row r="18" spans="1:172">
      <c r="B18" s="5" t="s">
        <v>28</v>
      </c>
      <c r="C18" s="242"/>
      <c r="D18" s="6" t="str">
        <f t="shared" si="1"/>
        <v/>
      </c>
      <c r="E18" s="6" t="str">
        <f t="shared" si="2"/>
        <v/>
      </c>
      <c r="F18" s="201">
        <f>COUNTIF(D$8:D18,OK)+COUNTIF(D$8:D18,RDGfix)+COUNTIF(D$8:D18,RDGave)+COUNTIF(D$8:D18,RDGevent)</f>
        <v>0</v>
      </c>
      <c r="G18" s="243"/>
      <c r="H18" s="194" t="str">
        <f t="shared" si="3"/>
        <v/>
      </c>
      <c r="I18" s="6" t="str">
        <f t="shared" si="4"/>
        <v/>
      </c>
      <c r="J18" s="201">
        <f>COUNTIF(H$8:H18,OK)+COUNTIF(H$8:H18,RDGfix)+COUNTIF(H$8:H18,RDGave)+COUNTIF(H$8:H18,RDGevent)</f>
        <v>0</v>
      </c>
      <c r="K18" s="193"/>
      <c r="L18" s="194" t="str">
        <f t="shared" si="5"/>
        <v/>
      </c>
      <c r="M18" s="6" t="str">
        <f t="shared" si="6"/>
        <v/>
      </c>
      <c r="N18" s="201">
        <f>COUNTIF(L$8:L18,OK)+COUNTIF(L$8:L18,RDGfix)+COUNTIF(L$8:L18,RDGave)+COUNTIF(L$8:L18,RDGevent)</f>
        <v>0</v>
      </c>
      <c r="O18" s="193"/>
      <c r="P18" s="194" t="str">
        <f t="shared" si="7"/>
        <v/>
      </c>
      <c r="Q18" s="6" t="str">
        <f t="shared" si="8"/>
        <v/>
      </c>
      <c r="R18" s="201">
        <f>COUNTIF(P$8:P18,OK)+COUNTIF(P$8:P18,RDGfix)+COUNTIF(P$8:P18,RDGave)+COUNTIF(P$8:P18,RDGevent)</f>
        <v>0</v>
      </c>
      <c r="S18" s="193"/>
      <c r="T18" s="194" t="str">
        <f t="shared" si="9"/>
        <v/>
      </c>
      <c r="U18" s="6" t="str">
        <f t="shared" si="10"/>
        <v/>
      </c>
      <c r="V18" s="201">
        <f>COUNTIF(T$8:T18,OK)+COUNTIF(T$8:T18,RDGfix)+COUNTIF(T$8:T18,RDGave)+COUNTIF(T$8:T18,RDGevent)</f>
        <v>0</v>
      </c>
      <c r="W18" s="193"/>
      <c r="X18" s="194" t="str">
        <f t="shared" si="11"/>
        <v/>
      </c>
      <c r="Y18" s="6" t="str">
        <f t="shared" si="12"/>
        <v/>
      </c>
      <c r="Z18" s="201">
        <f>COUNTIF(X$8:X18,OK)+COUNTIF(X$8:X18,RDGfix)+COUNTIF(X$8:X18,RDGave)+COUNTIF(X$8:X18,RDGevent)</f>
        <v>0</v>
      </c>
      <c r="AA18" s="193"/>
      <c r="AB18" s="194" t="str">
        <f t="shared" si="13"/>
        <v/>
      </c>
      <c r="AC18" s="6" t="str">
        <f t="shared" si="14"/>
        <v/>
      </c>
      <c r="AD18" s="201">
        <f>COUNTIF(AB$8:AB18,OK)+COUNTIF(AB$8:AB18,RDGfix)+COUNTIF(AB$8:AB18,RDGave)+COUNTIF(AB$8:AB18,RDGevent)</f>
        <v>0</v>
      </c>
      <c r="AE18" s="193"/>
      <c r="AF18" s="194" t="str">
        <f t="shared" si="15"/>
        <v/>
      </c>
      <c r="AG18" s="6" t="str">
        <f t="shared" si="16"/>
        <v/>
      </c>
      <c r="AH18" s="201">
        <f>COUNTIF(AF$8:AF18,OK)+COUNTIF(AF$8:AF18,RDGfix)+COUNTIF(AF$8:AF18,RDGave)+COUNTIF(AF$8:AF18,RDGevent)</f>
        <v>0</v>
      </c>
      <c r="AI18" s="193"/>
      <c r="AJ18" s="194" t="str">
        <f t="shared" si="17"/>
        <v/>
      </c>
      <c r="AK18" s="6" t="str">
        <f t="shared" si="18"/>
        <v/>
      </c>
      <c r="AL18" s="201">
        <f>COUNTIF(AJ$8:AJ18,OK)+COUNTIF(AJ$8:AJ18,RDGfix)+COUNTIF(AJ$8:AJ18,RDGave)+COUNTIF(AJ$8:AJ18,RDGevent)</f>
        <v>0</v>
      </c>
      <c r="AM18" s="243"/>
      <c r="AN18" s="194" t="str">
        <f t="shared" si="19"/>
        <v/>
      </c>
      <c r="AO18" s="6" t="str">
        <f t="shared" si="20"/>
        <v/>
      </c>
      <c r="AP18" s="201">
        <f>COUNTIF(AN$8:AN18,OK)+COUNTIF(AN$8:AN18,RDGfix)+COUNTIF(AN$8:AN18,RDGave)+COUNTIF(AN$8:AN18,RDGevent)</f>
        <v>0</v>
      </c>
      <c r="AQ18" s="193"/>
      <c r="AR18" s="194" t="str">
        <f t="shared" si="21"/>
        <v/>
      </c>
      <c r="AS18" s="6" t="str">
        <f t="shared" si="22"/>
        <v/>
      </c>
      <c r="AT18" s="201">
        <f>COUNTIF(AR$8:AR18,OK)+COUNTIF(AR$8:AR18,RDGfix)+COUNTIF(AR$8:AR18,RDGave)+COUNTIF(AR$8:AR18,RDGevent)</f>
        <v>0</v>
      </c>
      <c r="AU18" s="193"/>
      <c r="AV18" s="194" t="str">
        <f t="shared" si="23"/>
        <v/>
      </c>
      <c r="AW18" s="6" t="str">
        <f t="shared" si="24"/>
        <v/>
      </c>
      <c r="AX18" s="201">
        <f>COUNTIF(AV$8:AV18,OK)+COUNTIF(AV$8:AV18,RDGfix)+COUNTIF(AV$8:AV18,RDGave)+COUNTIF(AV$8:AV18,RDGevent)</f>
        <v>0</v>
      </c>
      <c r="AY18" s="193"/>
      <c r="AZ18" s="194" t="str">
        <f t="shared" si="25"/>
        <v/>
      </c>
      <c r="BA18" s="6" t="str">
        <f t="shared" si="26"/>
        <v/>
      </c>
      <c r="BB18" s="201">
        <f>COUNTIF(AZ$8:AZ18,OK)+COUNTIF(AZ$8:AZ18,RDGfix)+COUNTIF(AZ$8:AZ18,RDGave)+COUNTIF(AZ$8:AZ18,RDGevent)</f>
        <v>0</v>
      </c>
      <c r="BC18" s="193"/>
      <c r="BD18" s="194" t="str">
        <f t="shared" si="27"/>
        <v/>
      </c>
      <c r="BE18" s="6" t="str">
        <f t="shared" si="28"/>
        <v/>
      </c>
      <c r="BF18" s="201">
        <f>COUNTIF(BD$8:BD18,OK)+COUNTIF(BD$8:BD18,RDGfix)+COUNTIF(BD$8:BD18,RDGave)+COUNTIF(BD$8:BD18,RDGevent)</f>
        <v>0</v>
      </c>
      <c r="BG18" s="193"/>
      <c r="BH18" s="194" t="str">
        <f t="shared" si="29"/>
        <v/>
      </c>
      <c r="BI18" s="6" t="str">
        <f t="shared" si="30"/>
        <v/>
      </c>
      <c r="BJ18" s="201">
        <f>COUNTIF(BH$8:BH18,OK)+COUNTIF(BH$8:BH18,RDGfix)+COUNTIF(BH$8:BH18,RDGave)+COUNTIF(BH$8:BH18,RDGevent)</f>
        <v>0</v>
      </c>
      <c r="BK18" s="193"/>
      <c r="BL18" s="194" t="str">
        <f t="shared" si="31"/>
        <v/>
      </c>
      <c r="BM18" s="6" t="str">
        <f t="shared" si="32"/>
        <v/>
      </c>
      <c r="BN18" s="201">
        <f>COUNTIF(BL$8:BL18,OK)+COUNTIF(BL$8:BL18,RDGfix)+COUNTIF(BL$8:BL18,RDGave)+COUNTIF(BL$8:BL18,RDGevent)</f>
        <v>0</v>
      </c>
      <c r="BO18" s="193"/>
      <c r="BP18" s="194" t="str">
        <f t="shared" si="33"/>
        <v/>
      </c>
      <c r="BQ18" s="6" t="str">
        <f t="shared" si="34"/>
        <v/>
      </c>
      <c r="BR18" s="201">
        <f>COUNTIF(BP$8:BP18,OK)+COUNTIF(BP$8:BP18,RDGfix)+COUNTIF(BP$8:BP18,RDGave)+COUNTIF(BP$8:BP18,RDGevent)</f>
        <v>0</v>
      </c>
      <c r="BS18" s="193"/>
      <c r="BT18" s="194" t="str">
        <f t="shared" si="35"/>
        <v/>
      </c>
      <c r="BU18" s="6" t="str">
        <f t="shared" si="36"/>
        <v/>
      </c>
      <c r="BV18" s="201">
        <f>COUNTIF(BT$8:BT18,OK)+COUNTIF(BT$8:BT18,RDGfix)+COUNTIF(BT$8:BT18,RDGave)+COUNTIF(BT$8:BT18,RDGevent)</f>
        <v>0</v>
      </c>
      <c r="BW18" s="193"/>
      <c r="BX18" s="194" t="str">
        <f t="shared" si="37"/>
        <v/>
      </c>
      <c r="BY18" s="6" t="str">
        <f t="shared" si="38"/>
        <v/>
      </c>
      <c r="BZ18" s="201">
        <f>COUNTIF(BX$8:BX18,OK)+COUNTIF(BX$8:BX18,RDGfix)+COUNTIF(BX$8:BX18,RDGave)+COUNTIF(BX$8:BX18,RDGevent)</f>
        <v>0</v>
      </c>
      <c r="CA18" s="193"/>
      <c r="CB18" s="194" t="str">
        <f t="shared" si="39"/>
        <v/>
      </c>
      <c r="CC18" s="6" t="str">
        <f t="shared" si="40"/>
        <v/>
      </c>
      <c r="CD18" s="201">
        <f>COUNTIF(CB$8:CB18,OK)+COUNTIF(CB$8:CB18,RDGfix)+COUNTIF(CB$8:CB18,RDGave)+COUNTIF(CB$8:CB18,RDGevent)</f>
        <v>0</v>
      </c>
      <c r="CE18" s="193"/>
      <c r="CF18" s="194" t="str">
        <f t="shared" si="41"/>
        <v/>
      </c>
      <c r="CG18" s="6" t="str">
        <f t="shared" si="42"/>
        <v/>
      </c>
      <c r="CH18" s="201">
        <f>COUNTIF(CF$8:CF18,OK)+COUNTIF(CF$8:CF18,RDGfix)+COUNTIF(CF$8:CF18,RDGave)+COUNTIF(CF$8:CF18,RDGevent)</f>
        <v>0</v>
      </c>
      <c r="CI18" s="193"/>
      <c r="CJ18" s="194" t="str">
        <f t="shared" si="43"/>
        <v/>
      </c>
      <c r="CK18" s="6" t="str">
        <f t="shared" si="44"/>
        <v/>
      </c>
      <c r="CL18" s="201">
        <f>COUNTIF(CJ$8:CJ18,OK)+COUNTIF(CJ$8:CJ18,RDGfix)+COUNTIF(CJ$8:CJ18,RDGave)+COUNTIF(CJ$8:CJ18,RDGevent)</f>
        <v>0</v>
      </c>
      <c r="CM18" s="193"/>
      <c r="CN18" s="194" t="str">
        <f t="shared" si="45"/>
        <v/>
      </c>
      <c r="CO18" s="6" t="str">
        <f t="shared" si="46"/>
        <v/>
      </c>
      <c r="CP18" s="201">
        <f>COUNTIF(CN$8:CN18,OK)+COUNTIF(CN$8:CN18,RDGfix)+COUNTIF(CN$8:CN18,RDGave)+COUNTIF(CN$8:CN18,RDGevent)</f>
        <v>0</v>
      </c>
      <c r="CQ18" s="193"/>
      <c r="CR18" s="194" t="str">
        <f t="shared" si="47"/>
        <v/>
      </c>
      <c r="CS18" s="6" t="str">
        <f t="shared" si="48"/>
        <v/>
      </c>
      <c r="CT18" s="201">
        <f>COUNTIF(CR$8:CR18,OK)+COUNTIF(CR$8:CR18,RDGfix)+COUNTIF(CR$8:CR18,RDGave)+COUNTIF(CR$8:CR18,RDGevent)</f>
        <v>0</v>
      </c>
      <c r="CU18" s="193"/>
      <c r="CV18" s="194" t="str">
        <f t="shared" si="49"/>
        <v/>
      </c>
      <c r="CW18" s="6" t="str">
        <f t="shared" si="50"/>
        <v/>
      </c>
      <c r="CX18" s="201">
        <f>COUNTIF(CV$8:CV18,OK)+COUNTIF(CV$8:CV18,RDGfix)+COUNTIF(CV$8:CV18,RDGave)+COUNTIF(CV$8:CV18,RDGevent)</f>
        <v>0</v>
      </c>
      <c r="CY18" s="193"/>
      <c r="CZ18" s="194" t="str">
        <f t="shared" si="51"/>
        <v/>
      </c>
      <c r="DA18" s="6" t="str">
        <f t="shared" si="52"/>
        <v/>
      </c>
      <c r="DB18" s="201">
        <f>COUNTIF(CZ$8:CZ18,OK)+COUNTIF(CZ$8:CZ18,RDGfix)+COUNTIF(CZ$8:CZ18,RDGave)+COUNTIF(CZ$8:CZ18,RDGevent)</f>
        <v>0</v>
      </c>
      <c r="DC18" s="193"/>
      <c r="DD18" s="194" t="str">
        <f t="shared" si="53"/>
        <v/>
      </c>
      <c r="DE18" s="6" t="str">
        <f t="shared" si="54"/>
        <v/>
      </c>
      <c r="DF18" s="201">
        <f>COUNTIF(DD$8:DD18,OK)+COUNTIF(DD$8:DD18,RDGfix)+COUNTIF(DD$8:DD18,RDGave)+COUNTIF(DD$8:DD18,RDGevent)</f>
        <v>0</v>
      </c>
      <c r="DG18" s="193"/>
      <c r="DH18" s="194" t="str">
        <f t="shared" si="55"/>
        <v/>
      </c>
      <c r="DI18" s="6" t="str">
        <f t="shared" si="56"/>
        <v/>
      </c>
      <c r="DJ18" s="201">
        <f>COUNTIF(DH$8:DH18,OK)+COUNTIF(DH$8:DH18,RDGfix)+COUNTIF(DH$8:DH18,RDGave)+COUNTIF(DH$8:DH18,RDGevent)</f>
        <v>0</v>
      </c>
      <c r="DK18" s="193"/>
      <c r="DL18" s="194" t="str">
        <f t="shared" si="57"/>
        <v/>
      </c>
      <c r="DM18" s="6" t="str">
        <f t="shared" si="58"/>
        <v/>
      </c>
      <c r="DN18" s="201">
        <f>COUNTIF(DL$8:DL18,OK)+COUNTIF(DL$8:DL18,RDGfix)+COUNTIF(DL$8:DL18,RDGave)+COUNTIF(DL$8:DL18,RDGevent)</f>
        <v>0</v>
      </c>
      <c r="DO18" s="193"/>
      <c r="DP18" s="194" t="str">
        <f t="shared" si="59"/>
        <v/>
      </c>
      <c r="DQ18" s="6" t="str">
        <f t="shared" si="60"/>
        <v/>
      </c>
      <c r="DR18" s="201">
        <f>COUNTIF(DP$8:DP18,OK)+COUNTIF(DP$8:DP18,RDGfix)+COUNTIF(DP$8:DP18,RDGave)+COUNTIF(DP$8:DP18,RDGevent)</f>
        <v>0</v>
      </c>
      <c r="DS18" s="193"/>
      <c r="DT18" s="194" t="str">
        <f t="shared" si="61"/>
        <v/>
      </c>
      <c r="DU18" s="6" t="str">
        <f t="shared" si="62"/>
        <v/>
      </c>
      <c r="DV18" s="201">
        <f>COUNTIF(DT$8:DT18,OK)+COUNTIF(DT$8:DT18,RDGfix)+COUNTIF(DT$8:DT18,RDGave)+COUNTIF(DT$8:DT18,RDGevent)</f>
        <v>0</v>
      </c>
      <c r="DW18" s="193"/>
      <c r="DX18" s="194" t="str">
        <f t="shared" si="63"/>
        <v/>
      </c>
      <c r="DY18" s="6" t="str">
        <f t="shared" si="64"/>
        <v/>
      </c>
      <c r="DZ18" s="201">
        <f>COUNTIF(DX$8:DX18,OK)+COUNTIF(DX$8:DX18,RDGfix)+COUNTIF(DX$8:DX18,RDGave)+COUNTIF(DX$8:DX18,RDGevent)</f>
        <v>0</v>
      </c>
      <c r="EA18" s="193"/>
      <c r="EB18" s="194" t="str">
        <f t="shared" si="65"/>
        <v/>
      </c>
      <c r="EC18" s="6" t="str">
        <f t="shared" si="66"/>
        <v/>
      </c>
      <c r="ED18" s="201">
        <f>COUNTIF(EB$8:EB18,OK)+COUNTIF(EB$8:EB18,RDGfix)+COUNTIF(EB$8:EB18,RDGave)+COUNTIF(EB$8:EB18,RDGevent)</f>
        <v>0</v>
      </c>
      <c r="EE18" s="193"/>
      <c r="EF18" s="194" t="str">
        <f t="shared" si="67"/>
        <v/>
      </c>
      <c r="EG18" s="6" t="str">
        <f t="shared" si="68"/>
        <v/>
      </c>
      <c r="EH18" s="201">
        <f>COUNTIF(EF$8:EF18,OK)+COUNTIF(EF$8:EF18,RDGfix)+COUNTIF(EF$8:EF18,RDGave)+COUNTIF(EF$8:EF18,RDGevent)</f>
        <v>0</v>
      </c>
      <c r="EI18" s="193"/>
      <c r="EJ18" s="194" t="str">
        <f t="shared" si="69"/>
        <v/>
      </c>
      <c r="EK18" s="6" t="str">
        <f t="shared" si="70"/>
        <v/>
      </c>
      <c r="EL18" s="201">
        <f>COUNTIF(EJ$8:EJ18,OK)+COUNTIF(EJ$8:EJ18,RDGfix)+COUNTIF(EJ$8:EJ18,RDGave)+COUNTIF(EJ$8:EJ18,RDGevent)</f>
        <v>0</v>
      </c>
      <c r="EM18" s="193"/>
      <c r="EN18" s="194" t="str">
        <f t="shared" si="71"/>
        <v/>
      </c>
      <c r="EO18" s="6" t="str">
        <f t="shared" si="72"/>
        <v/>
      </c>
      <c r="EP18" s="201">
        <f>COUNTIF(EN$8:EN18,OK)+COUNTIF(EN$8:EN18,RDGfix)+COUNTIF(EN$8:EN18,RDGave)+COUNTIF(EN$8:EN18,RDGevent)</f>
        <v>0</v>
      </c>
      <c r="EQ18" s="193"/>
      <c r="ER18" s="194" t="str">
        <f t="shared" si="73"/>
        <v/>
      </c>
      <c r="ES18" s="6" t="str">
        <f t="shared" si="74"/>
        <v/>
      </c>
      <c r="ET18" s="201">
        <f>COUNTIF(ER$8:ER18,OK)+COUNTIF(ER$8:ER18,RDGfix)+COUNTIF(ER$8:ER18,RDGave)+COUNTIF(ER$8:ER18,RDGevent)</f>
        <v>0</v>
      </c>
      <c r="EU18" s="193"/>
      <c r="EV18" s="194" t="str">
        <f t="shared" si="75"/>
        <v/>
      </c>
      <c r="EW18" s="6" t="str">
        <f t="shared" si="76"/>
        <v/>
      </c>
      <c r="EX18" s="201">
        <f>COUNTIF(EV$8:EV18,OK)+COUNTIF(EV$8:EV18,RDGfix)+COUNTIF(EV$8:EV18,RDGave)+COUNTIF(EV$8:EV18,RDGevent)</f>
        <v>0</v>
      </c>
      <c r="EY18" s="193"/>
      <c r="EZ18" s="194" t="str">
        <f t="shared" si="77"/>
        <v/>
      </c>
      <c r="FA18" s="6" t="str">
        <f t="shared" si="78"/>
        <v/>
      </c>
      <c r="FB18" s="201">
        <f>COUNTIF(EZ$8:EZ18,OK)+COUNTIF(EZ$8:EZ18,RDGfix)+COUNTIF(EZ$8:EZ18,RDGave)+COUNTIF(EZ$8:EZ18,RDGevent)</f>
        <v>0</v>
      </c>
      <c r="FC18" s="193"/>
      <c r="FD18" s="194" t="str">
        <f t="shared" si="79"/>
        <v/>
      </c>
      <c r="FE18" s="6" t="str">
        <f t="shared" si="80"/>
        <v/>
      </c>
      <c r="FF18" s="201">
        <f>COUNTIF(FD$8:FD18,OK)+COUNTIF(FD$8:FD18,RDGfix)+COUNTIF(FD$8:FD18,RDGave)+COUNTIF(FD$8:FD18,RDGevent)</f>
        <v>0</v>
      </c>
      <c r="FG18" s="193"/>
      <c r="FH18" s="194" t="str">
        <f t="shared" si="81"/>
        <v/>
      </c>
      <c r="FI18" s="6" t="str">
        <f t="shared" si="82"/>
        <v/>
      </c>
      <c r="FJ18" s="201">
        <f>COUNTIF(FH$8:FH18,OK)+COUNTIF(FH$8:FH18,RDGfix)+COUNTIF(FH$8:FH18,RDGave)+COUNTIF(FH$8:FH18,RDGevent)</f>
        <v>0</v>
      </c>
      <c r="FK18" s="2"/>
      <c r="FL18" s="53">
        <v>1</v>
      </c>
      <c r="FM18" s="2"/>
      <c r="FN18" s="54"/>
      <c r="FO18" s="45"/>
      <c r="FP18" s="2"/>
    </row>
    <row r="19" spans="1:172">
      <c r="B19" s="5" t="s">
        <v>29</v>
      </c>
      <c r="C19" s="242"/>
      <c r="D19" s="6" t="str">
        <f t="shared" si="1"/>
        <v/>
      </c>
      <c r="E19" s="6" t="str">
        <f t="shared" si="2"/>
        <v/>
      </c>
      <c r="F19" s="201">
        <f>COUNTIF(D$8:D19,OK)+COUNTIF(D$8:D19,RDGfix)+COUNTIF(D$8:D19,RDGave)+COUNTIF(D$8:D19,RDGevent)</f>
        <v>0</v>
      </c>
      <c r="G19" s="243"/>
      <c r="H19" s="194" t="str">
        <f t="shared" si="3"/>
        <v/>
      </c>
      <c r="I19" s="6" t="str">
        <f t="shared" si="4"/>
        <v/>
      </c>
      <c r="J19" s="201">
        <f>COUNTIF(H$8:H19,OK)+COUNTIF(H$8:H19,RDGfix)+COUNTIF(H$8:H19,RDGave)+COUNTIF(H$8:H19,RDGevent)</f>
        <v>0</v>
      </c>
      <c r="K19" s="193"/>
      <c r="L19" s="194" t="str">
        <f t="shared" si="5"/>
        <v/>
      </c>
      <c r="M19" s="6" t="str">
        <f t="shared" si="6"/>
        <v/>
      </c>
      <c r="N19" s="201">
        <f>COUNTIF(L$8:L19,OK)+COUNTIF(L$8:L19,RDGfix)+COUNTIF(L$8:L19,RDGave)+COUNTIF(L$8:L19,RDGevent)</f>
        <v>0</v>
      </c>
      <c r="O19" s="193"/>
      <c r="P19" s="194" t="str">
        <f t="shared" si="7"/>
        <v/>
      </c>
      <c r="Q19" s="6" t="str">
        <f t="shared" si="8"/>
        <v/>
      </c>
      <c r="R19" s="201">
        <f>COUNTIF(P$8:P19,OK)+COUNTIF(P$8:P19,RDGfix)+COUNTIF(P$8:P19,RDGave)+COUNTIF(P$8:P19,RDGevent)</f>
        <v>0</v>
      </c>
      <c r="S19" s="193"/>
      <c r="T19" s="194" t="str">
        <f t="shared" si="9"/>
        <v/>
      </c>
      <c r="U19" s="6" t="str">
        <f t="shared" si="10"/>
        <v/>
      </c>
      <c r="V19" s="201">
        <f>COUNTIF(T$8:T19,OK)+COUNTIF(T$8:T19,RDGfix)+COUNTIF(T$8:T19,RDGave)+COUNTIF(T$8:T19,RDGevent)</f>
        <v>0</v>
      </c>
      <c r="W19" s="193"/>
      <c r="X19" s="194" t="str">
        <f t="shared" si="11"/>
        <v/>
      </c>
      <c r="Y19" s="6" t="str">
        <f t="shared" si="12"/>
        <v/>
      </c>
      <c r="Z19" s="201">
        <f>COUNTIF(X$8:X19,OK)+COUNTIF(X$8:X19,RDGfix)+COUNTIF(X$8:X19,RDGave)+COUNTIF(X$8:X19,RDGevent)</f>
        <v>0</v>
      </c>
      <c r="AA19" s="193"/>
      <c r="AB19" s="194" t="str">
        <f t="shared" si="13"/>
        <v/>
      </c>
      <c r="AC19" s="6" t="str">
        <f t="shared" si="14"/>
        <v/>
      </c>
      <c r="AD19" s="201">
        <f>COUNTIF(AB$8:AB19,OK)+COUNTIF(AB$8:AB19,RDGfix)+COUNTIF(AB$8:AB19,RDGave)+COUNTIF(AB$8:AB19,RDGevent)</f>
        <v>0</v>
      </c>
      <c r="AE19" s="193"/>
      <c r="AF19" s="194" t="str">
        <f t="shared" si="15"/>
        <v/>
      </c>
      <c r="AG19" s="6" t="str">
        <f t="shared" si="16"/>
        <v/>
      </c>
      <c r="AH19" s="201">
        <f>COUNTIF(AF$8:AF19,OK)+COUNTIF(AF$8:AF19,RDGfix)+COUNTIF(AF$8:AF19,RDGave)+COUNTIF(AF$8:AF19,RDGevent)</f>
        <v>0</v>
      </c>
      <c r="AI19" s="193"/>
      <c r="AJ19" s="194" t="str">
        <f t="shared" si="17"/>
        <v/>
      </c>
      <c r="AK19" s="6" t="str">
        <f t="shared" si="18"/>
        <v/>
      </c>
      <c r="AL19" s="201">
        <f>COUNTIF(AJ$8:AJ19,OK)+COUNTIF(AJ$8:AJ19,RDGfix)+COUNTIF(AJ$8:AJ19,RDGave)+COUNTIF(AJ$8:AJ19,RDGevent)</f>
        <v>0</v>
      </c>
      <c r="AM19" s="243"/>
      <c r="AN19" s="194" t="str">
        <f t="shared" si="19"/>
        <v/>
      </c>
      <c r="AO19" s="6" t="str">
        <f t="shared" si="20"/>
        <v/>
      </c>
      <c r="AP19" s="201">
        <f>COUNTIF(AN$8:AN19,OK)+COUNTIF(AN$8:AN19,RDGfix)+COUNTIF(AN$8:AN19,RDGave)+COUNTIF(AN$8:AN19,RDGevent)</f>
        <v>0</v>
      </c>
      <c r="AQ19" s="193"/>
      <c r="AR19" s="194" t="str">
        <f t="shared" si="21"/>
        <v/>
      </c>
      <c r="AS19" s="6" t="str">
        <f t="shared" si="22"/>
        <v/>
      </c>
      <c r="AT19" s="201">
        <f>COUNTIF(AR$8:AR19,OK)+COUNTIF(AR$8:AR19,RDGfix)+COUNTIF(AR$8:AR19,RDGave)+COUNTIF(AR$8:AR19,RDGevent)</f>
        <v>0</v>
      </c>
      <c r="AU19" s="193"/>
      <c r="AV19" s="194" t="str">
        <f t="shared" si="23"/>
        <v/>
      </c>
      <c r="AW19" s="6" t="str">
        <f t="shared" si="24"/>
        <v/>
      </c>
      <c r="AX19" s="201">
        <f>COUNTIF(AV$8:AV19,OK)+COUNTIF(AV$8:AV19,RDGfix)+COUNTIF(AV$8:AV19,RDGave)+COUNTIF(AV$8:AV19,RDGevent)</f>
        <v>0</v>
      </c>
      <c r="AY19" s="193"/>
      <c r="AZ19" s="194" t="str">
        <f t="shared" si="25"/>
        <v/>
      </c>
      <c r="BA19" s="6" t="str">
        <f t="shared" si="26"/>
        <v/>
      </c>
      <c r="BB19" s="201">
        <f>COUNTIF(AZ$8:AZ19,OK)+COUNTIF(AZ$8:AZ19,RDGfix)+COUNTIF(AZ$8:AZ19,RDGave)+COUNTIF(AZ$8:AZ19,RDGevent)</f>
        <v>0</v>
      </c>
      <c r="BC19" s="193"/>
      <c r="BD19" s="194" t="str">
        <f t="shared" si="27"/>
        <v/>
      </c>
      <c r="BE19" s="6" t="str">
        <f t="shared" si="28"/>
        <v/>
      </c>
      <c r="BF19" s="201">
        <f>COUNTIF(BD$8:BD19,OK)+COUNTIF(BD$8:BD19,RDGfix)+COUNTIF(BD$8:BD19,RDGave)+COUNTIF(BD$8:BD19,RDGevent)</f>
        <v>0</v>
      </c>
      <c r="BG19" s="193"/>
      <c r="BH19" s="194" t="str">
        <f t="shared" si="29"/>
        <v/>
      </c>
      <c r="BI19" s="6" t="str">
        <f t="shared" si="30"/>
        <v/>
      </c>
      <c r="BJ19" s="201">
        <f>COUNTIF(BH$8:BH19,OK)+COUNTIF(BH$8:BH19,RDGfix)+COUNTIF(BH$8:BH19,RDGave)+COUNTIF(BH$8:BH19,RDGevent)</f>
        <v>0</v>
      </c>
      <c r="BK19" s="193"/>
      <c r="BL19" s="194" t="str">
        <f t="shared" si="31"/>
        <v/>
      </c>
      <c r="BM19" s="6" t="str">
        <f t="shared" si="32"/>
        <v/>
      </c>
      <c r="BN19" s="201">
        <f>COUNTIF(BL$8:BL19,OK)+COUNTIF(BL$8:BL19,RDGfix)+COUNTIF(BL$8:BL19,RDGave)+COUNTIF(BL$8:BL19,RDGevent)</f>
        <v>0</v>
      </c>
      <c r="BO19" s="193"/>
      <c r="BP19" s="194" t="str">
        <f t="shared" si="33"/>
        <v/>
      </c>
      <c r="BQ19" s="6" t="str">
        <f t="shared" si="34"/>
        <v/>
      </c>
      <c r="BR19" s="201">
        <f>COUNTIF(BP$8:BP19,OK)+COUNTIF(BP$8:BP19,RDGfix)+COUNTIF(BP$8:BP19,RDGave)+COUNTIF(BP$8:BP19,RDGevent)</f>
        <v>0</v>
      </c>
      <c r="BS19" s="193"/>
      <c r="BT19" s="194" t="str">
        <f t="shared" si="35"/>
        <v/>
      </c>
      <c r="BU19" s="6" t="str">
        <f t="shared" si="36"/>
        <v/>
      </c>
      <c r="BV19" s="201">
        <f>COUNTIF(BT$8:BT19,OK)+COUNTIF(BT$8:BT19,RDGfix)+COUNTIF(BT$8:BT19,RDGave)+COUNTIF(BT$8:BT19,RDGevent)</f>
        <v>0</v>
      </c>
      <c r="BW19" s="193"/>
      <c r="BX19" s="194" t="str">
        <f t="shared" si="37"/>
        <v/>
      </c>
      <c r="BY19" s="6" t="str">
        <f t="shared" si="38"/>
        <v/>
      </c>
      <c r="BZ19" s="201">
        <f>COUNTIF(BX$8:BX19,OK)+COUNTIF(BX$8:BX19,RDGfix)+COUNTIF(BX$8:BX19,RDGave)+COUNTIF(BX$8:BX19,RDGevent)</f>
        <v>0</v>
      </c>
      <c r="CA19" s="193"/>
      <c r="CB19" s="194" t="str">
        <f t="shared" si="39"/>
        <v/>
      </c>
      <c r="CC19" s="6" t="str">
        <f t="shared" si="40"/>
        <v/>
      </c>
      <c r="CD19" s="201">
        <f>COUNTIF(CB$8:CB19,OK)+COUNTIF(CB$8:CB19,RDGfix)+COUNTIF(CB$8:CB19,RDGave)+COUNTIF(CB$8:CB19,RDGevent)</f>
        <v>0</v>
      </c>
      <c r="CE19" s="193"/>
      <c r="CF19" s="194" t="str">
        <f t="shared" si="41"/>
        <v/>
      </c>
      <c r="CG19" s="6" t="str">
        <f t="shared" si="42"/>
        <v/>
      </c>
      <c r="CH19" s="201">
        <f>COUNTIF(CF$8:CF19,OK)+COUNTIF(CF$8:CF19,RDGfix)+COUNTIF(CF$8:CF19,RDGave)+COUNTIF(CF$8:CF19,RDGevent)</f>
        <v>0</v>
      </c>
      <c r="CI19" s="193"/>
      <c r="CJ19" s="194" t="str">
        <f t="shared" si="43"/>
        <v/>
      </c>
      <c r="CK19" s="6" t="str">
        <f t="shared" si="44"/>
        <v/>
      </c>
      <c r="CL19" s="201">
        <f>COUNTIF(CJ$8:CJ19,OK)+COUNTIF(CJ$8:CJ19,RDGfix)+COUNTIF(CJ$8:CJ19,RDGave)+COUNTIF(CJ$8:CJ19,RDGevent)</f>
        <v>0</v>
      </c>
      <c r="CM19" s="193"/>
      <c r="CN19" s="194" t="str">
        <f t="shared" si="45"/>
        <v/>
      </c>
      <c r="CO19" s="6" t="str">
        <f t="shared" si="46"/>
        <v/>
      </c>
      <c r="CP19" s="201">
        <f>COUNTIF(CN$8:CN19,OK)+COUNTIF(CN$8:CN19,RDGfix)+COUNTIF(CN$8:CN19,RDGave)+COUNTIF(CN$8:CN19,RDGevent)</f>
        <v>0</v>
      </c>
      <c r="CQ19" s="193"/>
      <c r="CR19" s="194" t="str">
        <f t="shared" si="47"/>
        <v/>
      </c>
      <c r="CS19" s="6" t="str">
        <f t="shared" si="48"/>
        <v/>
      </c>
      <c r="CT19" s="201">
        <f>COUNTIF(CR$8:CR19,OK)+COUNTIF(CR$8:CR19,RDGfix)+COUNTIF(CR$8:CR19,RDGave)+COUNTIF(CR$8:CR19,RDGevent)</f>
        <v>0</v>
      </c>
      <c r="CU19" s="193"/>
      <c r="CV19" s="194" t="str">
        <f t="shared" si="49"/>
        <v/>
      </c>
      <c r="CW19" s="6" t="str">
        <f t="shared" si="50"/>
        <v/>
      </c>
      <c r="CX19" s="201">
        <f>COUNTIF(CV$8:CV19,OK)+COUNTIF(CV$8:CV19,RDGfix)+COUNTIF(CV$8:CV19,RDGave)+COUNTIF(CV$8:CV19,RDGevent)</f>
        <v>0</v>
      </c>
      <c r="CY19" s="193"/>
      <c r="CZ19" s="194" t="str">
        <f t="shared" si="51"/>
        <v/>
      </c>
      <c r="DA19" s="6" t="str">
        <f t="shared" si="52"/>
        <v/>
      </c>
      <c r="DB19" s="201">
        <f>COUNTIF(CZ$8:CZ19,OK)+COUNTIF(CZ$8:CZ19,RDGfix)+COUNTIF(CZ$8:CZ19,RDGave)+COUNTIF(CZ$8:CZ19,RDGevent)</f>
        <v>0</v>
      </c>
      <c r="DC19" s="193"/>
      <c r="DD19" s="194" t="str">
        <f t="shared" si="53"/>
        <v/>
      </c>
      <c r="DE19" s="6" t="str">
        <f t="shared" si="54"/>
        <v/>
      </c>
      <c r="DF19" s="201">
        <f>COUNTIF(DD$8:DD19,OK)+COUNTIF(DD$8:DD19,RDGfix)+COUNTIF(DD$8:DD19,RDGave)+COUNTIF(DD$8:DD19,RDGevent)</f>
        <v>0</v>
      </c>
      <c r="DG19" s="193"/>
      <c r="DH19" s="194" t="str">
        <f t="shared" si="55"/>
        <v/>
      </c>
      <c r="DI19" s="6" t="str">
        <f t="shared" si="56"/>
        <v/>
      </c>
      <c r="DJ19" s="201">
        <f>COUNTIF(DH$8:DH19,OK)+COUNTIF(DH$8:DH19,RDGfix)+COUNTIF(DH$8:DH19,RDGave)+COUNTIF(DH$8:DH19,RDGevent)</f>
        <v>0</v>
      </c>
      <c r="DK19" s="193"/>
      <c r="DL19" s="194" t="str">
        <f t="shared" si="57"/>
        <v/>
      </c>
      <c r="DM19" s="6" t="str">
        <f t="shared" si="58"/>
        <v/>
      </c>
      <c r="DN19" s="201">
        <f>COUNTIF(DL$8:DL19,OK)+COUNTIF(DL$8:DL19,RDGfix)+COUNTIF(DL$8:DL19,RDGave)+COUNTIF(DL$8:DL19,RDGevent)</f>
        <v>0</v>
      </c>
      <c r="DO19" s="193"/>
      <c r="DP19" s="194" t="str">
        <f t="shared" si="59"/>
        <v/>
      </c>
      <c r="DQ19" s="6" t="str">
        <f t="shared" si="60"/>
        <v/>
      </c>
      <c r="DR19" s="201">
        <f>COUNTIF(DP$8:DP19,OK)+COUNTIF(DP$8:DP19,RDGfix)+COUNTIF(DP$8:DP19,RDGave)+COUNTIF(DP$8:DP19,RDGevent)</f>
        <v>0</v>
      </c>
      <c r="DS19" s="193"/>
      <c r="DT19" s="194" t="str">
        <f t="shared" si="61"/>
        <v/>
      </c>
      <c r="DU19" s="6" t="str">
        <f t="shared" si="62"/>
        <v/>
      </c>
      <c r="DV19" s="201">
        <f>COUNTIF(DT$8:DT19,OK)+COUNTIF(DT$8:DT19,RDGfix)+COUNTIF(DT$8:DT19,RDGave)+COUNTIF(DT$8:DT19,RDGevent)</f>
        <v>0</v>
      </c>
      <c r="DW19" s="193"/>
      <c r="DX19" s="194" t="str">
        <f t="shared" si="63"/>
        <v/>
      </c>
      <c r="DY19" s="6" t="str">
        <f t="shared" si="64"/>
        <v/>
      </c>
      <c r="DZ19" s="201">
        <f>COUNTIF(DX$8:DX19,OK)+COUNTIF(DX$8:DX19,RDGfix)+COUNTIF(DX$8:DX19,RDGave)+COUNTIF(DX$8:DX19,RDGevent)</f>
        <v>0</v>
      </c>
      <c r="EA19" s="193"/>
      <c r="EB19" s="194" t="str">
        <f t="shared" si="65"/>
        <v/>
      </c>
      <c r="EC19" s="6" t="str">
        <f t="shared" si="66"/>
        <v/>
      </c>
      <c r="ED19" s="201">
        <f>COUNTIF(EB$8:EB19,OK)+COUNTIF(EB$8:EB19,RDGfix)+COUNTIF(EB$8:EB19,RDGave)+COUNTIF(EB$8:EB19,RDGevent)</f>
        <v>0</v>
      </c>
      <c r="EE19" s="193"/>
      <c r="EF19" s="194" t="str">
        <f t="shared" si="67"/>
        <v/>
      </c>
      <c r="EG19" s="6" t="str">
        <f t="shared" si="68"/>
        <v/>
      </c>
      <c r="EH19" s="201">
        <f>COUNTIF(EF$8:EF19,OK)+COUNTIF(EF$8:EF19,RDGfix)+COUNTIF(EF$8:EF19,RDGave)+COUNTIF(EF$8:EF19,RDGevent)</f>
        <v>0</v>
      </c>
      <c r="EI19" s="193"/>
      <c r="EJ19" s="194" t="str">
        <f t="shared" si="69"/>
        <v/>
      </c>
      <c r="EK19" s="6" t="str">
        <f t="shared" si="70"/>
        <v/>
      </c>
      <c r="EL19" s="201">
        <f>COUNTIF(EJ$8:EJ19,OK)+COUNTIF(EJ$8:EJ19,RDGfix)+COUNTIF(EJ$8:EJ19,RDGave)+COUNTIF(EJ$8:EJ19,RDGevent)</f>
        <v>0</v>
      </c>
      <c r="EM19" s="193"/>
      <c r="EN19" s="194" t="str">
        <f t="shared" si="71"/>
        <v/>
      </c>
      <c r="EO19" s="6" t="str">
        <f t="shared" si="72"/>
        <v/>
      </c>
      <c r="EP19" s="201">
        <f>COUNTIF(EN$8:EN19,OK)+COUNTIF(EN$8:EN19,RDGfix)+COUNTIF(EN$8:EN19,RDGave)+COUNTIF(EN$8:EN19,RDGevent)</f>
        <v>0</v>
      </c>
      <c r="EQ19" s="193"/>
      <c r="ER19" s="194" t="str">
        <f t="shared" si="73"/>
        <v/>
      </c>
      <c r="ES19" s="6" t="str">
        <f t="shared" si="74"/>
        <v/>
      </c>
      <c r="ET19" s="201">
        <f>COUNTIF(ER$8:ER19,OK)+COUNTIF(ER$8:ER19,RDGfix)+COUNTIF(ER$8:ER19,RDGave)+COUNTIF(ER$8:ER19,RDGevent)</f>
        <v>0</v>
      </c>
      <c r="EU19" s="193"/>
      <c r="EV19" s="194" t="str">
        <f t="shared" si="75"/>
        <v/>
      </c>
      <c r="EW19" s="6" t="str">
        <f t="shared" si="76"/>
        <v/>
      </c>
      <c r="EX19" s="201">
        <f>COUNTIF(EV$8:EV19,OK)+COUNTIF(EV$8:EV19,RDGfix)+COUNTIF(EV$8:EV19,RDGave)+COUNTIF(EV$8:EV19,RDGevent)</f>
        <v>0</v>
      </c>
      <c r="EY19" s="193"/>
      <c r="EZ19" s="194" t="str">
        <f t="shared" si="77"/>
        <v/>
      </c>
      <c r="FA19" s="6" t="str">
        <f t="shared" si="78"/>
        <v/>
      </c>
      <c r="FB19" s="201">
        <f>COUNTIF(EZ$8:EZ19,OK)+COUNTIF(EZ$8:EZ19,RDGfix)+COUNTIF(EZ$8:EZ19,RDGave)+COUNTIF(EZ$8:EZ19,RDGevent)</f>
        <v>0</v>
      </c>
      <c r="FC19" s="193"/>
      <c r="FD19" s="194" t="str">
        <f t="shared" si="79"/>
        <v/>
      </c>
      <c r="FE19" s="6" t="str">
        <f t="shared" si="80"/>
        <v/>
      </c>
      <c r="FF19" s="201">
        <f>COUNTIF(FD$8:FD19,OK)+COUNTIF(FD$8:FD19,RDGfix)+COUNTIF(FD$8:FD19,RDGave)+COUNTIF(FD$8:FD19,RDGevent)</f>
        <v>0</v>
      </c>
      <c r="FG19" s="193"/>
      <c r="FH19" s="194" t="str">
        <f t="shared" si="81"/>
        <v/>
      </c>
      <c r="FI19" s="6" t="str">
        <f t="shared" si="82"/>
        <v/>
      </c>
      <c r="FJ19" s="201">
        <f>COUNTIF(FH$8:FH19,OK)+COUNTIF(FH$8:FH19,RDGfix)+COUNTIF(FH$8:FH19,RDGave)+COUNTIF(FH$8:FH19,RDGevent)</f>
        <v>0</v>
      </c>
      <c r="FK19" s="2"/>
      <c r="FL19" s="53">
        <v>1</v>
      </c>
      <c r="FM19" s="2"/>
      <c r="FN19" s="54"/>
      <c r="FO19" s="45"/>
      <c r="FP19" s="2"/>
    </row>
    <row r="20" spans="1:172">
      <c r="B20" s="5" t="s">
        <v>30</v>
      </c>
      <c r="C20" s="242"/>
      <c r="D20" s="6" t="str">
        <f t="shared" si="1"/>
        <v/>
      </c>
      <c r="E20" s="6" t="str">
        <f t="shared" si="2"/>
        <v/>
      </c>
      <c r="F20" s="201">
        <f>COUNTIF(D$8:D20,OK)+COUNTIF(D$8:D20,RDGfix)+COUNTIF(D$8:D20,RDGave)+COUNTIF(D$8:D20,RDGevent)</f>
        <v>0</v>
      </c>
      <c r="G20" s="243"/>
      <c r="H20" s="194" t="str">
        <f t="shared" si="3"/>
        <v/>
      </c>
      <c r="I20" s="6" t="str">
        <f t="shared" si="4"/>
        <v/>
      </c>
      <c r="J20" s="201">
        <f>COUNTIF(H$8:H20,OK)+COUNTIF(H$8:H20,RDGfix)+COUNTIF(H$8:H20,RDGave)+COUNTIF(H$8:H20,RDGevent)</f>
        <v>0</v>
      </c>
      <c r="K20" s="193"/>
      <c r="L20" s="194" t="str">
        <f t="shared" si="5"/>
        <v/>
      </c>
      <c r="M20" s="6" t="str">
        <f t="shared" si="6"/>
        <v/>
      </c>
      <c r="N20" s="201">
        <f>COUNTIF(L$8:L20,OK)+COUNTIF(L$8:L20,RDGfix)+COUNTIF(L$8:L20,RDGave)+COUNTIF(L$8:L20,RDGevent)</f>
        <v>0</v>
      </c>
      <c r="O20" s="193"/>
      <c r="P20" s="194" t="str">
        <f t="shared" si="7"/>
        <v/>
      </c>
      <c r="Q20" s="6" t="str">
        <f t="shared" si="8"/>
        <v/>
      </c>
      <c r="R20" s="201">
        <f>COUNTIF(P$8:P20,OK)+COUNTIF(P$8:P20,RDGfix)+COUNTIF(P$8:P20,RDGave)+COUNTIF(P$8:P20,RDGevent)</f>
        <v>0</v>
      </c>
      <c r="S20" s="193"/>
      <c r="T20" s="194" t="str">
        <f t="shared" si="9"/>
        <v/>
      </c>
      <c r="U20" s="6" t="str">
        <f t="shared" si="10"/>
        <v/>
      </c>
      <c r="V20" s="201">
        <f>COUNTIF(T$8:T20,OK)+COUNTIF(T$8:T20,RDGfix)+COUNTIF(T$8:T20,RDGave)+COUNTIF(T$8:T20,RDGevent)</f>
        <v>0</v>
      </c>
      <c r="W20" s="193"/>
      <c r="X20" s="194" t="str">
        <f t="shared" si="11"/>
        <v/>
      </c>
      <c r="Y20" s="6" t="str">
        <f t="shared" si="12"/>
        <v/>
      </c>
      <c r="Z20" s="201">
        <f>COUNTIF(X$8:X20,OK)+COUNTIF(X$8:X20,RDGfix)+COUNTIF(X$8:X20,RDGave)+COUNTIF(X$8:X20,RDGevent)</f>
        <v>0</v>
      </c>
      <c r="AA20" s="193"/>
      <c r="AB20" s="194" t="str">
        <f t="shared" si="13"/>
        <v/>
      </c>
      <c r="AC20" s="6" t="str">
        <f t="shared" si="14"/>
        <v/>
      </c>
      <c r="AD20" s="201">
        <f>COUNTIF(AB$8:AB20,OK)+COUNTIF(AB$8:AB20,RDGfix)+COUNTIF(AB$8:AB20,RDGave)+COUNTIF(AB$8:AB20,RDGevent)</f>
        <v>0</v>
      </c>
      <c r="AE20" s="193"/>
      <c r="AF20" s="194" t="str">
        <f t="shared" si="15"/>
        <v/>
      </c>
      <c r="AG20" s="6" t="str">
        <f t="shared" si="16"/>
        <v/>
      </c>
      <c r="AH20" s="201">
        <f>COUNTIF(AF$8:AF20,OK)+COUNTIF(AF$8:AF20,RDGfix)+COUNTIF(AF$8:AF20,RDGave)+COUNTIF(AF$8:AF20,RDGevent)</f>
        <v>0</v>
      </c>
      <c r="AI20" s="193"/>
      <c r="AJ20" s="194" t="str">
        <f t="shared" si="17"/>
        <v/>
      </c>
      <c r="AK20" s="6" t="str">
        <f t="shared" si="18"/>
        <v/>
      </c>
      <c r="AL20" s="201">
        <f>COUNTIF(AJ$8:AJ20,OK)+COUNTIF(AJ$8:AJ20,RDGfix)+COUNTIF(AJ$8:AJ20,RDGave)+COUNTIF(AJ$8:AJ20,RDGevent)</f>
        <v>0</v>
      </c>
      <c r="AM20" s="243"/>
      <c r="AN20" s="194" t="str">
        <f t="shared" si="19"/>
        <v/>
      </c>
      <c r="AO20" s="6" t="str">
        <f t="shared" si="20"/>
        <v/>
      </c>
      <c r="AP20" s="201">
        <f>COUNTIF(AN$8:AN20,OK)+COUNTIF(AN$8:AN20,RDGfix)+COUNTIF(AN$8:AN20,RDGave)+COUNTIF(AN$8:AN20,RDGevent)</f>
        <v>0</v>
      </c>
      <c r="AQ20" s="193"/>
      <c r="AR20" s="194" t="str">
        <f t="shared" si="21"/>
        <v/>
      </c>
      <c r="AS20" s="6" t="str">
        <f t="shared" si="22"/>
        <v/>
      </c>
      <c r="AT20" s="201">
        <f>COUNTIF(AR$8:AR20,OK)+COUNTIF(AR$8:AR20,RDGfix)+COUNTIF(AR$8:AR20,RDGave)+COUNTIF(AR$8:AR20,RDGevent)</f>
        <v>0</v>
      </c>
      <c r="AU20" s="193"/>
      <c r="AV20" s="194" t="str">
        <f t="shared" si="23"/>
        <v/>
      </c>
      <c r="AW20" s="6" t="str">
        <f t="shared" si="24"/>
        <v/>
      </c>
      <c r="AX20" s="201">
        <f>COUNTIF(AV$8:AV20,OK)+COUNTIF(AV$8:AV20,RDGfix)+COUNTIF(AV$8:AV20,RDGave)+COUNTIF(AV$8:AV20,RDGevent)</f>
        <v>0</v>
      </c>
      <c r="AY20" s="193"/>
      <c r="AZ20" s="194" t="str">
        <f t="shared" si="25"/>
        <v/>
      </c>
      <c r="BA20" s="6" t="str">
        <f t="shared" si="26"/>
        <v/>
      </c>
      <c r="BB20" s="201">
        <f>COUNTIF(AZ$8:AZ20,OK)+COUNTIF(AZ$8:AZ20,RDGfix)+COUNTIF(AZ$8:AZ20,RDGave)+COUNTIF(AZ$8:AZ20,RDGevent)</f>
        <v>0</v>
      </c>
      <c r="BC20" s="193"/>
      <c r="BD20" s="194" t="str">
        <f t="shared" si="27"/>
        <v/>
      </c>
      <c r="BE20" s="6" t="str">
        <f t="shared" si="28"/>
        <v/>
      </c>
      <c r="BF20" s="201">
        <f>COUNTIF(BD$8:BD20,OK)+COUNTIF(BD$8:BD20,RDGfix)+COUNTIF(BD$8:BD20,RDGave)+COUNTIF(BD$8:BD20,RDGevent)</f>
        <v>0</v>
      </c>
      <c r="BG20" s="193"/>
      <c r="BH20" s="194" t="str">
        <f t="shared" si="29"/>
        <v/>
      </c>
      <c r="BI20" s="6" t="str">
        <f t="shared" si="30"/>
        <v/>
      </c>
      <c r="BJ20" s="201">
        <f>COUNTIF(BH$8:BH20,OK)+COUNTIF(BH$8:BH20,RDGfix)+COUNTIF(BH$8:BH20,RDGave)+COUNTIF(BH$8:BH20,RDGevent)</f>
        <v>0</v>
      </c>
      <c r="BK20" s="193"/>
      <c r="BL20" s="194" t="str">
        <f t="shared" si="31"/>
        <v/>
      </c>
      <c r="BM20" s="6" t="str">
        <f t="shared" si="32"/>
        <v/>
      </c>
      <c r="BN20" s="201">
        <f>COUNTIF(BL$8:BL20,OK)+COUNTIF(BL$8:BL20,RDGfix)+COUNTIF(BL$8:BL20,RDGave)+COUNTIF(BL$8:BL20,RDGevent)</f>
        <v>0</v>
      </c>
      <c r="BO20" s="193"/>
      <c r="BP20" s="194" t="str">
        <f t="shared" si="33"/>
        <v/>
      </c>
      <c r="BQ20" s="6" t="str">
        <f t="shared" si="34"/>
        <v/>
      </c>
      <c r="BR20" s="201">
        <f>COUNTIF(BP$8:BP20,OK)+COUNTIF(BP$8:BP20,RDGfix)+COUNTIF(BP$8:BP20,RDGave)+COUNTIF(BP$8:BP20,RDGevent)</f>
        <v>0</v>
      </c>
      <c r="BS20" s="193"/>
      <c r="BT20" s="194" t="str">
        <f t="shared" si="35"/>
        <v/>
      </c>
      <c r="BU20" s="6" t="str">
        <f t="shared" si="36"/>
        <v/>
      </c>
      <c r="BV20" s="201">
        <f>COUNTIF(BT$8:BT20,OK)+COUNTIF(BT$8:BT20,RDGfix)+COUNTIF(BT$8:BT20,RDGave)+COUNTIF(BT$8:BT20,RDGevent)</f>
        <v>0</v>
      </c>
      <c r="BW20" s="193"/>
      <c r="BX20" s="194" t="str">
        <f t="shared" si="37"/>
        <v/>
      </c>
      <c r="BY20" s="6" t="str">
        <f t="shared" si="38"/>
        <v/>
      </c>
      <c r="BZ20" s="201">
        <f>COUNTIF(BX$8:BX20,OK)+COUNTIF(BX$8:BX20,RDGfix)+COUNTIF(BX$8:BX20,RDGave)+COUNTIF(BX$8:BX20,RDGevent)</f>
        <v>0</v>
      </c>
      <c r="CA20" s="193"/>
      <c r="CB20" s="194" t="str">
        <f t="shared" si="39"/>
        <v/>
      </c>
      <c r="CC20" s="6" t="str">
        <f t="shared" si="40"/>
        <v/>
      </c>
      <c r="CD20" s="201">
        <f>COUNTIF(CB$8:CB20,OK)+COUNTIF(CB$8:CB20,RDGfix)+COUNTIF(CB$8:CB20,RDGave)+COUNTIF(CB$8:CB20,RDGevent)</f>
        <v>0</v>
      </c>
      <c r="CE20" s="193"/>
      <c r="CF20" s="194" t="str">
        <f t="shared" si="41"/>
        <v/>
      </c>
      <c r="CG20" s="6" t="str">
        <f t="shared" si="42"/>
        <v/>
      </c>
      <c r="CH20" s="201">
        <f>COUNTIF(CF$8:CF20,OK)+COUNTIF(CF$8:CF20,RDGfix)+COUNTIF(CF$8:CF20,RDGave)+COUNTIF(CF$8:CF20,RDGevent)</f>
        <v>0</v>
      </c>
      <c r="CI20" s="193"/>
      <c r="CJ20" s="194" t="str">
        <f t="shared" si="43"/>
        <v/>
      </c>
      <c r="CK20" s="6" t="str">
        <f t="shared" si="44"/>
        <v/>
      </c>
      <c r="CL20" s="201">
        <f>COUNTIF(CJ$8:CJ20,OK)+COUNTIF(CJ$8:CJ20,RDGfix)+COUNTIF(CJ$8:CJ20,RDGave)+COUNTIF(CJ$8:CJ20,RDGevent)</f>
        <v>0</v>
      </c>
      <c r="CM20" s="193"/>
      <c r="CN20" s="194" t="str">
        <f t="shared" si="45"/>
        <v/>
      </c>
      <c r="CO20" s="6" t="str">
        <f t="shared" si="46"/>
        <v/>
      </c>
      <c r="CP20" s="201">
        <f>COUNTIF(CN$8:CN20,OK)+COUNTIF(CN$8:CN20,RDGfix)+COUNTIF(CN$8:CN20,RDGave)+COUNTIF(CN$8:CN20,RDGevent)</f>
        <v>0</v>
      </c>
      <c r="CQ20" s="193"/>
      <c r="CR20" s="194" t="str">
        <f t="shared" si="47"/>
        <v/>
      </c>
      <c r="CS20" s="6" t="str">
        <f t="shared" si="48"/>
        <v/>
      </c>
      <c r="CT20" s="201">
        <f>COUNTIF(CR$8:CR20,OK)+COUNTIF(CR$8:CR20,RDGfix)+COUNTIF(CR$8:CR20,RDGave)+COUNTIF(CR$8:CR20,RDGevent)</f>
        <v>0</v>
      </c>
      <c r="CU20" s="193"/>
      <c r="CV20" s="194" t="str">
        <f t="shared" si="49"/>
        <v/>
      </c>
      <c r="CW20" s="6" t="str">
        <f t="shared" si="50"/>
        <v/>
      </c>
      <c r="CX20" s="201">
        <f>COUNTIF(CV$8:CV20,OK)+COUNTIF(CV$8:CV20,RDGfix)+COUNTIF(CV$8:CV20,RDGave)+COUNTIF(CV$8:CV20,RDGevent)</f>
        <v>0</v>
      </c>
      <c r="CY20" s="193"/>
      <c r="CZ20" s="194" t="str">
        <f t="shared" si="51"/>
        <v/>
      </c>
      <c r="DA20" s="6" t="str">
        <f t="shared" si="52"/>
        <v/>
      </c>
      <c r="DB20" s="201">
        <f>COUNTIF(CZ$8:CZ20,OK)+COUNTIF(CZ$8:CZ20,RDGfix)+COUNTIF(CZ$8:CZ20,RDGave)+COUNTIF(CZ$8:CZ20,RDGevent)</f>
        <v>0</v>
      </c>
      <c r="DC20" s="193"/>
      <c r="DD20" s="194" t="str">
        <f t="shared" si="53"/>
        <v/>
      </c>
      <c r="DE20" s="6" t="str">
        <f t="shared" si="54"/>
        <v/>
      </c>
      <c r="DF20" s="201">
        <f>COUNTIF(DD$8:DD20,OK)+COUNTIF(DD$8:DD20,RDGfix)+COUNTIF(DD$8:DD20,RDGave)+COUNTIF(DD$8:DD20,RDGevent)</f>
        <v>0</v>
      </c>
      <c r="DG20" s="193"/>
      <c r="DH20" s="194" t="str">
        <f t="shared" si="55"/>
        <v/>
      </c>
      <c r="DI20" s="6" t="str">
        <f t="shared" si="56"/>
        <v/>
      </c>
      <c r="DJ20" s="201">
        <f>COUNTIF(DH$8:DH20,OK)+COUNTIF(DH$8:DH20,RDGfix)+COUNTIF(DH$8:DH20,RDGave)+COUNTIF(DH$8:DH20,RDGevent)</f>
        <v>0</v>
      </c>
      <c r="DK20" s="193"/>
      <c r="DL20" s="194" t="str">
        <f t="shared" si="57"/>
        <v/>
      </c>
      <c r="DM20" s="6" t="str">
        <f t="shared" si="58"/>
        <v/>
      </c>
      <c r="DN20" s="201">
        <f>COUNTIF(DL$8:DL20,OK)+COUNTIF(DL$8:DL20,RDGfix)+COUNTIF(DL$8:DL20,RDGave)+COUNTIF(DL$8:DL20,RDGevent)</f>
        <v>0</v>
      </c>
      <c r="DO20" s="193"/>
      <c r="DP20" s="194" t="str">
        <f t="shared" si="59"/>
        <v/>
      </c>
      <c r="DQ20" s="6" t="str">
        <f t="shared" si="60"/>
        <v/>
      </c>
      <c r="DR20" s="201">
        <f>COUNTIF(DP$8:DP20,OK)+COUNTIF(DP$8:DP20,RDGfix)+COUNTIF(DP$8:DP20,RDGave)+COUNTIF(DP$8:DP20,RDGevent)</f>
        <v>0</v>
      </c>
      <c r="DS20" s="193"/>
      <c r="DT20" s="194" t="str">
        <f t="shared" si="61"/>
        <v/>
      </c>
      <c r="DU20" s="6" t="str">
        <f t="shared" si="62"/>
        <v/>
      </c>
      <c r="DV20" s="201">
        <f>COUNTIF(DT$8:DT20,OK)+COUNTIF(DT$8:DT20,RDGfix)+COUNTIF(DT$8:DT20,RDGave)+COUNTIF(DT$8:DT20,RDGevent)</f>
        <v>0</v>
      </c>
      <c r="DW20" s="193"/>
      <c r="DX20" s="194" t="str">
        <f t="shared" si="63"/>
        <v/>
      </c>
      <c r="DY20" s="6" t="str">
        <f t="shared" si="64"/>
        <v/>
      </c>
      <c r="DZ20" s="201">
        <f>COUNTIF(DX$8:DX20,OK)+COUNTIF(DX$8:DX20,RDGfix)+COUNTIF(DX$8:DX20,RDGave)+COUNTIF(DX$8:DX20,RDGevent)</f>
        <v>0</v>
      </c>
      <c r="EA20" s="193"/>
      <c r="EB20" s="194" t="str">
        <f t="shared" si="65"/>
        <v/>
      </c>
      <c r="EC20" s="6" t="str">
        <f t="shared" si="66"/>
        <v/>
      </c>
      <c r="ED20" s="201">
        <f>COUNTIF(EB$8:EB20,OK)+COUNTIF(EB$8:EB20,RDGfix)+COUNTIF(EB$8:EB20,RDGave)+COUNTIF(EB$8:EB20,RDGevent)</f>
        <v>0</v>
      </c>
      <c r="EE20" s="193"/>
      <c r="EF20" s="194" t="str">
        <f t="shared" si="67"/>
        <v/>
      </c>
      <c r="EG20" s="6" t="str">
        <f t="shared" si="68"/>
        <v/>
      </c>
      <c r="EH20" s="201">
        <f>COUNTIF(EF$8:EF20,OK)+COUNTIF(EF$8:EF20,RDGfix)+COUNTIF(EF$8:EF20,RDGave)+COUNTIF(EF$8:EF20,RDGevent)</f>
        <v>0</v>
      </c>
      <c r="EI20" s="193"/>
      <c r="EJ20" s="194" t="str">
        <f t="shared" si="69"/>
        <v/>
      </c>
      <c r="EK20" s="6" t="str">
        <f t="shared" si="70"/>
        <v/>
      </c>
      <c r="EL20" s="201">
        <f>COUNTIF(EJ$8:EJ20,OK)+COUNTIF(EJ$8:EJ20,RDGfix)+COUNTIF(EJ$8:EJ20,RDGave)+COUNTIF(EJ$8:EJ20,RDGevent)</f>
        <v>0</v>
      </c>
      <c r="EM20" s="193"/>
      <c r="EN20" s="194" t="str">
        <f t="shared" si="71"/>
        <v/>
      </c>
      <c r="EO20" s="6" t="str">
        <f t="shared" si="72"/>
        <v/>
      </c>
      <c r="EP20" s="201">
        <f>COUNTIF(EN$8:EN20,OK)+COUNTIF(EN$8:EN20,RDGfix)+COUNTIF(EN$8:EN20,RDGave)+COUNTIF(EN$8:EN20,RDGevent)</f>
        <v>0</v>
      </c>
      <c r="EQ20" s="193"/>
      <c r="ER20" s="194" t="str">
        <f t="shared" si="73"/>
        <v/>
      </c>
      <c r="ES20" s="6" t="str">
        <f t="shared" si="74"/>
        <v/>
      </c>
      <c r="ET20" s="201">
        <f>COUNTIF(ER$8:ER20,OK)+COUNTIF(ER$8:ER20,RDGfix)+COUNTIF(ER$8:ER20,RDGave)+COUNTIF(ER$8:ER20,RDGevent)</f>
        <v>0</v>
      </c>
      <c r="EU20" s="193"/>
      <c r="EV20" s="194" t="str">
        <f t="shared" si="75"/>
        <v/>
      </c>
      <c r="EW20" s="6" t="str">
        <f t="shared" si="76"/>
        <v/>
      </c>
      <c r="EX20" s="201">
        <f>COUNTIF(EV$8:EV20,OK)+COUNTIF(EV$8:EV20,RDGfix)+COUNTIF(EV$8:EV20,RDGave)+COUNTIF(EV$8:EV20,RDGevent)</f>
        <v>0</v>
      </c>
      <c r="EY20" s="193"/>
      <c r="EZ20" s="194" t="str">
        <f t="shared" si="77"/>
        <v/>
      </c>
      <c r="FA20" s="6" t="str">
        <f t="shared" si="78"/>
        <v/>
      </c>
      <c r="FB20" s="201">
        <f>COUNTIF(EZ$8:EZ20,OK)+COUNTIF(EZ$8:EZ20,RDGfix)+COUNTIF(EZ$8:EZ20,RDGave)+COUNTIF(EZ$8:EZ20,RDGevent)</f>
        <v>0</v>
      </c>
      <c r="FC20" s="193"/>
      <c r="FD20" s="194" t="str">
        <f t="shared" si="79"/>
        <v/>
      </c>
      <c r="FE20" s="6" t="str">
        <f t="shared" si="80"/>
        <v/>
      </c>
      <c r="FF20" s="201">
        <f>COUNTIF(FD$8:FD20,OK)+COUNTIF(FD$8:FD20,RDGfix)+COUNTIF(FD$8:FD20,RDGave)+COUNTIF(FD$8:FD20,RDGevent)</f>
        <v>0</v>
      </c>
      <c r="FG20" s="193"/>
      <c r="FH20" s="194" t="str">
        <f t="shared" si="81"/>
        <v/>
      </c>
      <c r="FI20" s="6" t="str">
        <f t="shared" si="82"/>
        <v/>
      </c>
      <c r="FJ20" s="201">
        <f>COUNTIF(FH$8:FH20,OK)+COUNTIF(FH$8:FH20,RDGfix)+COUNTIF(FH$8:FH20,RDGave)+COUNTIF(FH$8:FH20,RDGevent)</f>
        <v>0</v>
      </c>
      <c r="FK20" s="2"/>
      <c r="FL20" s="53">
        <v>1</v>
      </c>
      <c r="FM20" s="2"/>
      <c r="FN20" s="54"/>
      <c r="FO20" s="45"/>
      <c r="FP20" s="2"/>
    </row>
    <row r="21" spans="1:172">
      <c r="B21" s="5" t="s">
        <v>31</v>
      </c>
      <c r="C21" s="242"/>
      <c r="D21" s="6" t="str">
        <f t="shared" si="1"/>
        <v/>
      </c>
      <c r="E21" s="6" t="str">
        <f t="shared" si="2"/>
        <v/>
      </c>
      <c r="F21" s="201">
        <f>COUNTIF(D$8:D21,OK)+COUNTIF(D$8:D21,RDGfix)+COUNTIF(D$8:D21,RDGave)+COUNTIF(D$8:D21,RDGevent)</f>
        <v>0</v>
      </c>
      <c r="G21" s="243"/>
      <c r="H21" s="194" t="str">
        <f t="shared" si="3"/>
        <v/>
      </c>
      <c r="I21" s="6" t="str">
        <f t="shared" si="4"/>
        <v/>
      </c>
      <c r="J21" s="201">
        <f>COUNTIF(H$8:H21,OK)+COUNTIF(H$8:H21,RDGfix)+COUNTIF(H$8:H21,RDGave)+COUNTIF(H$8:H21,RDGevent)</f>
        <v>0</v>
      </c>
      <c r="K21" s="193"/>
      <c r="L21" s="194" t="str">
        <f t="shared" si="5"/>
        <v/>
      </c>
      <c r="M21" s="6" t="str">
        <f t="shared" si="6"/>
        <v/>
      </c>
      <c r="N21" s="201">
        <f>COUNTIF(L$8:L21,OK)+COUNTIF(L$8:L21,RDGfix)+COUNTIF(L$8:L21,RDGave)+COUNTIF(L$8:L21,RDGevent)</f>
        <v>0</v>
      </c>
      <c r="O21" s="193"/>
      <c r="P21" s="194" t="str">
        <f t="shared" si="7"/>
        <v/>
      </c>
      <c r="Q21" s="6" t="str">
        <f t="shared" si="8"/>
        <v/>
      </c>
      <c r="R21" s="201">
        <f>COUNTIF(P$8:P21,OK)+COUNTIF(P$8:P21,RDGfix)+COUNTIF(P$8:P21,RDGave)+COUNTIF(P$8:P21,RDGevent)</f>
        <v>0</v>
      </c>
      <c r="S21" s="193"/>
      <c r="T21" s="194" t="str">
        <f t="shared" si="9"/>
        <v/>
      </c>
      <c r="U21" s="6" t="str">
        <f t="shared" si="10"/>
        <v/>
      </c>
      <c r="V21" s="201">
        <f>COUNTIF(T$8:T21,OK)+COUNTIF(T$8:T21,RDGfix)+COUNTIF(T$8:T21,RDGave)+COUNTIF(T$8:T21,RDGevent)</f>
        <v>0</v>
      </c>
      <c r="W21" s="193"/>
      <c r="X21" s="194" t="str">
        <f t="shared" si="11"/>
        <v/>
      </c>
      <c r="Y21" s="6" t="str">
        <f t="shared" si="12"/>
        <v/>
      </c>
      <c r="Z21" s="201">
        <f>COUNTIF(X$8:X21,OK)+COUNTIF(X$8:X21,RDGfix)+COUNTIF(X$8:X21,RDGave)+COUNTIF(X$8:X21,RDGevent)</f>
        <v>0</v>
      </c>
      <c r="AA21" s="193"/>
      <c r="AB21" s="194" t="str">
        <f t="shared" si="13"/>
        <v/>
      </c>
      <c r="AC21" s="6" t="str">
        <f t="shared" si="14"/>
        <v/>
      </c>
      <c r="AD21" s="201">
        <f>COUNTIF(AB$8:AB21,OK)+COUNTIF(AB$8:AB21,RDGfix)+COUNTIF(AB$8:AB21,RDGave)+COUNTIF(AB$8:AB21,RDGevent)</f>
        <v>0</v>
      </c>
      <c r="AE21" s="193"/>
      <c r="AF21" s="194" t="str">
        <f t="shared" si="15"/>
        <v/>
      </c>
      <c r="AG21" s="6" t="str">
        <f t="shared" si="16"/>
        <v/>
      </c>
      <c r="AH21" s="201">
        <f>COUNTIF(AF$8:AF21,OK)+COUNTIF(AF$8:AF21,RDGfix)+COUNTIF(AF$8:AF21,RDGave)+COUNTIF(AF$8:AF21,RDGevent)</f>
        <v>0</v>
      </c>
      <c r="AI21" s="193"/>
      <c r="AJ21" s="194" t="str">
        <f t="shared" si="17"/>
        <v/>
      </c>
      <c r="AK21" s="6" t="str">
        <f t="shared" si="18"/>
        <v/>
      </c>
      <c r="AL21" s="201">
        <f>COUNTIF(AJ$8:AJ21,OK)+COUNTIF(AJ$8:AJ21,RDGfix)+COUNTIF(AJ$8:AJ21,RDGave)+COUNTIF(AJ$8:AJ21,RDGevent)</f>
        <v>0</v>
      </c>
      <c r="AM21" s="243"/>
      <c r="AN21" s="194" t="str">
        <f t="shared" si="19"/>
        <v/>
      </c>
      <c r="AO21" s="6" t="str">
        <f t="shared" si="20"/>
        <v/>
      </c>
      <c r="AP21" s="201">
        <f>COUNTIF(AN$8:AN21,OK)+COUNTIF(AN$8:AN21,RDGfix)+COUNTIF(AN$8:AN21,RDGave)+COUNTIF(AN$8:AN21,RDGevent)</f>
        <v>0</v>
      </c>
      <c r="AQ21" s="193"/>
      <c r="AR21" s="194" t="str">
        <f t="shared" si="21"/>
        <v/>
      </c>
      <c r="AS21" s="6" t="str">
        <f t="shared" si="22"/>
        <v/>
      </c>
      <c r="AT21" s="201">
        <f>COUNTIF(AR$8:AR21,OK)+COUNTIF(AR$8:AR21,RDGfix)+COUNTIF(AR$8:AR21,RDGave)+COUNTIF(AR$8:AR21,RDGevent)</f>
        <v>0</v>
      </c>
      <c r="AU21" s="193"/>
      <c r="AV21" s="194" t="str">
        <f t="shared" si="23"/>
        <v/>
      </c>
      <c r="AW21" s="6" t="str">
        <f t="shared" si="24"/>
        <v/>
      </c>
      <c r="AX21" s="201">
        <f>COUNTIF(AV$8:AV21,OK)+COUNTIF(AV$8:AV21,RDGfix)+COUNTIF(AV$8:AV21,RDGave)+COUNTIF(AV$8:AV21,RDGevent)</f>
        <v>0</v>
      </c>
      <c r="AY21" s="193"/>
      <c r="AZ21" s="194" t="str">
        <f t="shared" si="25"/>
        <v/>
      </c>
      <c r="BA21" s="6" t="str">
        <f t="shared" si="26"/>
        <v/>
      </c>
      <c r="BB21" s="201">
        <f>COUNTIF(AZ$8:AZ21,OK)+COUNTIF(AZ$8:AZ21,RDGfix)+COUNTIF(AZ$8:AZ21,RDGave)+COUNTIF(AZ$8:AZ21,RDGevent)</f>
        <v>0</v>
      </c>
      <c r="BC21" s="193"/>
      <c r="BD21" s="194" t="str">
        <f t="shared" si="27"/>
        <v/>
      </c>
      <c r="BE21" s="6" t="str">
        <f t="shared" si="28"/>
        <v/>
      </c>
      <c r="BF21" s="201">
        <f>COUNTIF(BD$8:BD21,OK)+COUNTIF(BD$8:BD21,RDGfix)+COUNTIF(BD$8:BD21,RDGave)+COUNTIF(BD$8:BD21,RDGevent)</f>
        <v>0</v>
      </c>
      <c r="BG21" s="193"/>
      <c r="BH21" s="194" t="str">
        <f t="shared" si="29"/>
        <v/>
      </c>
      <c r="BI21" s="6" t="str">
        <f t="shared" si="30"/>
        <v/>
      </c>
      <c r="BJ21" s="201">
        <f>COUNTIF(BH$8:BH21,OK)+COUNTIF(BH$8:BH21,RDGfix)+COUNTIF(BH$8:BH21,RDGave)+COUNTIF(BH$8:BH21,RDGevent)</f>
        <v>0</v>
      </c>
      <c r="BK21" s="193"/>
      <c r="BL21" s="194" t="str">
        <f t="shared" si="31"/>
        <v/>
      </c>
      <c r="BM21" s="6" t="str">
        <f t="shared" si="32"/>
        <v/>
      </c>
      <c r="BN21" s="201">
        <f>COUNTIF(BL$8:BL21,OK)+COUNTIF(BL$8:BL21,RDGfix)+COUNTIF(BL$8:BL21,RDGave)+COUNTIF(BL$8:BL21,RDGevent)</f>
        <v>0</v>
      </c>
      <c r="BO21" s="193"/>
      <c r="BP21" s="194" t="str">
        <f t="shared" si="33"/>
        <v/>
      </c>
      <c r="BQ21" s="6" t="str">
        <f t="shared" si="34"/>
        <v/>
      </c>
      <c r="BR21" s="201">
        <f>COUNTIF(BP$8:BP21,OK)+COUNTIF(BP$8:BP21,RDGfix)+COUNTIF(BP$8:BP21,RDGave)+COUNTIF(BP$8:BP21,RDGevent)</f>
        <v>0</v>
      </c>
      <c r="BS21" s="193"/>
      <c r="BT21" s="194" t="str">
        <f t="shared" si="35"/>
        <v/>
      </c>
      <c r="BU21" s="6" t="str">
        <f t="shared" si="36"/>
        <v/>
      </c>
      <c r="BV21" s="201">
        <f>COUNTIF(BT$8:BT21,OK)+COUNTIF(BT$8:BT21,RDGfix)+COUNTIF(BT$8:BT21,RDGave)+COUNTIF(BT$8:BT21,RDGevent)</f>
        <v>0</v>
      </c>
      <c r="BW21" s="193"/>
      <c r="BX21" s="194" t="str">
        <f t="shared" si="37"/>
        <v/>
      </c>
      <c r="BY21" s="6" t="str">
        <f t="shared" si="38"/>
        <v/>
      </c>
      <c r="BZ21" s="201">
        <f>COUNTIF(BX$8:BX21,OK)+COUNTIF(BX$8:BX21,RDGfix)+COUNTIF(BX$8:BX21,RDGave)+COUNTIF(BX$8:BX21,RDGevent)</f>
        <v>0</v>
      </c>
      <c r="CA21" s="193"/>
      <c r="CB21" s="194" t="str">
        <f t="shared" si="39"/>
        <v/>
      </c>
      <c r="CC21" s="6" t="str">
        <f t="shared" si="40"/>
        <v/>
      </c>
      <c r="CD21" s="201">
        <f>COUNTIF(CB$8:CB21,OK)+COUNTIF(CB$8:CB21,RDGfix)+COUNTIF(CB$8:CB21,RDGave)+COUNTIF(CB$8:CB21,RDGevent)</f>
        <v>0</v>
      </c>
      <c r="CE21" s="193"/>
      <c r="CF21" s="194" t="str">
        <f t="shared" si="41"/>
        <v/>
      </c>
      <c r="CG21" s="6" t="str">
        <f t="shared" si="42"/>
        <v/>
      </c>
      <c r="CH21" s="201">
        <f>COUNTIF(CF$8:CF21,OK)+COUNTIF(CF$8:CF21,RDGfix)+COUNTIF(CF$8:CF21,RDGave)+COUNTIF(CF$8:CF21,RDGevent)</f>
        <v>0</v>
      </c>
      <c r="CI21" s="193"/>
      <c r="CJ21" s="194" t="str">
        <f t="shared" si="43"/>
        <v/>
      </c>
      <c r="CK21" s="6" t="str">
        <f t="shared" si="44"/>
        <v/>
      </c>
      <c r="CL21" s="201">
        <f>COUNTIF(CJ$8:CJ21,OK)+COUNTIF(CJ$8:CJ21,RDGfix)+COUNTIF(CJ$8:CJ21,RDGave)+COUNTIF(CJ$8:CJ21,RDGevent)</f>
        <v>0</v>
      </c>
      <c r="CM21" s="193"/>
      <c r="CN21" s="194" t="str">
        <f t="shared" si="45"/>
        <v/>
      </c>
      <c r="CO21" s="6" t="str">
        <f t="shared" si="46"/>
        <v/>
      </c>
      <c r="CP21" s="201">
        <f>COUNTIF(CN$8:CN21,OK)+COUNTIF(CN$8:CN21,RDGfix)+COUNTIF(CN$8:CN21,RDGave)+COUNTIF(CN$8:CN21,RDGevent)</f>
        <v>0</v>
      </c>
      <c r="CQ21" s="193"/>
      <c r="CR21" s="194" t="str">
        <f t="shared" si="47"/>
        <v/>
      </c>
      <c r="CS21" s="6" t="str">
        <f t="shared" si="48"/>
        <v/>
      </c>
      <c r="CT21" s="201">
        <f>COUNTIF(CR$8:CR21,OK)+COUNTIF(CR$8:CR21,RDGfix)+COUNTIF(CR$8:CR21,RDGave)+COUNTIF(CR$8:CR21,RDGevent)</f>
        <v>0</v>
      </c>
      <c r="CU21" s="193"/>
      <c r="CV21" s="194" t="str">
        <f t="shared" si="49"/>
        <v/>
      </c>
      <c r="CW21" s="6" t="str">
        <f t="shared" si="50"/>
        <v/>
      </c>
      <c r="CX21" s="201">
        <f>COUNTIF(CV$8:CV21,OK)+COUNTIF(CV$8:CV21,RDGfix)+COUNTIF(CV$8:CV21,RDGave)+COUNTIF(CV$8:CV21,RDGevent)</f>
        <v>0</v>
      </c>
      <c r="CY21" s="193"/>
      <c r="CZ21" s="194" t="str">
        <f t="shared" si="51"/>
        <v/>
      </c>
      <c r="DA21" s="6" t="str">
        <f t="shared" si="52"/>
        <v/>
      </c>
      <c r="DB21" s="201">
        <f>COUNTIF(CZ$8:CZ21,OK)+COUNTIF(CZ$8:CZ21,RDGfix)+COUNTIF(CZ$8:CZ21,RDGave)+COUNTIF(CZ$8:CZ21,RDGevent)</f>
        <v>0</v>
      </c>
      <c r="DC21" s="193"/>
      <c r="DD21" s="194" t="str">
        <f t="shared" si="53"/>
        <v/>
      </c>
      <c r="DE21" s="6" t="str">
        <f t="shared" si="54"/>
        <v/>
      </c>
      <c r="DF21" s="201">
        <f>COUNTIF(DD$8:DD21,OK)+COUNTIF(DD$8:DD21,RDGfix)+COUNTIF(DD$8:DD21,RDGave)+COUNTIF(DD$8:DD21,RDGevent)</f>
        <v>0</v>
      </c>
      <c r="DG21" s="193"/>
      <c r="DH21" s="194" t="str">
        <f t="shared" si="55"/>
        <v/>
      </c>
      <c r="DI21" s="6" t="str">
        <f t="shared" si="56"/>
        <v/>
      </c>
      <c r="DJ21" s="201">
        <f>COUNTIF(DH$8:DH21,OK)+COUNTIF(DH$8:DH21,RDGfix)+COUNTIF(DH$8:DH21,RDGave)+COUNTIF(DH$8:DH21,RDGevent)</f>
        <v>0</v>
      </c>
      <c r="DK21" s="193"/>
      <c r="DL21" s="194" t="str">
        <f t="shared" si="57"/>
        <v/>
      </c>
      <c r="DM21" s="6" t="str">
        <f t="shared" si="58"/>
        <v/>
      </c>
      <c r="DN21" s="201">
        <f>COUNTIF(DL$8:DL21,OK)+COUNTIF(DL$8:DL21,RDGfix)+COUNTIF(DL$8:DL21,RDGave)+COUNTIF(DL$8:DL21,RDGevent)</f>
        <v>0</v>
      </c>
      <c r="DO21" s="193"/>
      <c r="DP21" s="194" t="str">
        <f t="shared" si="59"/>
        <v/>
      </c>
      <c r="DQ21" s="6" t="str">
        <f t="shared" si="60"/>
        <v/>
      </c>
      <c r="DR21" s="201">
        <f>COUNTIF(DP$8:DP21,OK)+COUNTIF(DP$8:DP21,RDGfix)+COUNTIF(DP$8:DP21,RDGave)+COUNTIF(DP$8:DP21,RDGevent)</f>
        <v>0</v>
      </c>
      <c r="DS21" s="193"/>
      <c r="DT21" s="194" t="str">
        <f t="shared" si="61"/>
        <v/>
      </c>
      <c r="DU21" s="6" t="str">
        <f t="shared" si="62"/>
        <v/>
      </c>
      <c r="DV21" s="201">
        <f>COUNTIF(DT$8:DT21,OK)+COUNTIF(DT$8:DT21,RDGfix)+COUNTIF(DT$8:DT21,RDGave)+COUNTIF(DT$8:DT21,RDGevent)</f>
        <v>0</v>
      </c>
      <c r="DW21" s="193"/>
      <c r="DX21" s="194" t="str">
        <f t="shared" si="63"/>
        <v/>
      </c>
      <c r="DY21" s="6" t="str">
        <f t="shared" si="64"/>
        <v/>
      </c>
      <c r="DZ21" s="201">
        <f>COUNTIF(DX$8:DX21,OK)+COUNTIF(DX$8:DX21,RDGfix)+COUNTIF(DX$8:DX21,RDGave)+COUNTIF(DX$8:DX21,RDGevent)</f>
        <v>0</v>
      </c>
      <c r="EA21" s="193"/>
      <c r="EB21" s="194" t="str">
        <f t="shared" si="65"/>
        <v/>
      </c>
      <c r="EC21" s="6" t="str">
        <f t="shared" si="66"/>
        <v/>
      </c>
      <c r="ED21" s="201">
        <f>COUNTIF(EB$8:EB21,OK)+COUNTIF(EB$8:EB21,RDGfix)+COUNTIF(EB$8:EB21,RDGave)+COUNTIF(EB$8:EB21,RDGevent)</f>
        <v>0</v>
      </c>
      <c r="EE21" s="193"/>
      <c r="EF21" s="194" t="str">
        <f t="shared" si="67"/>
        <v/>
      </c>
      <c r="EG21" s="6" t="str">
        <f t="shared" si="68"/>
        <v/>
      </c>
      <c r="EH21" s="201">
        <f>COUNTIF(EF$8:EF21,OK)+COUNTIF(EF$8:EF21,RDGfix)+COUNTIF(EF$8:EF21,RDGave)+COUNTIF(EF$8:EF21,RDGevent)</f>
        <v>0</v>
      </c>
      <c r="EI21" s="193"/>
      <c r="EJ21" s="194" t="str">
        <f t="shared" si="69"/>
        <v/>
      </c>
      <c r="EK21" s="6" t="str">
        <f t="shared" si="70"/>
        <v/>
      </c>
      <c r="EL21" s="201">
        <f>COUNTIF(EJ$8:EJ21,OK)+COUNTIF(EJ$8:EJ21,RDGfix)+COUNTIF(EJ$8:EJ21,RDGave)+COUNTIF(EJ$8:EJ21,RDGevent)</f>
        <v>0</v>
      </c>
      <c r="EM21" s="193"/>
      <c r="EN21" s="194" t="str">
        <f t="shared" si="71"/>
        <v/>
      </c>
      <c r="EO21" s="6" t="str">
        <f t="shared" si="72"/>
        <v/>
      </c>
      <c r="EP21" s="201">
        <f>COUNTIF(EN$8:EN21,OK)+COUNTIF(EN$8:EN21,RDGfix)+COUNTIF(EN$8:EN21,RDGave)+COUNTIF(EN$8:EN21,RDGevent)</f>
        <v>0</v>
      </c>
      <c r="EQ21" s="193"/>
      <c r="ER21" s="194" t="str">
        <f t="shared" si="73"/>
        <v/>
      </c>
      <c r="ES21" s="6" t="str">
        <f t="shared" si="74"/>
        <v/>
      </c>
      <c r="ET21" s="201">
        <f>COUNTIF(ER$8:ER21,OK)+COUNTIF(ER$8:ER21,RDGfix)+COUNTIF(ER$8:ER21,RDGave)+COUNTIF(ER$8:ER21,RDGevent)</f>
        <v>0</v>
      </c>
      <c r="EU21" s="193"/>
      <c r="EV21" s="194" t="str">
        <f t="shared" si="75"/>
        <v/>
      </c>
      <c r="EW21" s="6" t="str">
        <f t="shared" si="76"/>
        <v/>
      </c>
      <c r="EX21" s="201">
        <f>COUNTIF(EV$8:EV21,OK)+COUNTIF(EV$8:EV21,RDGfix)+COUNTIF(EV$8:EV21,RDGave)+COUNTIF(EV$8:EV21,RDGevent)</f>
        <v>0</v>
      </c>
      <c r="EY21" s="193"/>
      <c r="EZ21" s="194" t="str">
        <f t="shared" si="77"/>
        <v/>
      </c>
      <c r="FA21" s="6" t="str">
        <f t="shared" si="78"/>
        <v/>
      </c>
      <c r="FB21" s="201">
        <f>COUNTIF(EZ$8:EZ21,OK)+COUNTIF(EZ$8:EZ21,RDGfix)+COUNTIF(EZ$8:EZ21,RDGave)+COUNTIF(EZ$8:EZ21,RDGevent)</f>
        <v>0</v>
      </c>
      <c r="FC21" s="193"/>
      <c r="FD21" s="194" t="str">
        <f t="shared" si="79"/>
        <v/>
      </c>
      <c r="FE21" s="6" t="str">
        <f t="shared" si="80"/>
        <v/>
      </c>
      <c r="FF21" s="201">
        <f>COUNTIF(FD$8:FD21,OK)+COUNTIF(FD$8:FD21,RDGfix)+COUNTIF(FD$8:FD21,RDGave)+COUNTIF(FD$8:FD21,RDGevent)</f>
        <v>0</v>
      </c>
      <c r="FG21" s="193"/>
      <c r="FH21" s="194" t="str">
        <f t="shared" si="81"/>
        <v/>
      </c>
      <c r="FI21" s="6" t="str">
        <f t="shared" si="82"/>
        <v/>
      </c>
      <c r="FJ21" s="201">
        <f>COUNTIF(FH$8:FH21,OK)+COUNTIF(FH$8:FH21,RDGfix)+COUNTIF(FH$8:FH21,RDGave)+COUNTIF(FH$8:FH21,RDGevent)</f>
        <v>0</v>
      </c>
      <c r="FK21" s="2"/>
      <c r="FL21" s="53">
        <v>1</v>
      </c>
      <c r="FM21" s="2"/>
      <c r="FN21" s="195"/>
      <c r="FO21" s="188"/>
      <c r="FP21" s="2"/>
    </row>
    <row r="22" spans="1:172">
      <c r="B22" s="5" t="s">
        <v>32</v>
      </c>
      <c r="C22" s="242"/>
      <c r="D22" s="6" t="str">
        <f t="shared" si="1"/>
        <v/>
      </c>
      <c r="E22" s="6" t="str">
        <f t="shared" si="2"/>
        <v/>
      </c>
      <c r="F22" s="201">
        <f>COUNTIF(D$8:D22,OK)+COUNTIF(D$8:D22,RDGfix)+COUNTIF(D$8:D22,RDGave)+COUNTIF(D$8:D22,RDGevent)</f>
        <v>0</v>
      </c>
      <c r="G22" s="243"/>
      <c r="H22" s="194" t="str">
        <f t="shared" si="3"/>
        <v/>
      </c>
      <c r="I22" s="6" t="str">
        <f t="shared" si="4"/>
        <v/>
      </c>
      <c r="J22" s="201">
        <f>COUNTIF(H$8:H22,OK)+COUNTIF(H$8:H22,RDGfix)+COUNTIF(H$8:H22,RDGave)+COUNTIF(H$8:H22,RDGevent)</f>
        <v>0</v>
      </c>
      <c r="K22" s="193"/>
      <c r="L22" s="194" t="str">
        <f t="shared" si="5"/>
        <v/>
      </c>
      <c r="M22" s="6" t="str">
        <f t="shared" si="6"/>
        <v/>
      </c>
      <c r="N22" s="201">
        <f>COUNTIF(L$8:L22,OK)+COUNTIF(L$8:L22,RDGfix)+COUNTIF(L$8:L22,RDGave)+COUNTIF(L$8:L22,RDGevent)</f>
        <v>0</v>
      </c>
      <c r="O22" s="193"/>
      <c r="P22" s="194" t="str">
        <f t="shared" si="7"/>
        <v/>
      </c>
      <c r="Q22" s="6" t="str">
        <f t="shared" si="8"/>
        <v/>
      </c>
      <c r="R22" s="201">
        <f>COUNTIF(P$8:P22,OK)+COUNTIF(P$8:P22,RDGfix)+COUNTIF(P$8:P22,RDGave)+COUNTIF(P$8:P22,RDGevent)</f>
        <v>0</v>
      </c>
      <c r="S22" s="193"/>
      <c r="T22" s="194" t="str">
        <f t="shared" si="9"/>
        <v/>
      </c>
      <c r="U22" s="6" t="str">
        <f t="shared" si="10"/>
        <v/>
      </c>
      <c r="V22" s="201">
        <f>COUNTIF(T$8:T22,OK)+COUNTIF(T$8:T22,RDGfix)+COUNTIF(T$8:T22,RDGave)+COUNTIF(T$8:T22,RDGevent)</f>
        <v>0</v>
      </c>
      <c r="W22" s="193"/>
      <c r="X22" s="194" t="str">
        <f t="shared" si="11"/>
        <v/>
      </c>
      <c r="Y22" s="6" t="str">
        <f t="shared" si="12"/>
        <v/>
      </c>
      <c r="Z22" s="201">
        <f>COUNTIF(X$8:X22,OK)+COUNTIF(X$8:X22,RDGfix)+COUNTIF(X$8:X22,RDGave)+COUNTIF(X$8:X22,RDGevent)</f>
        <v>0</v>
      </c>
      <c r="AA22" s="193"/>
      <c r="AB22" s="194" t="str">
        <f t="shared" si="13"/>
        <v/>
      </c>
      <c r="AC22" s="6" t="str">
        <f t="shared" si="14"/>
        <v/>
      </c>
      <c r="AD22" s="201">
        <f>COUNTIF(AB$8:AB22,OK)+COUNTIF(AB$8:AB22,RDGfix)+COUNTIF(AB$8:AB22,RDGave)+COUNTIF(AB$8:AB22,RDGevent)</f>
        <v>0</v>
      </c>
      <c r="AE22" s="193"/>
      <c r="AF22" s="194" t="str">
        <f t="shared" si="15"/>
        <v/>
      </c>
      <c r="AG22" s="6" t="str">
        <f t="shared" si="16"/>
        <v/>
      </c>
      <c r="AH22" s="201">
        <f>COUNTIF(AF$8:AF22,OK)+COUNTIF(AF$8:AF22,RDGfix)+COUNTIF(AF$8:AF22,RDGave)+COUNTIF(AF$8:AF22,RDGevent)</f>
        <v>0</v>
      </c>
      <c r="AI22" s="193"/>
      <c r="AJ22" s="194" t="str">
        <f t="shared" si="17"/>
        <v/>
      </c>
      <c r="AK22" s="6" t="str">
        <f t="shared" si="18"/>
        <v/>
      </c>
      <c r="AL22" s="201">
        <f>COUNTIF(AJ$8:AJ22,OK)+COUNTIF(AJ$8:AJ22,RDGfix)+COUNTIF(AJ$8:AJ22,RDGave)+COUNTIF(AJ$8:AJ22,RDGevent)</f>
        <v>0</v>
      </c>
      <c r="AM22" s="243"/>
      <c r="AN22" s="194" t="str">
        <f t="shared" si="19"/>
        <v/>
      </c>
      <c r="AO22" s="6" t="str">
        <f t="shared" si="20"/>
        <v/>
      </c>
      <c r="AP22" s="201">
        <f>COUNTIF(AN$8:AN22,OK)+COUNTIF(AN$8:AN22,RDGfix)+COUNTIF(AN$8:AN22,RDGave)+COUNTIF(AN$8:AN22,RDGevent)</f>
        <v>0</v>
      </c>
      <c r="AQ22" s="193"/>
      <c r="AR22" s="194" t="str">
        <f t="shared" si="21"/>
        <v/>
      </c>
      <c r="AS22" s="6" t="str">
        <f t="shared" si="22"/>
        <v/>
      </c>
      <c r="AT22" s="201">
        <f>COUNTIF(AR$8:AR22,OK)+COUNTIF(AR$8:AR22,RDGfix)+COUNTIF(AR$8:AR22,RDGave)+COUNTIF(AR$8:AR22,RDGevent)</f>
        <v>0</v>
      </c>
      <c r="AU22" s="193"/>
      <c r="AV22" s="194" t="str">
        <f t="shared" si="23"/>
        <v/>
      </c>
      <c r="AW22" s="6" t="str">
        <f t="shared" si="24"/>
        <v/>
      </c>
      <c r="AX22" s="201">
        <f>COUNTIF(AV$8:AV22,OK)+COUNTIF(AV$8:AV22,RDGfix)+COUNTIF(AV$8:AV22,RDGave)+COUNTIF(AV$8:AV22,RDGevent)</f>
        <v>0</v>
      </c>
      <c r="AY22" s="193"/>
      <c r="AZ22" s="194" t="str">
        <f t="shared" si="25"/>
        <v/>
      </c>
      <c r="BA22" s="6" t="str">
        <f t="shared" si="26"/>
        <v/>
      </c>
      <c r="BB22" s="201">
        <f>COUNTIF(AZ$8:AZ22,OK)+COUNTIF(AZ$8:AZ22,RDGfix)+COUNTIF(AZ$8:AZ22,RDGave)+COUNTIF(AZ$8:AZ22,RDGevent)</f>
        <v>0</v>
      </c>
      <c r="BC22" s="193"/>
      <c r="BD22" s="194" t="str">
        <f t="shared" si="27"/>
        <v/>
      </c>
      <c r="BE22" s="6" t="str">
        <f t="shared" si="28"/>
        <v/>
      </c>
      <c r="BF22" s="201">
        <f>COUNTIF(BD$8:BD22,OK)+COUNTIF(BD$8:BD22,RDGfix)+COUNTIF(BD$8:BD22,RDGave)+COUNTIF(BD$8:BD22,RDGevent)</f>
        <v>0</v>
      </c>
      <c r="BG22" s="193"/>
      <c r="BH22" s="194" t="str">
        <f t="shared" si="29"/>
        <v/>
      </c>
      <c r="BI22" s="6" t="str">
        <f t="shared" si="30"/>
        <v/>
      </c>
      <c r="BJ22" s="201">
        <f>COUNTIF(BH$8:BH22,OK)+COUNTIF(BH$8:BH22,RDGfix)+COUNTIF(BH$8:BH22,RDGave)+COUNTIF(BH$8:BH22,RDGevent)</f>
        <v>0</v>
      </c>
      <c r="BK22" s="193"/>
      <c r="BL22" s="194" t="str">
        <f t="shared" si="31"/>
        <v/>
      </c>
      <c r="BM22" s="6" t="str">
        <f t="shared" si="32"/>
        <v/>
      </c>
      <c r="BN22" s="201">
        <f>COUNTIF(BL$8:BL22,OK)+COUNTIF(BL$8:BL22,RDGfix)+COUNTIF(BL$8:BL22,RDGave)+COUNTIF(BL$8:BL22,RDGevent)</f>
        <v>0</v>
      </c>
      <c r="BO22" s="193"/>
      <c r="BP22" s="194" t="str">
        <f t="shared" si="33"/>
        <v/>
      </c>
      <c r="BQ22" s="6" t="str">
        <f t="shared" si="34"/>
        <v/>
      </c>
      <c r="BR22" s="201">
        <f>COUNTIF(BP$8:BP22,OK)+COUNTIF(BP$8:BP22,RDGfix)+COUNTIF(BP$8:BP22,RDGave)+COUNTIF(BP$8:BP22,RDGevent)</f>
        <v>0</v>
      </c>
      <c r="BS22" s="193"/>
      <c r="BT22" s="194" t="str">
        <f t="shared" si="35"/>
        <v/>
      </c>
      <c r="BU22" s="6" t="str">
        <f t="shared" si="36"/>
        <v/>
      </c>
      <c r="BV22" s="201">
        <f>COUNTIF(BT$8:BT22,OK)+COUNTIF(BT$8:BT22,RDGfix)+COUNTIF(BT$8:BT22,RDGave)+COUNTIF(BT$8:BT22,RDGevent)</f>
        <v>0</v>
      </c>
      <c r="BW22" s="193"/>
      <c r="BX22" s="194" t="str">
        <f t="shared" si="37"/>
        <v/>
      </c>
      <c r="BY22" s="6" t="str">
        <f t="shared" si="38"/>
        <v/>
      </c>
      <c r="BZ22" s="201">
        <f>COUNTIF(BX$8:BX22,OK)+COUNTIF(BX$8:BX22,RDGfix)+COUNTIF(BX$8:BX22,RDGave)+COUNTIF(BX$8:BX22,RDGevent)</f>
        <v>0</v>
      </c>
      <c r="CA22" s="193"/>
      <c r="CB22" s="194" t="str">
        <f t="shared" si="39"/>
        <v/>
      </c>
      <c r="CC22" s="6" t="str">
        <f t="shared" si="40"/>
        <v/>
      </c>
      <c r="CD22" s="201">
        <f>COUNTIF(CB$8:CB22,OK)+COUNTIF(CB$8:CB22,RDGfix)+COUNTIF(CB$8:CB22,RDGave)+COUNTIF(CB$8:CB22,RDGevent)</f>
        <v>0</v>
      </c>
      <c r="CE22" s="193"/>
      <c r="CF22" s="194" t="str">
        <f t="shared" si="41"/>
        <v/>
      </c>
      <c r="CG22" s="6" t="str">
        <f t="shared" si="42"/>
        <v/>
      </c>
      <c r="CH22" s="201">
        <f>COUNTIF(CF$8:CF22,OK)+COUNTIF(CF$8:CF22,RDGfix)+COUNTIF(CF$8:CF22,RDGave)+COUNTIF(CF$8:CF22,RDGevent)</f>
        <v>0</v>
      </c>
      <c r="CI22" s="193"/>
      <c r="CJ22" s="194" t="str">
        <f t="shared" si="43"/>
        <v/>
      </c>
      <c r="CK22" s="6" t="str">
        <f t="shared" si="44"/>
        <v/>
      </c>
      <c r="CL22" s="201">
        <f>COUNTIF(CJ$8:CJ22,OK)+COUNTIF(CJ$8:CJ22,RDGfix)+COUNTIF(CJ$8:CJ22,RDGave)+COUNTIF(CJ$8:CJ22,RDGevent)</f>
        <v>0</v>
      </c>
      <c r="CM22" s="193"/>
      <c r="CN22" s="194" t="str">
        <f t="shared" si="45"/>
        <v/>
      </c>
      <c r="CO22" s="6" t="str">
        <f t="shared" si="46"/>
        <v/>
      </c>
      <c r="CP22" s="201">
        <f>COUNTIF(CN$8:CN22,OK)+COUNTIF(CN$8:CN22,RDGfix)+COUNTIF(CN$8:CN22,RDGave)+COUNTIF(CN$8:CN22,RDGevent)</f>
        <v>0</v>
      </c>
      <c r="CQ22" s="193"/>
      <c r="CR22" s="194" t="str">
        <f t="shared" si="47"/>
        <v/>
      </c>
      <c r="CS22" s="6" t="str">
        <f t="shared" si="48"/>
        <v/>
      </c>
      <c r="CT22" s="201">
        <f>COUNTIF(CR$8:CR22,OK)+COUNTIF(CR$8:CR22,RDGfix)+COUNTIF(CR$8:CR22,RDGave)+COUNTIF(CR$8:CR22,RDGevent)</f>
        <v>0</v>
      </c>
      <c r="CU22" s="193"/>
      <c r="CV22" s="194" t="str">
        <f t="shared" si="49"/>
        <v/>
      </c>
      <c r="CW22" s="6" t="str">
        <f t="shared" si="50"/>
        <v/>
      </c>
      <c r="CX22" s="201">
        <f>COUNTIF(CV$8:CV22,OK)+COUNTIF(CV$8:CV22,RDGfix)+COUNTIF(CV$8:CV22,RDGave)+COUNTIF(CV$8:CV22,RDGevent)</f>
        <v>0</v>
      </c>
      <c r="CY22" s="193"/>
      <c r="CZ22" s="194" t="str">
        <f t="shared" si="51"/>
        <v/>
      </c>
      <c r="DA22" s="6" t="str">
        <f t="shared" si="52"/>
        <v/>
      </c>
      <c r="DB22" s="201">
        <f>COUNTIF(CZ$8:CZ22,OK)+COUNTIF(CZ$8:CZ22,RDGfix)+COUNTIF(CZ$8:CZ22,RDGave)+COUNTIF(CZ$8:CZ22,RDGevent)</f>
        <v>0</v>
      </c>
      <c r="DC22" s="193"/>
      <c r="DD22" s="194" t="str">
        <f t="shared" si="53"/>
        <v/>
      </c>
      <c r="DE22" s="6" t="str">
        <f t="shared" si="54"/>
        <v/>
      </c>
      <c r="DF22" s="201">
        <f>COUNTIF(DD$8:DD22,OK)+COUNTIF(DD$8:DD22,RDGfix)+COUNTIF(DD$8:DD22,RDGave)+COUNTIF(DD$8:DD22,RDGevent)</f>
        <v>0</v>
      </c>
      <c r="DG22" s="193"/>
      <c r="DH22" s="194" t="str">
        <f t="shared" si="55"/>
        <v/>
      </c>
      <c r="DI22" s="6" t="str">
        <f t="shared" si="56"/>
        <v/>
      </c>
      <c r="DJ22" s="201">
        <f>COUNTIF(DH$8:DH22,OK)+COUNTIF(DH$8:DH22,RDGfix)+COUNTIF(DH$8:DH22,RDGave)+COUNTIF(DH$8:DH22,RDGevent)</f>
        <v>0</v>
      </c>
      <c r="DK22" s="193"/>
      <c r="DL22" s="194" t="str">
        <f t="shared" si="57"/>
        <v/>
      </c>
      <c r="DM22" s="6" t="str">
        <f t="shared" si="58"/>
        <v/>
      </c>
      <c r="DN22" s="201">
        <f>COUNTIF(DL$8:DL22,OK)+COUNTIF(DL$8:DL22,RDGfix)+COUNTIF(DL$8:DL22,RDGave)+COUNTIF(DL$8:DL22,RDGevent)</f>
        <v>0</v>
      </c>
      <c r="DO22" s="193"/>
      <c r="DP22" s="194" t="str">
        <f t="shared" si="59"/>
        <v/>
      </c>
      <c r="DQ22" s="6" t="str">
        <f t="shared" si="60"/>
        <v/>
      </c>
      <c r="DR22" s="201">
        <f>COUNTIF(DP$8:DP22,OK)+COUNTIF(DP$8:DP22,RDGfix)+COUNTIF(DP$8:DP22,RDGave)+COUNTIF(DP$8:DP22,RDGevent)</f>
        <v>0</v>
      </c>
      <c r="DS22" s="193"/>
      <c r="DT22" s="194" t="str">
        <f t="shared" si="61"/>
        <v/>
      </c>
      <c r="DU22" s="6" t="str">
        <f t="shared" si="62"/>
        <v/>
      </c>
      <c r="DV22" s="201">
        <f>COUNTIF(DT$8:DT22,OK)+COUNTIF(DT$8:DT22,RDGfix)+COUNTIF(DT$8:DT22,RDGave)+COUNTIF(DT$8:DT22,RDGevent)</f>
        <v>0</v>
      </c>
      <c r="DW22" s="193"/>
      <c r="DX22" s="194" t="str">
        <f t="shared" si="63"/>
        <v/>
      </c>
      <c r="DY22" s="6" t="str">
        <f t="shared" si="64"/>
        <v/>
      </c>
      <c r="DZ22" s="201">
        <f>COUNTIF(DX$8:DX22,OK)+COUNTIF(DX$8:DX22,RDGfix)+COUNTIF(DX$8:DX22,RDGave)+COUNTIF(DX$8:DX22,RDGevent)</f>
        <v>0</v>
      </c>
      <c r="EA22" s="193"/>
      <c r="EB22" s="194" t="str">
        <f t="shared" si="65"/>
        <v/>
      </c>
      <c r="EC22" s="6" t="str">
        <f t="shared" si="66"/>
        <v/>
      </c>
      <c r="ED22" s="201">
        <f>COUNTIF(EB$8:EB22,OK)+COUNTIF(EB$8:EB22,RDGfix)+COUNTIF(EB$8:EB22,RDGave)+COUNTIF(EB$8:EB22,RDGevent)</f>
        <v>0</v>
      </c>
      <c r="EE22" s="193"/>
      <c r="EF22" s="194" t="str">
        <f t="shared" si="67"/>
        <v/>
      </c>
      <c r="EG22" s="6" t="str">
        <f t="shared" si="68"/>
        <v/>
      </c>
      <c r="EH22" s="201">
        <f>COUNTIF(EF$8:EF22,OK)+COUNTIF(EF$8:EF22,RDGfix)+COUNTIF(EF$8:EF22,RDGave)+COUNTIF(EF$8:EF22,RDGevent)</f>
        <v>0</v>
      </c>
      <c r="EI22" s="193"/>
      <c r="EJ22" s="194" t="str">
        <f t="shared" si="69"/>
        <v/>
      </c>
      <c r="EK22" s="6" t="str">
        <f t="shared" si="70"/>
        <v/>
      </c>
      <c r="EL22" s="201">
        <f>COUNTIF(EJ$8:EJ22,OK)+COUNTIF(EJ$8:EJ22,RDGfix)+COUNTIF(EJ$8:EJ22,RDGave)+COUNTIF(EJ$8:EJ22,RDGevent)</f>
        <v>0</v>
      </c>
      <c r="EM22" s="193"/>
      <c r="EN22" s="194" t="str">
        <f t="shared" si="71"/>
        <v/>
      </c>
      <c r="EO22" s="6" t="str">
        <f t="shared" si="72"/>
        <v/>
      </c>
      <c r="EP22" s="201">
        <f>COUNTIF(EN$8:EN22,OK)+COUNTIF(EN$8:EN22,RDGfix)+COUNTIF(EN$8:EN22,RDGave)+COUNTIF(EN$8:EN22,RDGevent)</f>
        <v>0</v>
      </c>
      <c r="EQ22" s="193"/>
      <c r="ER22" s="194" t="str">
        <f t="shared" si="73"/>
        <v/>
      </c>
      <c r="ES22" s="6" t="str">
        <f t="shared" si="74"/>
        <v/>
      </c>
      <c r="ET22" s="201">
        <f>COUNTIF(ER$8:ER22,OK)+COUNTIF(ER$8:ER22,RDGfix)+COUNTIF(ER$8:ER22,RDGave)+COUNTIF(ER$8:ER22,RDGevent)</f>
        <v>0</v>
      </c>
      <c r="EU22" s="193"/>
      <c r="EV22" s="194" t="str">
        <f t="shared" si="75"/>
        <v/>
      </c>
      <c r="EW22" s="6" t="str">
        <f t="shared" si="76"/>
        <v/>
      </c>
      <c r="EX22" s="201">
        <f>COUNTIF(EV$8:EV22,OK)+COUNTIF(EV$8:EV22,RDGfix)+COUNTIF(EV$8:EV22,RDGave)+COUNTIF(EV$8:EV22,RDGevent)</f>
        <v>0</v>
      </c>
      <c r="EY22" s="193"/>
      <c r="EZ22" s="194" t="str">
        <f t="shared" si="77"/>
        <v/>
      </c>
      <c r="FA22" s="6" t="str">
        <f t="shared" si="78"/>
        <v/>
      </c>
      <c r="FB22" s="201">
        <f>COUNTIF(EZ$8:EZ22,OK)+COUNTIF(EZ$8:EZ22,RDGfix)+COUNTIF(EZ$8:EZ22,RDGave)+COUNTIF(EZ$8:EZ22,RDGevent)</f>
        <v>0</v>
      </c>
      <c r="FC22" s="193"/>
      <c r="FD22" s="194" t="str">
        <f t="shared" si="79"/>
        <v/>
      </c>
      <c r="FE22" s="6" t="str">
        <f t="shared" si="80"/>
        <v/>
      </c>
      <c r="FF22" s="201">
        <f>COUNTIF(FD$8:FD22,OK)+COUNTIF(FD$8:FD22,RDGfix)+COUNTIF(FD$8:FD22,RDGave)+COUNTIF(FD$8:FD22,RDGevent)</f>
        <v>0</v>
      </c>
      <c r="FG22" s="193"/>
      <c r="FH22" s="194" t="str">
        <f t="shared" si="81"/>
        <v/>
      </c>
      <c r="FI22" s="6" t="str">
        <f t="shared" si="82"/>
        <v/>
      </c>
      <c r="FJ22" s="201">
        <f>COUNTIF(FH$8:FH22,OK)+COUNTIF(FH$8:FH22,RDGfix)+COUNTIF(FH$8:FH22,RDGave)+COUNTIF(FH$8:FH22,RDGevent)</f>
        <v>0</v>
      </c>
      <c r="FK22" s="2"/>
      <c r="FL22" s="53">
        <v>1</v>
      </c>
      <c r="FM22" s="2"/>
      <c r="FN22" s="54"/>
      <c r="FO22" s="45"/>
      <c r="FP22" s="2"/>
    </row>
    <row r="23" spans="1:172">
      <c r="B23" s="5" t="s">
        <v>33</v>
      </c>
      <c r="C23" s="242"/>
      <c r="D23" s="6" t="str">
        <f t="shared" si="1"/>
        <v/>
      </c>
      <c r="E23" s="6" t="str">
        <f t="shared" si="2"/>
        <v/>
      </c>
      <c r="F23" s="201">
        <f>COUNTIF(D$8:D23,OK)+COUNTIF(D$8:D23,RDGfix)+COUNTIF(D$8:D23,RDGave)+COUNTIF(D$8:D23,RDGevent)</f>
        <v>0</v>
      </c>
      <c r="G23" s="243"/>
      <c r="H23" s="194" t="str">
        <f t="shared" si="3"/>
        <v/>
      </c>
      <c r="I23" s="6" t="str">
        <f t="shared" si="4"/>
        <v/>
      </c>
      <c r="J23" s="201">
        <f>COUNTIF(H$8:H23,OK)+COUNTIF(H$8:H23,RDGfix)+COUNTIF(H$8:H23,RDGave)+COUNTIF(H$8:H23,RDGevent)</f>
        <v>0</v>
      </c>
      <c r="K23" s="193"/>
      <c r="L23" s="194" t="str">
        <f t="shared" si="5"/>
        <v/>
      </c>
      <c r="M23" s="6" t="str">
        <f t="shared" si="6"/>
        <v/>
      </c>
      <c r="N23" s="201">
        <f>COUNTIF(L$8:L23,OK)+COUNTIF(L$8:L23,RDGfix)+COUNTIF(L$8:L23,RDGave)+COUNTIF(L$8:L23,RDGevent)</f>
        <v>0</v>
      </c>
      <c r="O23" s="193"/>
      <c r="P23" s="194" t="str">
        <f t="shared" si="7"/>
        <v/>
      </c>
      <c r="Q23" s="6" t="str">
        <f t="shared" si="8"/>
        <v/>
      </c>
      <c r="R23" s="201">
        <f>COUNTIF(P$8:P23,OK)+COUNTIF(P$8:P23,RDGfix)+COUNTIF(P$8:P23,RDGave)+COUNTIF(P$8:P23,RDGevent)</f>
        <v>0</v>
      </c>
      <c r="S23" s="193"/>
      <c r="T23" s="194" t="str">
        <f t="shared" si="9"/>
        <v/>
      </c>
      <c r="U23" s="6" t="str">
        <f t="shared" si="10"/>
        <v/>
      </c>
      <c r="V23" s="201">
        <f>COUNTIF(T$8:T23,OK)+COUNTIF(T$8:T23,RDGfix)+COUNTIF(T$8:T23,RDGave)+COUNTIF(T$8:T23,RDGevent)</f>
        <v>0</v>
      </c>
      <c r="W23" s="193"/>
      <c r="X23" s="194" t="str">
        <f t="shared" si="11"/>
        <v/>
      </c>
      <c r="Y23" s="6" t="str">
        <f t="shared" si="12"/>
        <v/>
      </c>
      <c r="Z23" s="201">
        <f>COUNTIF(X$8:X23,OK)+COUNTIF(X$8:X23,RDGfix)+COUNTIF(X$8:X23,RDGave)+COUNTIF(X$8:X23,RDGevent)</f>
        <v>0</v>
      </c>
      <c r="AA23" s="193"/>
      <c r="AB23" s="194" t="str">
        <f t="shared" si="13"/>
        <v/>
      </c>
      <c r="AC23" s="6" t="str">
        <f t="shared" si="14"/>
        <v/>
      </c>
      <c r="AD23" s="201">
        <f>COUNTIF(AB$8:AB23,OK)+COUNTIF(AB$8:AB23,RDGfix)+COUNTIF(AB$8:AB23,RDGave)+COUNTIF(AB$8:AB23,RDGevent)</f>
        <v>0</v>
      </c>
      <c r="AE23" s="193"/>
      <c r="AF23" s="194" t="str">
        <f t="shared" si="15"/>
        <v/>
      </c>
      <c r="AG23" s="6" t="str">
        <f t="shared" si="16"/>
        <v/>
      </c>
      <c r="AH23" s="201">
        <f>COUNTIF(AF$8:AF23,OK)+COUNTIF(AF$8:AF23,RDGfix)+COUNTIF(AF$8:AF23,RDGave)+COUNTIF(AF$8:AF23,RDGevent)</f>
        <v>0</v>
      </c>
      <c r="AI23" s="193"/>
      <c r="AJ23" s="194" t="str">
        <f t="shared" si="17"/>
        <v/>
      </c>
      <c r="AK23" s="6" t="str">
        <f t="shared" si="18"/>
        <v/>
      </c>
      <c r="AL23" s="201">
        <f>COUNTIF(AJ$8:AJ23,OK)+COUNTIF(AJ$8:AJ23,RDGfix)+COUNTIF(AJ$8:AJ23,RDGave)+COUNTIF(AJ$8:AJ23,RDGevent)</f>
        <v>0</v>
      </c>
      <c r="AM23" s="243"/>
      <c r="AN23" s="194" t="str">
        <f t="shared" si="19"/>
        <v/>
      </c>
      <c r="AO23" s="6" t="str">
        <f t="shared" si="20"/>
        <v/>
      </c>
      <c r="AP23" s="201">
        <f>COUNTIF(AN$8:AN23,OK)+COUNTIF(AN$8:AN23,RDGfix)+COUNTIF(AN$8:AN23,RDGave)+COUNTIF(AN$8:AN23,RDGevent)</f>
        <v>0</v>
      </c>
      <c r="AQ23" s="193"/>
      <c r="AR23" s="194" t="str">
        <f t="shared" si="21"/>
        <v/>
      </c>
      <c r="AS23" s="6" t="str">
        <f t="shared" si="22"/>
        <v/>
      </c>
      <c r="AT23" s="201">
        <f>COUNTIF(AR$8:AR23,OK)+COUNTIF(AR$8:AR23,RDGfix)+COUNTIF(AR$8:AR23,RDGave)+COUNTIF(AR$8:AR23,RDGevent)</f>
        <v>0</v>
      </c>
      <c r="AU23" s="193"/>
      <c r="AV23" s="194" t="str">
        <f t="shared" si="23"/>
        <v/>
      </c>
      <c r="AW23" s="6" t="str">
        <f t="shared" si="24"/>
        <v/>
      </c>
      <c r="AX23" s="201">
        <f>COUNTIF(AV$8:AV23,OK)+COUNTIF(AV$8:AV23,RDGfix)+COUNTIF(AV$8:AV23,RDGave)+COUNTIF(AV$8:AV23,RDGevent)</f>
        <v>0</v>
      </c>
      <c r="AY23" s="193"/>
      <c r="AZ23" s="194" t="str">
        <f t="shared" si="25"/>
        <v/>
      </c>
      <c r="BA23" s="6" t="str">
        <f t="shared" si="26"/>
        <v/>
      </c>
      <c r="BB23" s="201">
        <f>COUNTIF(AZ$8:AZ23,OK)+COUNTIF(AZ$8:AZ23,RDGfix)+COUNTIF(AZ$8:AZ23,RDGave)+COUNTIF(AZ$8:AZ23,RDGevent)</f>
        <v>0</v>
      </c>
      <c r="BC23" s="193"/>
      <c r="BD23" s="194" t="str">
        <f t="shared" si="27"/>
        <v/>
      </c>
      <c r="BE23" s="6" t="str">
        <f t="shared" si="28"/>
        <v/>
      </c>
      <c r="BF23" s="201">
        <f>COUNTIF(BD$8:BD23,OK)+COUNTIF(BD$8:BD23,RDGfix)+COUNTIF(BD$8:BD23,RDGave)+COUNTIF(BD$8:BD23,RDGevent)</f>
        <v>0</v>
      </c>
      <c r="BG23" s="193"/>
      <c r="BH23" s="194" t="str">
        <f t="shared" si="29"/>
        <v/>
      </c>
      <c r="BI23" s="6" t="str">
        <f t="shared" si="30"/>
        <v/>
      </c>
      <c r="BJ23" s="201">
        <f>COUNTIF(BH$8:BH23,OK)+COUNTIF(BH$8:BH23,RDGfix)+COUNTIF(BH$8:BH23,RDGave)+COUNTIF(BH$8:BH23,RDGevent)</f>
        <v>0</v>
      </c>
      <c r="BK23" s="193"/>
      <c r="BL23" s="194" t="str">
        <f t="shared" si="31"/>
        <v/>
      </c>
      <c r="BM23" s="6" t="str">
        <f t="shared" si="32"/>
        <v/>
      </c>
      <c r="BN23" s="201">
        <f>COUNTIF(BL$8:BL23,OK)+COUNTIF(BL$8:BL23,RDGfix)+COUNTIF(BL$8:BL23,RDGave)+COUNTIF(BL$8:BL23,RDGevent)</f>
        <v>0</v>
      </c>
      <c r="BO23" s="193"/>
      <c r="BP23" s="194" t="str">
        <f t="shared" si="33"/>
        <v/>
      </c>
      <c r="BQ23" s="6" t="str">
        <f t="shared" si="34"/>
        <v/>
      </c>
      <c r="BR23" s="201">
        <f>COUNTIF(BP$8:BP23,OK)+COUNTIF(BP$8:BP23,RDGfix)+COUNTIF(BP$8:BP23,RDGave)+COUNTIF(BP$8:BP23,RDGevent)</f>
        <v>0</v>
      </c>
      <c r="BS23" s="193"/>
      <c r="BT23" s="194" t="str">
        <f t="shared" si="35"/>
        <v/>
      </c>
      <c r="BU23" s="6" t="str">
        <f t="shared" si="36"/>
        <v/>
      </c>
      <c r="BV23" s="201">
        <f>COUNTIF(BT$8:BT23,OK)+COUNTIF(BT$8:BT23,RDGfix)+COUNTIF(BT$8:BT23,RDGave)+COUNTIF(BT$8:BT23,RDGevent)</f>
        <v>0</v>
      </c>
      <c r="BW23" s="193"/>
      <c r="BX23" s="194" t="str">
        <f t="shared" si="37"/>
        <v/>
      </c>
      <c r="BY23" s="6" t="str">
        <f t="shared" si="38"/>
        <v/>
      </c>
      <c r="BZ23" s="201">
        <f>COUNTIF(BX$8:BX23,OK)+COUNTIF(BX$8:BX23,RDGfix)+COUNTIF(BX$8:BX23,RDGave)+COUNTIF(BX$8:BX23,RDGevent)</f>
        <v>0</v>
      </c>
      <c r="CA23" s="193"/>
      <c r="CB23" s="194" t="str">
        <f t="shared" si="39"/>
        <v/>
      </c>
      <c r="CC23" s="6" t="str">
        <f t="shared" si="40"/>
        <v/>
      </c>
      <c r="CD23" s="201">
        <f>COUNTIF(CB$8:CB23,OK)+COUNTIF(CB$8:CB23,RDGfix)+COUNTIF(CB$8:CB23,RDGave)+COUNTIF(CB$8:CB23,RDGevent)</f>
        <v>0</v>
      </c>
      <c r="CE23" s="193"/>
      <c r="CF23" s="194" t="str">
        <f t="shared" si="41"/>
        <v/>
      </c>
      <c r="CG23" s="6" t="str">
        <f t="shared" si="42"/>
        <v/>
      </c>
      <c r="CH23" s="201">
        <f>COUNTIF(CF$8:CF23,OK)+COUNTIF(CF$8:CF23,RDGfix)+COUNTIF(CF$8:CF23,RDGave)+COUNTIF(CF$8:CF23,RDGevent)</f>
        <v>0</v>
      </c>
      <c r="CI23" s="193"/>
      <c r="CJ23" s="194" t="str">
        <f t="shared" si="43"/>
        <v/>
      </c>
      <c r="CK23" s="6" t="str">
        <f t="shared" si="44"/>
        <v/>
      </c>
      <c r="CL23" s="201">
        <f>COUNTIF(CJ$8:CJ23,OK)+COUNTIF(CJ$8:CJ23,RDGfix)+COUNTIF(CJ$8:CJ23,RDGave)+COUNTIF(CJ$8:CJ23,RDGevent)</f>
        <v>0</v>
      </c>
      <c r="CM23" s="193"/>
      <c r="CN23" s="194" t="str">
        <f t="shared" si="45"/>
        <v/>
      </c>
      <c r="CO23" s="6" t="str">
        <f t="shared" si="46"/>
        <v/>
      </c>
      <c r="CP23" s="201">
        <f>COUNTIF(CN$8:CN23,OK)+COUNTIF(CN$8:CN23,RDGfix)+COUNTIF(CN$8:CN23,RDGave)+COUNTIF(CN$8:CN23,RDGevent)</f>
        <v>0</v>
      </c>
      <c r="CQ23" s="193"/>
      <c r="CR23" s="194" t="str">
        <f t="shared" si="47"/>
        <v/>
      </c>
      <c r="CS23" s="6" t="str">
        <f t="shared" si="48"/>
        <v/>
      </c>
      <c r="CT23" s="201">
        <f>COUNTIF(CR$8:CR23,OK)+COUNTIF(CR$8:CR23,RDGfix)+COUNTIF(CR$8:CR23,RDGave)+COUNTIF(CR$8:CR23,RDGevent)</f>
        <v>0</v>
      </c>
      <c r="CU23" s="193"/>
      <c r="CV23" s="194" t="str">
        <f t="shared" si="49"/>
        <v/>
      </c>
      <c r="CW23" s="6" t="str">
        <f t="shared" si="50"/>
        <v/>
      </c>
      <c r="CX23" s="201">
        <f>COUNTIF(CV$8:CV23,OK)+COUNTIF(CV$8:CV23,RDGfix)+COUNTIF(CV$8:CV23,RDGave)+COUNTIF(CV$8:CV23,RDGevent)</f>
        <v>0</v>
      </c>
      <c r="CY23" s="193"/>
      <c r="CZ23" s="194" t="str">
        <f t="shared" si="51"/>
        <v/>
      </c>
      <c r="DA23" s="6" t="str">
        <f t="shared" si="52"/>
        <v/>
      </c>
      <c r="DB23" s="201">
        <f>COUNTIF(CZ$8:CZ23,OK)+COUNTIF(CZ$8:CZ23,RDGfix)+COUNTIF(CZ$8:CZ23,RDGave)+COUNTIF(CZ$8:CZ23,RDGevent)</f>
        <v>0</v>
      </c>
      <c r="DC23" s="193"/>
      <c r="DD23" s="194" t="str">
        <f t="shared" si="53"/>
        <v/>
      </c>
      <c r="DE23" s="6" t="str">
        <f t="shared" si="54"/>
        <v/>
      </c>
      <c r="DF23" s="201">
        <f>COUNTIF(DD$8:DD23,OK)+COUNTIF(DD$8:DD23,RDGfix)+COUNTIF(DD$8:DD23,RDGave)+COUNTIF(DD$8:DD23,RDGevent)</f>
        <v>0</v>
      </c>
      <c r="DG23" s="193"/>
      <c r="DH23" s="194" t="str">
        <f t="shared" si="55"/>
        <v/>
      </c>
      <c r="DI23" s="6" t="str">
        <f t="shared" si="56"/>
        <v/>
      </c>
      <c r="DJ23" s="201">
        <f>COUNTIF(DH$8:DH23,OK)+COUNTIF(DH$8:DH23,RDGfix)+COUNTIF(DH$8:DH23,RDGave)+COUNTIF(DH$8:DH23,RDGevent)</f>
        <v>0</v>
      </c>
      <c r="DK23" s="193"/>
      <c r="DL23" s="194" t="str">
        <f t="shared" si="57"/>
        <v/>
      </c>
      <c r="DM23" s="6" t="str">
        <f t="shared" si="58"/>
        <v/>
      </c>
      <c r="DN23" s="201">
        <f>COUNTIF(DL$8:DL23,OK)+COUNTIF(DL$8:DL23,RDGfix)+COUNTIF(DL$8:DL23,RDGave)+COUNTIF(DL$8:DL23,RDGevent)</f>
        <v>0</v>
      </c>
      <c r="DO23" s="193"/>
      <c r="DP23" s="194" t="str">
        <f t="shared" si="59"/>
        <v/>
      </c>
      <c r="DQ23" s="6" t="str">
        <f t="shared" si="60"/>
        <v/>
      </c>
      <c r="DR23" s="201">
        <f>COUNTIF(DP$8:DP23,OK)+COUNTIF(DP$8:DP23,RDGfix)+COUNTIF(DP$8:DP23,RDGave)+COUNTIF(DP$8:DP23,RDGevent)</f>
        <v>0</v>
      </c>
      <c r="DS23" s="193"/>
      <c r="DT23" s="194" t="str">
        <f t="shared" si="61"/>
        <v/>
      </c>
      <c r="DU23" s="6" t="str">
        <f t="shared" si="62"/>
        <v/>
      </c>
      <c r="DV23" s="201">
        <f>COUNTIF(DT$8:DT23,OK)+COUNTIF(DT$8:DT23,RDGfix)+COUNTIF(DT$8:DT23,RDGave)+COUNTIF(DT$8:DT23,RDGevent)</f>
        <v>0</v>
      </c>
      <c r="DW23" s="193"/>
      <c r="DX23" s="194" t="str">
        <f t="shared" si="63"/>
        <v/>
      </c>
      <c r="DY23" s="6" t="str">
        <f t="shared" si="64"/>
        <v/>
      </c>
      <c r="DZ23" s="201">
        <f>COUNTIF(DX$8:DX23,OK)+COUNTIF(DX$8:DX23,RDGfix)+COUNTIF(DX$8:DX23,RDGave)+COUNTIF(DX$8:DX23,RDGevent)</f>
        <v>0</v>
      </c>
      <c r="EA23" s="193"/>
      <c r="EB23" s="194" t="str">
        <f t="shared" si="65"/>
        <v/>
      </c>
      <c r="EC23" s="6" t="str">
        <f t="shared" si="66"/>
        <v/>
      </c>
      <c r="ED23" s="201">
        <f>COUNTIF(EB$8:EB23,OK)+COUNTIF(EB$8:EB23,RDGfix)+COUNTIF(EB$8:EB23,RDGave)+COUNTIF(EB$8:EB23,RDGevent)</f>
        <v>0</v>
      </c>
      <c r="EE23" s="193"/>
      <c r="EF23" s="194" t="str">
        <f t="shared" si="67"/>
        <v/>
      </c>
      <c r="EG23" s="6" t="str">
        <f t="shared" si="68"/>
        <v/>
      </c>
      <c r="EH23" s="201">
        <f>COUNTIF(EF$8:EF23,OK)+COUNTIF(EF$8:EF23,RDGfix)+COUNTIF(EF$8:EF23,RDGave)+COUNTIF(EF$8:EF23,RDGevent)</f>
        <v>0</v>
      </c>
      <c r="EI23" s="193"/>
      <c r="EJ23" s="194" t="str">
        <f t="shared" si="69"/>
        <v/>
      </c>
      <c r="EK23" s="6" t="str">
        <f t="shared" si="70"/>
        <v/>
      </c>
      <c r="EL23" s="201">
        <f>COUNTIF(EJ$8:EJ23,OK)+COUNTIF(EJ$8:EJ23,RDGfix)+COUNTIF(EJ$8:EJ23,RDGave)+COUNTIF(EJ$8:EJ23,RDGevent)</f>
        <v>0</v>
      </c>
      <c r="EM23" s="193"/>
      <c r="EN23" s="194" t="str">
        <f t="shared" si="71"/>
        <v/>
      </c>
      <c r="EO23" s="6" t="str">
        <f t="shared" si="72"/>
        <v/>
      </c>
      <c r="EP23" s="201">
        <f>COUNTIF(EN$8:EN23,OK)+COUNTIF(EN$8:EN23,RDGfix)+COUNTIF(EN$8:EN23,RDGave)+COUNTIF(EN$8:EN23,RDGevent)</f>
        <v>0</v>
      </c>
      <c r="EQ23" s="193"/>
      <c r="ER23" s="194" t="str">
        <f t="shared" si="73"/>
        <v/>
      </c>
      <c r="ES23" s="6" t="str">
        <f t="shared" si="74"/>
        <v/>
      </c>
      <c r="ET23" s="201">
        <f>COUNTIF(ER$8:ER23,OK)+COUNTIF(ER$8:ER23,RDGfix)+COUNTIF(ER$8:ER23,RDGave)+COUNTIF(ER$8:ER23,RDGevent)</f>
        <v>0</v>
      </c>
      <c r="EU23" s="193"/>
      <c r="EV23" s="194" t="str">
        <f t="shared" si="75"/>
        <v/>
      </c>
      <c r="EW23" s="6" t="str">
        <f t="shared" si="76"/>
        <v/>
      </c>
      <c r="EX23" s="201">
        <f>COUNTIF(EV$8:EV23,OK)+COUNTIF(EV$8:EV23,RDGfix)+COUNTIF(EV$8:EV23,RDGave)+COUNTIF(EV$8:EV23,RDGevent)</f>
        <v>0</v>
      </c>
      <c r="EY23" s="193"/>
      <c r="EZ23" s="194" t="str">
        <f t="shared" si="77"/>
        <v/>
      </c>
      <c r="FA23" s="6" t="str">
        <f t="shared" si="78"/>
        <v/>
      </c>
      <c r="FB23" s="201">
        <f>COUNTIF(EZ$8:EZ23,OK)+COUNTIF(EZ$8:EZ23,RDGfix)+COUNTIF(EZ$8:EZ23,RDGave)+COUNTIF(EZ$8:EZ23,RDGevent)</f>
        <v>0</v>
      </c>
      <c r="FC23" s="193"/>
      <c r="FD23" s="194" t="str">
        <f t="shared" si="79"/>
        <v/>
      </c>
      <c r="FE23" s="6" t="str">
        <f t="shared" si="80"/>
        <v/>
      </c>
      <c r="FF23" s="201">
        <f>COUNTIF(FD$8:FD23,OK)+COUNTIF(FD$8:FD23,RDGfix)+COUNTIF(FD$8:FD23,RDGave)+COUNTIF(FD$8:FD23,RDGevent)</f>
        <v>0</v>
      </c>
      <c r="FG23" s="193"/>
      <c r="FH23" s="194" t="str">
        <f t="shared" si="81"/>
        <v/>
      </c>
      <c r="FI23" s="6" t="str">
        <f t="shared" si="82"/>
        <v/>
      </c>
      <c r="FJ23" s="201">
        <f>COUNTIF(FH$8:FH23,OK)+COUNTIF(FH$8:FH23,RDGfix)+COUNTIF(FH$8:FH23,RDGave)+COUNTIF(FH$8:FH23,RDGevent)</f>
        <v>0</v>
      </c>
      <c r="FK23" s="2"/>
      <c r="FL23" s="53">
        <v>1</v>
      </c>
      <c r="FM23" s="2"/>
      <c r="FN23" s="54"/>
      <c r="FO23" s="45"/>
      <c r="FP23" s="2"/>
    </row>
    <row r="24" spans="1:172">
      <c r="B24" s="5" t="s">
        <v>34</v>
      </c>
      <c r="C24" s="242"/>
      <c r="D24" s="6" t="str">
        <f t="shared" si="1"/>
        <v/>
      </c>
      <c r="E24" s="6" t="str">
        <f t="shared" si="2"/>
        <v/>
      </c>
      <c r="F24" s="201">
        <f>COUNTIF(D$8:D24,OK)+COUNTIF(D$8:D24,RDGfix)+COUNTIF(D$8:D24,RDGave)+COUNTIF(D$8:D24,RDGevent)</f>
        <v>0</v>
      </c>
      <c r="G24" s="243"/>
      <c r="H24" s="194" t="str">
        <f t="shared" si="3"/>
        <v/>
      </c>
      <c r="I24" s="6" t="str">
        <f t="shared" si="4"/>
        <v/>
      </c>
      <c r="J24" s="201">
        <f>COUNTIF(H$8:H24,OK)+COUNTIF(H$8:H24,RDGfix)+COUNTIF(H$8:H24,RDGave)+COUNTIF(H$8:H24,RDGevent)</f>
        <v>0</v>
      </c>
      <c r="K24" s="193"/>
      <c r="L24" s="194" t="str">
        <f t="shared" si="5"/>
        <v/>
      </c>
      <c r="M24" s="6" t="str">
        <f t="shared" si="6"/>
        <v/>
      </c>
      <c r="N24" s="201">
        <f>COUNTIF(L$8:L24,OK)+COUNTIF(L$8:L24,RDGfix)+COUNTIF(L$8:L24,RDGave)+COUNTIF(L$8:L24,RDGevent)</f>
        <v>0</v>
      </c>
      <c r="O24" s="193"/>
      <c r="P24" s="194" t="str">
        <f t="shared" si="7"/>
        <v/>
      </c>
      <c r="Q24" s="6" t="str">
        <f t="shared" si="8"/>
        <v/>
      </c>
      <c r="R24" s="201">
        <f>COUNTIF(P$8:P24,OK)+COUNTIF(P$8:P24,RDGfix)+COUNTIF(P$8:P24,RDGave)+COUNTIF(P$8:P24,RDGevent)</f>
        <v>0</v>
      </c>
      <c r="S24" s="193"/>
      <c r="T24" s="194" t="str">
        <f t="shared" si="9"/>
        <v/>
      </c>
      <c r="U24" s="6" t="str">
        <f t="shared" si="10"/>
        <v/>
      </c>
      <c r="V24" s="201">
        <f>COUNTIF(T$8:T24,OK)+COUNTIF(T$8:T24,RDGfix)+COUNTIF(T$8:T24,RDGave)+COUNTIF(T$8:T24,RDGevent)</f>
        <v>0</v>
      </c>
      <c r="W24" s="193"/>
      <c r="X24" s="194" t="str">
        <f t="shared" si="11"/>
        <v/>
      </c>
      <c r="Y24" s="6" t="str">
        <f t="shared" si="12"/>
        <v/>
      </c>
      <c r="Z24" s="201">
        <f>COUNTIF(X$8:X24,OK)+COUNTIF(X$8:X24,RDGfix)+COUNTIF(X$8:X24,RDGave)+COUNTIF(X$8:X24,RDGevent)</f>
        <v>0</v>
      </c>
      <c r="AA24" s="193"/>
      <c r="AB24" s="194" t="str">
        <f t="shared" si="13"/>
        <v/>
      </c>
      <c r="AC24" s="6" t="str">
        <f t="shared" si="14"/>
        <v/>
      </c>
      <c r="AD24" s="201">
        <f>COUNTIF(AB$8:AB24,OK)+COUNTIF(AB$8:AB24,RDGfix)+COUNTIF(AB$8:AB24,RDGave)+COUNTIF(AB$8:AB24,RDGevent)</f>
        <v>0</v>
      </c>
      <c r="AE24" s="193"/>
      <c r="AF24" s="194" t="str">
        <f t="shared" si="15"/>
        <v/>
      </c>
      <c r="AG24" s="6" t="str">
        <f t="shared" si="16"/>
        <v/>
      </c>
      <c r="AH24" s="201">
        <f>COUNTIF(AF$8:AF24,OK)+COUNTIF(AF$8:AF24,RDGfix)+COUNTIF(AF$8:AF24,RDGave)+COUNTIF(AF$8:AF24,RDGevent)</f>
        <v>0</v>
      </c>
      <c r="AI24" s="193"/>
      <c r="AJ24" s="194" t="str">
        <f t="shared" si="17"/>
        <v/>
      </c>
      <c r="AK24" s="6" t="str">
        <f t="shared" si="18"/>
        <v/>
      </c>
      <c r="AL24" s="201">
        <f>COUNTIF(AJ$8:AJ24,OK)+COUNTIF(AJ$8:AJ24,RDGfix)+COUNTIF(AJ$8:AJ24,RDGave)+COUNTIF(AJ$8:AJ24,RDGevent)</f>
        <v>0</v>
      </c>
      <c r="AM24" s="243"/>
      <c r="AN24" s="194" t="str">
        <f t="shared" si="19"/>
        <v/>
      </c>
      <c r="AO24" s="6" t="str">
        <f t="shared" si="20"/>
        <v/>
      </c>
      <c r="AP24" s="201">
        <f>COUNTIF(AN$8:AN24,OK)+COUNTIF(AN$8:AN24,RDGfix)+COUNTIF(AN$8:AN24,RDGave)+COUNTIF(AN$8:AN24,RDGevent)</f>
        <v>0</v>
      </c>
      <c r="AQ24" s="193"/>
      <c r="AR24" s="194" t="str">
        <f t="shared" si="21"/>
        <v/>
      </c>
      <c r="AS24" s="6" t="str">
        <f t="shared" si="22"/>
        <v/>
      </c>
      <c r="AT24" s="201">
        <f>COUNTIF(AR$8:AR24,OK)+COUNTIF(AR$8:AR24,RDGfix)+COUNTIF(AR$8:AR24,RDGave)+COUNTIF(AR$8:AR24,RDGevent)</f>
        <v>0</v>
      </c>
      <c r="AU24" s="193"/>
      <c r="AV24" s="194" t="str">
        <f t="shared" si="23"/>
        <v/>
      </c>
      <c r="AW24" s="6" t="str">
        <f t="shared" si="24"/>
        <v/>
      </c>
      <c r="AX24" s="201">
        <f>COUNTIF(AV$8:AV24,OK)+COUNTIF(AV$8:AV24,RDGfix)+COUNTIF(AV$8:AV24,RDGave)+COUNTIF(AV$8:AV24,RDGevent)</f>
        <v>0</v>
      </c>
      <c r="AY24" s="193"/>
      <c r="AZ24" s="194" t="str">
        <f t="shared" si="25"/>
        <v/>
      </c>
      <c r="BA24" s="6" t="str">
        <f t="shared" si="26"/>
        <v/>
      </c>
      <c r="BB24" s="201">
        <f>COUNTIF(AZ$8:AZ24,OK)+COUNTIF(AZ$8:AZ24,RDGfix)+COUNTIF(AZ$8:AZ24,RDGave)+COUNTIF(AZ$8:AZ24,RDGevent)</f>
        <v>0</v>
      </c>
      <c r="BC24" s="193"/>
      <c r="BD24" s="194" t="str">
        <f t="shared" si="27"/>
        <v/>
      </c>
      <c r="BE24" s="6" t="str">
        <f t="shared" si="28"/>
        <v/>
      </c>
      <c r="BF24" s="201">
        <f>COUNTIF(BD$8:BD24,OK)+COUNTIF(BD$8:BD24,RDGfix)+COUNTIF(BD$8:BD24,RDGave)+COUNTIF(BD$8:BD24,RDGevent)</f>
        <v>0</v>
      </c>
      <c r="BG24" s="193"/>
      <c r="BH24" s="194" t="str">
        <f t="shared" si="29"/>
        <v/>
      </c>
      <c r="BI24" s="6" t="str">
        <f t="shared" si="30"/>
        <v/>
      </c>
      <c r="BJ24" s="201">
        <f>COUNTIF(BH$8:BH24,OK)+COUNTIF(BH$8:BH24,RDGfix)+COUNTIF(BH$8:BH24,RDGave)+COUNTIF(BH$8:BH24,RDGevent)</f>
        <v>0</v>
      </c>
      <c r="BK24" s="193"/>
      <c r="BL24" s="194" t="str">
        <f t="shared" si="31"/>
        <v/>
      </c>
      <c r="BM24" s="6" t="str">
        <f t="shared" si="32"/>
        <v/>
      </c>
      <c r="BN24" s="201">
        <f>COUNTIF(BL$8:BL24,OK)+COUNTIF(BL$8:BL24,RDGfix)+COUNTIF(BL$8:BL24,RDGave)+COUNTIF(BL$8:BL24,RDGevent)</f>
        <v>0</v>
      </c>
      <c r="BO24" s="193"/>
      <c r="BP24" s="194" t="str">
        <f t="shared" si="33"/>
        <v/>
      </c>
      <c r="BQ24" s="6" t="str">
        <f t="shared" si="34"/>
        <v/>
      </c>
      <c r="BR24" s="201">
        <f>COUNTIF(BP$8:BP24,OK)+COUNTIF(BP$8:BP24,RDGfix)+COUNTIF(BP$8:BP24,RDGave)+COUNTIF(BP$8:BP24,RDGevent)</f>
        <v>0</v>
      </c>
      <c r="BS24" s="193"/>
      <c r="BT24" s="194" t="str">
        <f t="shared" si="35"/>
        <v/>
      </c>
      <c r="BU24" s="6" t="str">
        <f t="shared" si="36"/>
        <v/>
      </c>
      <c r="BV24" s="201">
        <f>COUNTIF(BT$8:BT24,OK)+COUNTIF(BT$8:BT24,RDGfix)+COUNTIF(BT$8:BT24,RDGave)+COUNTIF(BT$8:BT24,RDGevent)</f>
        <v>0</v>
      </c>
      <c r="BW24" s="193"/>
      <c r="BX24" s="194" t="str">
        <f t="shared" si="37"/>
        <v/>
      </c>
      <c r="BY24" s="6" t="str">
        <f t="shared" si="38"/>
        <v/>
      </c>
      <c r="BZ24" s="201">
        <f>COUNTIF(BX$8:BX24,OK)+COUNTIF(BX$8:BX24,RDGfix)+COUNTIF(BX$8:BX24,RDGave)+COUNTIF(BX$8:BX24,RDGevent)</f>
        <v>0</v>
      </c>
      <c r="CA24" s="193"/>
      <c r="CB24" s="194" t="str">
        <f t="shared" si="39"/>
        <v/>
      </c>
      <c r="CC24" s="6" t="str">
        <f t="shared" si="40"/>
        <v/>
      </c>
      <c r="CD24" s="201">
        <f>COUNTIF(CB$8:CB24,OK)+COUNTIF(CB$8:CB24,RDGfix)+COUNTIF(CB$8:CB24,RDGave)+COUNTIF(CB$8:CB24,RDGevent)</f>
        <v>0</v>
      </c>
      <c r="CE24" s="193"/>
      <c r="CF24" s="194" t="str">
        <f t="shared" si="41"/>
        <v/>
      </c>
      <c r="CG24" s="6" t="str">
        <f t="shared" si="42"/>
        <v/>
      </c>
      <c r="CH24" s="201">
        <f>COUNTIF(CF$8:CF24,OK)+COUNTIF(CF$8:CF24,RDGfix)+COUNTIF(CF$8:CF24,RDGave)+COUNTIF(CF$8:CF24,RDGevent)</f>
        <v>0</v>
      </c>
      <c r="CI24" s="193"/>
      <c r="CJ24" s="194" t="str">
        <f t="shared" si="43"/>
        <v/>
      </c>
      <c r="CK24" s="6" t="str">
        <f t="shared" si="44"/>
        <v/>
      </c>
      <c r="CL24" s="201">
        <f>COUNTIF(CJ$8:CJ24,OK)+COUNTIF(CJ$8:CJ24,RDGfix)+COUNTIF(CJ$8:CJ24,RDGave)+COUNTIF(CJ$8:CJ24,RDGevent)</f>
        <v>0</v>
      </c>
      <c r="CM24" s="193"/>
      <c r="CN24" s="194" t="str">
        <f t="shared" si="45"/>
        <v/>
      </c>
      <c r="CO24" s="6" t="str">
        <f t="shared" si="46"/>
        <v/>
      </c>
      <c r="CP24" s="201">
        <f>COUNTIF(CN$8:CN24,OK)+COUNTIF(CN$8:CN24,RDGfix)+COUNTIF(CN$8:CN24,RDGave)+COUNTIF(CN$8:CN24,RDGevent)</f>
        <v>0</v>
      </c>
      <c r="CQ24" s="193"/>
      <c r="CR24" s="194" t="str">
        <f t="shared" si="47"/>
        <v/>
      </c>
      <c r="CS24" s="6" t="str">
        <f t="shared" si="48"/>
        <v/>
      </c>
      <c r="CT24" s="201">
        <f>COUNTIF(CR$8:CR24,OK)+COUNTIF(CR$8:CR24,RDGfix)+COUNTIF(CR$8:CR24,RDGave)+COUNTIF(CR$8:CR24,RDGevent)</f>
        <v>0</v>
      </c>
      <c r="CU24" s="193"/>
      <c r="CV24" s="194" t="str">
        <f t="shared" si="49"/>
        <v/>
      </c>
      <c r="CW24" s="6" t="str">
        <f t="shared" si="50"/>
        <v/>
      </c>
      <c r="CX24" s="201">
        <f>COUNTIF(CV$8:CV24,OK)+COUNTIF(CV$8:CV24,RDGfix)+COUNTIF(CV$8:CV24,RDGave)+COUNTIF(CV$8:CV24,RDGevent)</f>
        <v>0</v>
      </c>
      <c r="CY24" s="193"/>
      <c r="CZ24" s="194" t="str">
        <f t="shared" si="51"/>
        <v/>
      </c>
      <c r="DA24" s="6" t="str">
        <f t="shared" si="52"/>
        <v/>
      </c>
      <c r="DB24" s="201">
        <f>COUNTIF(CZ$8:CZ24,OK)+COUNTIF(CZ$8:CZ24,RDGfix)+COUNTIF(CZ$8:CZ24,RDGave)+COUNTIF(CZ$8:CZ24,RDGevent)</f>
        <v>0</v>
      </c>
      <c r="DC24" s="193"/>
      <c r="DD24" s="194" t="str">
        <f t="shared" si="53"/>
        <v/>
      </c>
      <c r="DE24" s="6" t="str">
        <f t="shared" si="54"/>
        <v/>
      </c>
      <c r="DF24" s="201">
        <f>COUNTIF(DD$8:DD24,OK)+COUNTIF(DD$8:DD24,RDGfix)+COUNTIF(DD$8:DD24,RDGave)+COUNTIF(DD$8:DD24,RDGevent)</f>
        <v>0</v>
      </c>
      <c r="DG24" s="193"/>
      <c r="DH24" s="194" t="str">
        <f t="shared" si="55"/>
        <v/>
      </c>
      <c r="DI24" s="6" t="str">
        <f t="shared" si="56"/>
        <v/>
      </c>
      <c r="DJ24" s="201">
        <f>COUNTIF(DH$8:DH24,OK)+COUNTIF(DH$8:DH24,RDGfix)+COUNTIF(DH$8:DH24,RDGave)+COUNTIF(DH$8:DH24,RDGevent)</f>
        <v>0</v>
      </c>
      <c r="DK24" s="193"/>
      <c r="DL24" s="194" t="str">
        <f t="shared" si="57"/>
        <v/>
      </c>
      <c r="DM24" s="6" t="str">
        <f t="shared" si="58"/>
        <v/>
      </c>
      <c r="DN24" s="201">
        <f>COUNTIF(DL$8:DL24,OK)+COUNTIF(DL$8:DL24,RDGfix)+COUNTIF(DL$8:DL24,RDGave)+COUNTIF(DL$8:DL24,RDGevent)</f>
        <v>0</v>
      </c>
      <c r="DO24" s="193"/>
      <c r="DP24" s="194" t="str">
        <f t="shared" si="59"/>
        <v/>
      </c>
      <c r="DQ24" s="6" t="str">
        <f t="shared" si="60"/>
        <v/>
      </c>
      <c r="DR24" s="201">
        <f>COUNTIF(DP$8:DP24,OK)+COUNTIF(DP$8:DP24,RDGfix)+COUNTIF(DP$8:DP24,RDGave)+COUNTIF(DP$8:DP24,RDGevent)</f>
        <v>0</v>
      </c>
      <c r="DS24" s="193"/>
      <c r="DT24" s="194" t="str">
        <f t="shared" si="61"/>
        <v/>
      </c>
      <c r="DU24" s="6" t="str">
        <f t="shared" si="62"/>
        <v/>
      </c>
      <c r="DV24" s="201">
        <f>COUNTIF(DT$8:DT24,OK)+COUNTIF(DT$8:DT24,RDGfix)+COUNTIF(DT$8:DT24,RDGave)+COUNTIF(DT$8:DT24,RDGevent)</f>
        <v>0</v>
      </c>
      <c r="DW24" s="193"/>
      <c r="DX24" s="194" t="str">
        <f t="shared" si="63"/>
        <v/>
      </c>
      <c r="DY24" s="6" t="str">
        <f t="shared" si="64"/>
        <v/>
      </c>
      <c r="DZ24" s="201">
        <f>COUNTIF(DX$8:DX24,OK)+COUNTIF(DX$8:DX24,RDGfix)+COUNTIF(DX$8:DX24,RDGave)+COUNTIF(DX$8:DX24,RDGevent)</f>
        <v>0</v>
      </c>
      <c r="EA24" s="193"/>
      <c r="EB24" s="194" t="str">
        <f t="shared" si="65"/>
        <v/>
      </c>
      <c r="EC24" s="6" t="str">
        <f t="shared" si="66"/>
        <v/>
      </c>
      <c r="ED24" s="201">
        <f>COUNTIF(EB$8:EB24,OK)+COUNTIF(EB$8:EB24,RDGfix)+COUNTIF(EB$8:EB24,RDGave)+COUNTIF(EB$8:EB24,RDGevent)</f>
        <v>0</v>
      </c>
      <c r="EE24" s="193"/>
      <c r="EF24" s="194" t="str">
        <f t="shared" si="67"/>
        <v/>
      </c>
      <c r="EG24" s="6" t="str">
        <f t="shared" si="68"/>
        <v/>
      </c>
      <c r="EH24" s="201">
        <f>COUNTIF(EF$8:EF24,OK)+COUNTIF(EF$8:EF24,RDGfix)+COUNTIF(EF$8:EF24,RDGave)+COUNTIF(EF$8:EF24,RDGevent)</f>
        <v>0</v>
      </c>
      <c r="EI24" s="193"/>
      <c r="EJ24" s="194" t="str">
        <f t="shared" si="69"/>
        <v/>
      </c>
      <c r="EK24" s="6" t="str">
        <f t="shared" si="70"/>
        <v/>
      </c>
      <c r="EL24" s="201">
        <f>COUNTIF(EJ$8:EJ24,OK)+COUNTIF(EJ$8:EJ24,RDGfix)+COUNTIF(EJ$8:EJ24,RDGave)+COUNTIF(EJ$8:EJ24,RDGevent)</f>
        <v>0</v>
      </c>
      <c r="EM24" s="193"/>
      <c r="EN24" s="194" t="str">
        <f t="shared" si="71"/>
        <v/>
      </c>
      <c r="EO24" s="6" t="str">
        <f t="shared" si="72"/>
        <v/>
      </c>
      <c r="EP24" s="201">
        <f>COUNTIF(EN$8:EN24,OK)+COUNTIF(EN$8:EN24,RDGfix)+COUNTIF(EN$8:EN24,RDGave)+COUNTIF(EN$8:EN24,RDGevent)</f>
        <v>0</v>
      </c>
      <c r="EQ24" s="193"/>
      <c r="ER24" s="194" t="str">
        <f t="shared" si="73"/>
        <v/>
      </c>
      <c r="ES24" s="6" t="str">
        <f t="shared" si="74"/>
        <v/>
      </c>
      <c r="ET24" s="201">
        <f>COUNTIF(ER$8:ER24,OK)+COUNTIF(ER$8:ER24,RDGfix)+COUNTIF(ER$8:ER24,RDGave)+COUNTIF(ER$8:ER24,RDGevent)</f>
        <v>0</v>
      </c>
      <c r="EU24" s="193"/>
      <c r="EV24" s="194" t="str">
        <f t="shared" si="75"/>
        <v/>
      </c>
      <c r="EW24" s="6" t="str">
        <f t="shared" si="76"/>
        <v/>
      </c>
      <c r="EX24" s="201">
        <f>COUNTIF(EV$8:EV24,OK)+COUNTIF(EV$8:EV24,RDGfix)+COUNTIF(EV$8:EV24,RDGave)+COUNTIF(EV$8:EV24,RDGevent)</f>
        <v>0</v>
      </c>
      <c r="EY24" s="193"/>
      <c r="EZ24" s="194" t="str">
        <f t="shared" si="77"/>
        <v/>
      </c>
      <c r="FA24" s="6" t="str">
        <f t="shared" si="78"/>
        <v/>
      </c>
      <c r="FB24" s="201">
        <f>COUNTIF(EZ$8:EZ24,OK)+COUNTIF(EZ$8:EZ24,RDGfix)+COUNTIF(EZ$8:EZ24,RDGave)+COUNTIF(EZ$8:EZ24,RDGevent)</f>
        <v>0</v>
      </c>
      <c r="FC24" s="193"/>
      <c r="FD24" s="194" t="str">
        <f t="shared" si="79"/>
        <v/>
      </c>
      <c r="FE24" s="6" t="str">
        <f t="shared" si="80"/>
        <v/>
      </c>
      <c r="FF24" s="201">
        <f>COUNTIF(FD$8:FD24,OK)+COUNTIF(FD$8:FD24,RDGfix)+COUNTIF(FD$8:FD24,RDGave)+COUNTIF(FD$8:FD24,RDGevent)</f>
        <v>0</v>
      </c>
      <c r="FG24" s="193"/>
      <c r="FH24" s="194" t="str">
        <f t="shared" si="81"/>
        <v/>
      </c>
      <c r="FI24" s="6" t="str">
        <f t="shared" si="82"/>
        <v/>
      </c>
      <c r="FJ24" s="201">
        <f>COUNTIF(FH$8:FH24,OK)+COUNTIF(FH$8:FH24,RDGfix)+COUNTIF(FH$8:FH24,RDGave)+COUNTIF(FH$8:FH24,RDGevent)</f>
        <v>0</v>
      </c>
      <c r="FK24" s="2"/>
      <c r="FL24" s="53">
        <v>1</v>
      </c>
      <c r="FM24" s="2"/>
      <c r="FN24" s="54"/>
      <c r="FO24" s="45"/>
      <c r="FP24" s="2"/>
    </row>
    <row r="25" spans="1:172">
      <c r="B25" s="5" t="s">
        <v>35</v>
      </c>
      <c r="C25" s="242"/>
      <c r="D25" s="6" t="str">
        <f t="shared" si="1"/>
        <v/>
      </c>
      <c r="E25" s="6" t="str">
        <f t="shared" si="2"/>
        <v/>
      </c>
      <c r="F25" s="201">
        <f>COUNTIF(D$8:D25,OK)+COUNTIF(D$8:D25,RDGfix)+COUNTIF(D$8:D25,RDGave)+COUNTIF(D$8:D25,RDGevent)</f>
        <v>0</v>
      </c>
      <c r="G25" s="243"/>
      <c r="H25" s="194" t="str">
        <f t="shared" si="3"/>
        <v/>
      </c>
      <c r="I25" s="6" t="str">
        <f t="shared" si="4"/>
        <v/>
      </c>
      <c r="J25" s="201">
        <f>COUNTIF(H$8:H25,OK)+COUNTIF(H$8:H25,RDGfix)+COUNTIF(H$8:H25,RDGave)+COUNTIF(H$8:H25,RDGevent)</f>
        <v>0</v>
      </c>
      <c r="K25" s="193"/>
      <c r="L25" s="194" t="str">
        <f t="shared" si="5"/>
        <v/>
      </c>
      <c r="M25" s="6" t="str">
        <f t="shared" si="6"/>
        <v/>
      </c>
      <c r="N25" s="201">
        <f>COUNTIF(L$8:L25,OK)+COUNTIF(L$8:L25,RDGfix)+COUNTIF(L$8:L25,RDGave)+COUNTIF(L$8:L25,RDGevent)</f>
        <v>0</v>
      </c>
      <c r="O25" s="193"/>
      <c r="P25" s="194" t="str">
        <f t="shared" si="7"/>
        <v/>
      </c>
      <c r="Q25" s="6" t="str">
        <f t="shared" si="8"/>
        <v/>
      </c>
      <c r="R25" s="201">
        <f>COUNTIF(P$8:P25,OK)+COUNTIF(P$8:P25,RDGfix)+COUNTIF(P$8:P25,RDGave)+COUNTIF(P$8:P25,RDGevent)</f>
        <v>0</v>
      </c>
      <c r="S25" s="193"/>
      <c r="T25" s="194" t="str">
        <f t="shared" si="9"/>
        <v/>
      </c>
      <c r="U25" s="6" t="str">
        <f t="shared" si="10"/>
        <v/>
      </c>
      <c r="V25" s="201">
        <f>COUNTIF(T$8:T25,OK)+COUNTIF(T$8:T25,RDGfix)+COUNTIF(T$8:T25,RDGave)+COUNTIF(T$8:T25,RDGevent)</f>
        <v>0</v>
      </c>
      <c r="W25" s="193"/>
      <c r="X25" s="194" t="str">
        <f t="shared" si="11"/>
        <v/>
      </c>
      <c r="Y25" s="6" t="str">
        <f t="shared" si="12"/>
        <v/>
      </c>
      <c r="Z25" s="201">
        <f>COUNTIF(X$8:X25,OK)+COUNTIF(X$8:X25,RDGfix)+COUNTIF(X$8:X25,RDGave)+COUNTIF(X$8:X25,RDGevent)</f>
        <v>0</v>
      </c>
      <c r="AA25" s="193"/>
      <c r="AB25" s="194" t="str">
        <f t="shared" si="13"/>
        <v/>
      </c>
      <c r="AC25" s="6" t="str">
        <f t="shared" si="14"/>
        <v/>
      </c>
      <c r="AD25" s="201">
        <f>COUNTIF(AB$8:AB25,OK)+COUNTIF(AB$8:AB25,RDGfix)+COUNTIF(AB$8:AB25,RDGave)+COUNTIF(AB$8:AB25,RDGevent)</f>
        <v>0</v>
      </c>
      <c r="AE25" s="193"/>
      <c r="AF25" s="194" t="str">
        <f t="shared" si="15"/>
        <v/>
      </c>
      <c r="AG25" s="6" t="str">
        <f t="shared" si="16"/>
        <v/>
      </c>
      <c r="AH25" s="201">
        <f>COUNTIF(AF$8:AF25,OK)+COUNTIF(AF$8:AF25,RDGfix)+COUNTIF(AF$8:AF25,RDGave)+COUNTIF(AF$8:AF25,RDGevent)</f>
        <v>0</v>
      </c>
      <c r="AI25" s="193"/>
      <c r="AJ25" s="194" t="str">
        <f t="shared" si="17"/>
        <v/>
      </c>
      <c r="AK25" s="6" t="str">
        <f t="shared" si="18"/>
        <v/>
      </c>
      <c r="AL25" s="201">
        <f>COUNTIF(AJ$8:AJ25,OK)+COUNTIF(AJ$8:AJ25,RDGfix)+COUNTIF(AJ$8:AJ25,RDGave)+COUNTIF(AJ$8:AJ25,RDGevent)</f>
        <v>0</v>
      </c>
      <c r="AM25" s="243"/>
      <c r="AN25" s="194" t="str">
        <f t="shared" si="19"/>
        <v/>
      </c>
      <c r="AO25" s="6" t="str">
        <f t="shared" si="20"/>
        <v/>
      </c>
      <c r="AP25" s="201">
        <f>COUNTIF(AN$8:AN25,OK)+COUNTIF(AN$8:AN25,RDGfix)+COUNTIF(AN$8:AN25,RDGave)+COUNTIF(AN$8:AN25,RDGevent)</f>
        <v>0</v>
      </c>
      <c r="AQ25" s="193"/>
      <c r="AR25" s="194" t="str">
        <f t="shared" si="21"/>
        <v/>
      </c>
      <c r="AS25" s="6" t="str">
        <f t="shared" si="22"/>
        <v/>
      </c>
      <c r="AT25" s="201">
        <f>COUNTIF(AR$8:AR25,OK)+COUNTIF(AR$8:AR25,RDGfix)+COUNTIF(AR$8:AR25,RDGave)+COUNTIF(AR$8:AR25,RDGevent)</f>
        <v>0</v>
      </c>
      <c r="AU25" s="193"/>
      <c r="AV25" s="194" t="str">
        <f t="shared" si="23"/>
        <v/>
      </c>
      <c r="AW25" s="6" t="str">
        <f t="shared" si="24"/>
        <v/>
      </c>
      <c r="AX25" s="201">
        <f>COUNTIF(AV$8:AV25,OK)+COUNTIF(AV$8:AV25,RDGfix)+COUNTIF(AV$8:AV25,RDGave)+COUNTIF(AV$8:AV25,RDGevent)</f>
        <v>0</v>
      </c>
      <c r="AY25" s="193"/>
      <c r="AZ25" s="194" t="str">
        <f t="shared" si="25"/>
        <v/>
      </c>
      <c r="BA25" s="6" t="str">
        <f t="shared" si="26"/>
        <v/>
      </c>
      <c r="BB25" s="201">
        <f>COUNTIF(AZ$8:AZ25,OK)+COUNTIF(AZ$8:AZ25,RDGfix)+COUNTIF(AZ$8:AZ25,RDGave)+COUNTIF(AZ$8:AZ25,RDGevent)</f>
        <v>0</v>
      </c>
      <c r="BC25" s="193"/>
      <c r="BD25" s="194" t="str">
        <f t="shared" si="27"/>
        <v/>
      </c>
      <c r="BE25" s="6" t="str">
        <f t="shared" si="28"/>
        <v/>
      </c>
      <c r="BF25" s="201">
        <f>COUNTIF(BD$8:BD25,OK)+COUNTIF(BD$8:BD25,RDGfix)+COUNTIF(BD$8:BD25,RDGave)+COUNTIF(BD$8:BD25,RDGevent)</f>
        <v>0</v>
      </c>
      <c r="BG25" s="193"/>
      <c r="BH25" s="194" t="str">
        <f t="shared" si="29"/>
        <v/>
      </c>
      <c r="BI25" s="6" t="str">
        <f t="shared" si="30"/>
        <v/>
      </c>
      <c r="BJ25" s="201">
        <f>COUNTIF(BH$8:BH25,OK)+COUNTIF(BH$8:BH25,RDGfix)+COUNTIF(BH$8:BH25,RDGave)+COUNTIF(BH$8:BH25,RDGevent)</f>
        <v>0</v>
      </c>
      <c r="BK25" s="193"/>
      <c r="BL25" s="194" t="str">
        <f t="shared" si="31"/>
        <v/>
      </c>
      <c r="BM25" s="6" t="str">
        <f t="shared" si="32"/>
        <v/>
      </c>
      <c r="BN25" s="201">
        <f>COUNTIF(BL$8:BL25,OK)+COUNTIF(BL$8:BL25,RDGfix)+COUNTIF(BL$8:BL25,RDGave)+COUNTIF(BL$8:BL25,RDGevent)</f>
        <v>0</v>
      </c>
      <c r="BO25" s="193"/>
      <c r="BP25" s="194" t="str">
        <f t="shared" si="33"/>
        <v/>
      </c>
      <c r="BQ25" s="6" t="str">
        <f t="shared" si="34"/>
        <v/>
      </c>
      <c r="BR25" s="201">
        <f>COUNTIF(BP$8:BP25,OK)+COUNTIF(BP$8:BP25,RDGfix)+COUNTIF(BP$8:BP25,RDGave)+COUNTIF(BP$8:BP25,RDGevent)</f>
        <v>0</v>
      </c>
      <c r="BS25" s="193"/>
      <c r="BT25" s="194" t="str">
        <f t="shared" si="35"/>
        <v/>
      </c>
      <c r="BU25" s="6" t="str">
        <f t="shared" si="36"/>
        <v/>
      </c>
      <c r="BV25" s="201">
        <f>COUNTIF(BT$8:BT25,OK)+COUNTIF(BT$8:BT25,RDGfix)+COUNTIF(BT$8:BT25,RDGave)+COUNTIF(BT$8:BT25,RDGevent)</f>
        <v>0</v>
      </c>
      <c r="BW25" s="193"/>
      <c r="BX25" s="194" t="str">
        <f t="shared" si="37"/>
        <v/>
      </c>
      <c r="BY25" s="6" t="str">
        <f t="shared" si="38"/>
        <v/>
      </c>
      <c r="BZ25" s="201">
        <f>COUNTIF(BX$8:BX25,OK)+COUNTIF(BX$8:BX25,RDGfix)+COUNTIF(BX$8:BX25,RDGave)+COUNTIF(BX$8:BX25,RDGevent)</f>
        <v>0</v>
      </c>
      <c r="CA25" s="193"/>
      <c r="CB25" s="194" t="str">
        <f t="shared" si="39"/>
        <v/>
      </c>
      <c r="CC25" s="6" t="str">
        <f t="shared" si="40"/>
        <v/>
      </c>
      <c r="CD25" s="201">
        <f>COUNTIF(CB$8:CB25,OK)+COUNTIF(CB$8:CB25,RDGfix)+COUNTIF(CB$8:CB25,RDGave)+COUNTIF(CB$8:CB25,RDGevent)</f>
        <v>0</v>
      </c>
      <c r="CE25" s="193"/>
      <c r="CF25" s="194" t="str">
        <f t="shared" si="41"/>
        <v/>
      </c>
      <c r="CG25" s="6" t="str">
        <f t="shared" si="42"/>
        <v/>
      </c>
      <c r="CH25" s="201">
        <f>COUNTIF(CF$8:CF25,OK)+COUNTIF(CF$8:CF25,RDGfix)+COUNTIF(CF$8:CF25,RDGave)+COUNTIF(CF$8:CF25,RDGevent)</f>
        <v>0</v>
      </c>
      <c r="CI25" s="193"/>
      <c r="CJ25" s="194" t="str">
        <f t="shared" si="43"/>
        <v/>
      </c>
      <c r="CK25" s="6" t="str">
        <f t="shared" si="44"/>
        <v/>
      </c>
      <c r="CL25" s="201">
        <f>COUNTIF(CJ$8:CJ25,OK)+COUNTIF(CJ$8:CJ25,RDGfix)+COUNTIF(CJ$8:CJ25,RDGave)+COUNTIF(CJ$8:CJ25,RDGevent)</f>
        <v>0</v>
      </c>
      <c r="CM25" s="193"/>
      <c r="CN25" s="194" t="str">
        <f t="shared" si="45"/>
        <v/>
      </c>
      <c r="CO25" s="6" t="str">
        <f t="shared" si="46"/>
        <v/>
      </c>
      <c r="CP25" s="201">
        <f>COUNTIF(CN$8:CN25,OK)+COUNTIF(CN$8:CN25,RDGfix)+COUNTIF(CN$8:CN25,RDGave)+COUNTIF(CN$8:CN25,RDGevent)</f>
        <v>0</v>
      </c>
      <c r="CQ25" s="193"/>
      <c r="CR25" s="194" t="str">
        <f t="shared" si="47"/>
        <v/>
      </c>
      <c r="CS25" s="6" t="str">
        <f t="shared" si="48"/>
        <v/>
      </c>
      <c r="CT25" s="201">
        <f>COUNTIF(CR$8:CR25,OK)+COUNTIF(CR$8:CR25,RDGfix)+COUNTIF(CR$8:CR25,RDGave)+COUNTIF(CR$8:CR25,RDGevent)</f>
        <v>0</v>
      </c>
      <c r="CU25" s="193"/>
      <c r="CV25" s="194" t="str">
        <f t="shared" si="49"/>
        <v/>
      </c>
      <c r="CW25" s="6" t="str">
        <f t="shared" si="50"/>
        <v/>
      </c>
      <c r="CX25" s="201">
        <f>COUNTIF(CV$8:CV25,OK)+COUNTIF(CV$8:CV25,RDGfix)+COUNTIF(CV$8:CV25,RDGave)+COUNTIF(CV$8:CV25,RDGevent)</f>
        <v>0</v>
      </c>
      <c r="CY25" s="193"/>
      <c r="CZ25" s="194" t="str">
        <f t="shared" si="51"/>
        <v/>
      </c>
      <c r="DA25" s="6" t="str">
        <f t="shared" si="52"/>
        <v/>
      </c>
      <c r="DB25" s="201">
        <f>COUNTIF(CZ$8:CZ25,OK)+COUNTIF(CZ$8:CZ25,RDGfix)+COUNTIF(CZ$8:CZ25,RDGave)+COUNTIF(CZ$8:CZ25,RDGevent)</f>
        <v>0</v>
      </c>
      <c r="DC25" s="193"/>
      <c r="DD25" s="194" t="str">
        <f t="shared" si="53"/>
        <v/>
      </c>
      <c r="DE25" s="6" t="str">
        <f t="shared" si="54"/>
        <v/>
      </c>
      <c r="DF25" s="201">
        <f>COUNTIF(DD$8:DD25,OK)+COUNTIF(DD$8:DD25,RDGfix)+COUNTIF(DD$8:DD25,RDGave)+COUNTIF(DD$8:DD25,RDGevent)</f>
        <v>0</v>
      </c>
      <c r="DG25" s="193"/>
      <c r="DH25" s="194" t="str">
        <f t="shared" si="55"/>
        <v/>
      </c>
      <c r="DI25" s="6" t="str">
        <f t="shared" si="56"/>
        <v/>
      </c>
      <c r="DJ25" s="201">
        <f>COUNTIF(DH$8:DH25,OK)+COUNTIF(DH$8:DH25,RDGfix)+COUNTIF(DH$8:DH25,RDGave)+COUNTIF(DH$8:DH25,RDGevent)</f>
        <v>0</v>
      </c>
      <c r="DK25" s="193"/>
      <c r="DL25" s="194" t="str">
        <f t="shared" si="57"/>
        <v/>
      </c>
      <c r="DM25" s="6" t="str">
        <f t="shared" si="58"/>
        <v/>
      </c>
      <c r="DN25" s="201">
        <f>COUNTIF(DL$8:DL25,OK)+COUNTIF(DL$8:DL25,RDGfix)+COUNTIF(DL$8:DL25,RDGave)+COUNTIF(DL$8:DL25,RDGevent)</f>
        <v>0</v>
      </c>
      <c r="DO25" s="193"/>
      <c r="DP25" s="194" t="str">
        <f t="shared" si="59"/>
        <v/>
      </c>
      <c r="DQ25" s="6" t="str">
        <f t="shared" si="60"/>
        <v/>
      </c>
      <c r="DR25" s="201">
        <f>COUNTIF(DP$8:DP25,OK)+COUNTIF(DP$8:DP25,RDGfix)+COUNTIF(DP$8:DP25,RDGave)+COUNTIF(DP$8:DP25,RDGevent)</f>
        <v>0</v>
      </c>
      <c r="DS25" s="193"/>
      <c r="DT25" s="194" t="str">
        <f t="shared" si="61"/>
        <v/>
      </c>
      <c r="DU25" s="6" t="str">
        <f t="shared" si="62"/>
        <v/>
      </c>
      <c r="DV25" s="201">
        <f>COUNTIF(DT$8:DT25,OK)+COUNTIF(DT$8:DT25,RDGfix)+COUNTIF(DT$8:DT25,RDGave)+COUNTIF(DT$8:DT25,RDGevent)</f>
        <v>0</v>
      </c>
      <c r="DW25" s="193"/>
      <c r="DX25" s="194" t="str">
        <f t="shared" si="63"/>
        <v/>
      </c>
      <c r="DY25" s="6" t="str">
        <f t="shared" si="64"/>
        <v/>
      </c>
      <c r="DZ25" s="201">
        <f>COUNTIF(DX$8:DX25,OK)+COUNTIF(DX$8:DX25,RDGfix)+COUNTIF(DX$8:DX25,RDGave)+COUNTIF(DX$8:DX25,RDGevent)</f>
        <v>0</v>
      </c>
      <c r="EA25" s="193"/>
      <c r="EB25" s="194" t="str">
        <f t="shared" si="65"/>
        <v/>
      </c>
      <c r="EC25" s="6" t="str">
        <f t="shared" si="66"/>
        <v/>
      </c>
      <c r="ED25" s="201">
        <f>COUNTIF(EB$8:EB25,OK)+COUNTIF(EB$8:EB25,RDGfix)+COUNTIF(EB$8:EB25,RDGave)+COUNTIF(EB$8:EB25,RDGevent)</f>
        <v>0</v>
      </c>
      <c r="EE25" s="193"/>
      <c r="EF25" s="194" t="str">
        <f t="shared" si="67"/>
        <v/>
      </c>
      <c r="EG25" s="6" t="str">
        <f t="shared" si="68"/>
        <v/>
      </c>
      <c r="EH25" s="201">
        <f>COUNTIF(EF$8:EF25,OK)+COUNTIF(EF$8:EF25,RDGfix)+COUNTIF(EF$8:EF25,RDGave)+COUNTIF(EF$8:EF25,RDGevent)</f>
        <v>0</v>
      </c>
      <c r="EI25" s="193"/>
      <c r="EJ25" s="194" t="str">
        <f t="shared" si="69"/>
        <v/>
      </c>
      <c r="EK25" s="6" t="str">
        <f t="shared" si="70"/>
        <v/>
      </c>
      <c r="EL25" s="201">
        <f>COUNTIF(EJ$8:EJ25,OK)+COUNTIF(EJ$8:EJ25,RDGfix)+COUNTIF(EJ$8:EJ25,RDGave)+COUNTIF(EJ$8:EJ25,RDGevent)</f>
        <v>0</v>
      </c>
      <c r="EM25" s="193"/>
      <c r="EN25" s="194" t="str">
        <f t="shared" si="71"/>
        <v/>
      </c>
      <c r="EO25" s="6" t="str">
        <f t="shared" si="72"/>
        <v/>
      </c>
      <c r="EP25" s="201">
        <f>COUNTIF(EN$8:EN25,OK)+COUNTIF(EN$8:EN25,RDGfix)+COUNTIF(EN$8:EN25,RDGave)+COUNTIF(EN$8:EN25,RDGevent)</f>
        <v>0</v>
      </c>
      <c r="EQ25" s="193"/>
      <c r="ER25" s="194" t="str">
        <f t="shared" si="73"/>
        <v/>
      </c>
      <c r="ES25" s="6" t="str">
        <f t="shared" si="74"/>
        <v/>
      </c>
      <c r="ET25" s="201">
        <f>COUNTIF(ER$8:ER25,OK)+COUNTIF(ER$8:ER25,RDGfix)+COUNTIF(ER$8:ER25,RDGave)+COUNTIF(ER$8:ER25,RDGevent)</f>
        <v>0</v>
      </c>
      <c r="EU25" s="193"/>
      <c r="EV25" s="194" t="str">
        <f t="shared" si="75"/>
        <v/>
      </c>
      <c r="EW25" s="6" t="str">
        <f t="shared" si="76"/>
        <v/>
      </c>
      <c r="EX25" s="201">
        <f>COUNTIF(EV$8:EV25,OK)+COUNTIF(EV$8:EV25,RDGfix)+COUNTIF(EV$8:EV25,RDGave)+COUNTIF(EV$8:EV25,RDGevent)</f>
        <v>0</v>
      </c>
      <c r="EY25" s="193"/>
      <c r="EZ25" s="194" t="str">
        <f t="shared" si="77"/>
        <v/>
      </c>
      <c r="FA25" s="6" t="str">
        <f t="shared" si="78"/>
        <v/>
      </c>
      <c r="FB25" s="201">
        <f>COUNTIF(EZ$8:EZ25,OK)+COUNTIF(EZ$8:EZ25,RDGfix)+COUNTIF(EZ$8:EZ25,RDGave)+COUNTIF(EZ$8:EZ25,RDGevent)</f>
        <v>0</v>
      </c>
      <c r="FC25" s="193"/>
      <c r="FD25" s="194" t="str">
        <f t="shared" si="79"/>
        <v/>
      </c>
      <c r="FE25" s="6" t="str">
        <f t="shared" si="80"/>
        <v/>
      </c>
      <c r="FF25" s="201">
        <f>COUNTIF(FD$8:FD25,OK)+COUNTIF(FD$8:FD25,RDGfix)+COUNTIF(FD$8:FD25,RDGave)+COUNTIF(FD$8:FD25,RDGevent)</f>
        <v>0</v>
      </c>
      <c r="FG25" s="193"/>
      <c r="FH25" s="194" t="str">
        <f t="shared" si="81"/>
        <v/>
      </c>
      <c r="FI25" s="6" t="str">
        <f t="shared" si="82"/>
        <v/>
      </c>
      <c r="FJ25" s="201">
        <f>COUNTIF(FH$8:FH25,OK)+COUNTIF(FH$8:FH25,RDGfix)+COUNTIF(FH$8:FH25,RDGave)+COUNTIF(FH$8:FH25,RDGevent)</f>
        <v>0</v>
      </c>
      <c r="FK25" s="2"/>
      <c r="FL25" s="53">
        <v>1</v>
      </c>
      <c r="FM25" s="2"/>
      <c r="FN25" s="54"/>
      <c r="FO25" s="45"/>
      <c r="FP25" s="2"/>
    </row>
    <row r="26" spans="1:172">
      <c r="B26" s="5" t="s">
        <v>36</v>
      </c>
      <c r="C26" s="242"/>
      <c r="D26" s="6" t="str">
        <f t="shared" si="1"/>
        <v/>
      </c>
      <c r="E26" s="6" t="str">
        <f t="shared" si="2"/>
        <v/>
      </c>
      <c r="F26" s="201">
        <f>COUNTIF(D$8:D26,OK)+COUNTIF(D$8:D26,RDGfix)+COUNTIF(D$8:D26,RDGave)+COUNTIF(D$8:D26,RDGevent)</f>
        <v>0</v>
      </c>
      <c r="G26" s="243"/>
      <c r="H26" s="194" t="str">
        <f t="shared" si="3"/>
        <v/>
      </c>
      <c r="I26" s="6" t="str">
        <f t="shared" si="4"/>
        <v/>
      </c>
      <c r="J26" s="201">
        <f>COUNTIF(H$8:H26,OK)+COUNTIF(H$8:H26,RDGfix)+COUNTIF(H$8:H26,RDGave)+COUNTIF(H$8:H26,RDGevent)</f>
        <v>0</v>
      </c>
      <c r="K26" s="193"/>
      <c r="L26" s="194" t="str">
        <f t="shared" si="5"/>
        <v/>
      </c>
      <c r="M26" s="6" t="str">
        <f t="shared" si="6"/>
        <v/>
      </c>
      <c r="N26" s="201">
        <f>COUNTIF(L$8:L26,OK)+COUNTIF(L$8:L26,RDGfix)+COUNTIF(L$8:L26,RDGave)+COUNTIF(L$8:L26,RDGevent)</f>
        <v>0</v>
      </c>
      <c r="O26" s="193"/>
      <c r="P26" s="194" t="str">
        <f t="shared" si="7"/>
        <v/>
      </c>
      <c r="Q26" s="6" t="str">
        <f t="shared" si="8"/>
        <v/>
      </c>
      <c r="R26" s="201">
        <f>COUNTIF(P$8:P26,OK)+COUNTIF(P$8:P26,RDGfix)+COUNTIF(P$8:P26,RDGave)+COUNTIF(P$8:P26,RDGevent)</f>
        <v>0</v>
      </c>
      <c r="S26" s="193"/>
      <c r="T26" s="194" t="str">
        <f t="shared" si="9"/>
        <v/>
      </c>
      <c r="U26" s="6" t="str">
        <f t="shared" si="10"/>
        <v/>
      </c>
      <c r="V26" s="201">
        <f>COUNTIF(T$8:T26,OK)+COUNTIF(T$8:T26,RDGfix)+COUNTIF(T$8:T26,RDGave)+COUNTIF(T$8:T26,RDGevent)</f>
        <v>0</v>
      </c>
      <c r="W26" s="193"/>
      <c r="X26" s="194" t="str">
        <f t="shared" si="11"/>
        <v/>
      </c>
      <c r="Y26" s="6" t="str">
        <f t="shared" si="12"/>
        <v/>
      </c>
      <c r="Z26" s="201">
        <f>COUNTIF(X$8:X26,OK)+COUNTIF(X$8:X26,RDGfix)+COUNTIF(X$8:X26,RDGave)+COUNTIF(X$8:X26,RDGevent)</f>
        <v>0</v>
      </c>
      <c r="AA26" s="193"/>
      <c r="AB26" s="194" t="str">
        <f t="shared" si="13"/>
        <v/>
      </c>
      <c r="AC26" s="6" t="str">
        <f t="shared" si="14"/>
        <v/>
      </c>
      <c r="AD26" s="201">
        <f>COUNTIF(AB$8:AB26,OK)+COUNTIF(AB$8:AB26,RDGfix)+COUNTIF(AB$8:AB26,RDGave)+COUNTIF(AB$8:AB26,RDGevent)</f>
        <v>0</v>
      </c>
      <c r="AE26" s="193"/>
      <c r="AF26" s="194" t="str">
        <f t="shared" si="15"/>
        <v/>
      </c>
      <c r="AG26" s="6" t="str">
        <f t="shared" si="16"/>
        <v/>
      </c>
      <c r="AH26" s="201">
        <f>COUNTIF(AF$8:AF26,OK)+COUNTIF(AF$8:AF26,RDGfix)+COUNTIF(AF$8:AF26,RDGave)+COUNTIF(AF$8:AF26,RDGevent)</f>
        <v>0</v>
      </c>
      <c r="AI26" s="193"/>
      <c r="AJ26" s="194" t="str">
        <f t="shared" si="17"/>
        <v/>
      </c>
      <c r="AK26" s="6" t="str">
        <f t="shared" si="18"/>
        <v/>
      </c>
      <c r="AL26" s="201">
        <f>COUNTIF(AJ$8:AJ26,OK)+COUNTIF(AJ$8:AJ26,RDGfix)+COUNTIF(AJ$8:AJ26,RDGave)+COUNTIF(AJ$8:AJ26,RDGevent)</f>
        <v>0</v>
      </c>
      <c r="AM26" s="243"/>
      <c r="AN26" s="194" t="str">
        <f t="shared" si="19"/>
        <v/>
      </c>
      <c r="AO26" s="6" t="str">
        <f t="shared" si="20"/>
        <v/>
      </c>
      <c r="AP26" s="201">
        <f>COUNTIF(AN$8:AN26,OK)+COUNTIF(AN$8:AN26,RDGfix)+COUNTIF(AN$8:AN26,RDGave)+COUNTIF(AN$8:AN26,RDGevent)</f>
        <v>0</v>
      </c>
      <c r="AQ26" s="193"/>
      <c r="AR26" s="194" t="str">
        <f t="shared" si="21"/>
        <v/>
      </c>
      <c r="AS26" s="6" t="str">
        <f t="shared" si="22"/>
        <v/>
      </c>
      <c r="AT26" s="201">
        <f>COUNTIF(AR$8:AR26,OK)+COUNTIF(AR$8:AR26,RDGfix)+COUNTIF(AR$8:AR26,RDGave)+COUNTIF(AR$8:AR26,RDGevent)</f>
        <v>0</v>
      </c>
      <c r="AU26" s="193"/>
      <c r="AV26" s="194" t="str">
        <f t="shared" si="23"/>
        <v/>
      </c>
      <c r="AW26" s="6" t="str">
        <f t="shared" si="24"/>
        <v/>
      </c>
      <c r="AX26" s="201">
        <f>COUNTIF(AV$8:AV26,OK)+COUNTIF(AV$8:AV26,RDGfix)+COUNTIF(AV$8:AV26,RDGave)+COUNTIF(AV$8:AV26,RDGevent)</f>
        <v>0</v>
      </c>
      <c r="AY26" s="193"/>
      <c r="AZ26" s="194" t="str">
        <f t="shared" si="25"/>
        <v/>
      </c>
      <c r="BA26" s="6" t="str">
        <f t="shared" si="26"/>
        <v/>
      </c>
      <c r="BB26" s="201">
        <f>COUNTIF(AZ$8:AZ26,OK)+COUNTIF(AZ$8:AZ26,RDGfix)+COUNTIF(AZ$8:AZ26,RDGave)+COUNTIF(AZ$8:AZ26,RDGevent)</f>
        <v>0</v>
      </c>
      <c r="BC26" s="193"/>
      <c r="BD26" s="194" t="str">
        <f t="shared" si="27"/>
        <v/>
      </c>
      <c r="BE26" s="6" t="str">
        <f t="shared" si="28"/>
        <v/>
      </c>
      <c r="BF26" s="201">
        <f>COUNTIF(BD$8:BD26,OK)+COUNTIF(BD$8:BD26,RDGfix)+COUNTIF(BD$8:BD26,RDGave)+COUNTIF(BD$8:BD26,RDGevent)</f>
        <v>0</v>
      </c>
      <c r="BG26" s="193"/>
      <c r="BH26" s="194" t="str">
        <f t="shared" si="29"/>
        <v/>
      </c>
      <c r="BI26" s="6" t="str">
        <f t="shared" si="30"/>
        <v/>
      </c>
      <c r="BJ26" s="201">
        <f>COUNTIF(BH$8:BH26,OK)+COUNTIF(BH$8:BH26,RDGfix)+COUNTIF(BH$8:BH26,RDGave)+COUNTIF(BH$8:BH26,RDGevent)</f>
        <v>0</v>
      </c>
      <c r="BK26" s="193"/>
      <c r="BL26" s="194" t="str">
        <f t="shared" si="31"/>
        <v/>
      </c>
      <c r="BM26" s="6" t="str">
        <f t="shared" si="32"/>
        <v/>
      </c>
      <c r="BN26" s="201">
        <f>COUNTIF(BL$8:BL26,OK)+COUNTIF(BL$8:BL26,RDGfix)+COUNTIF(BL$8:BL26,RDGave)+COUNTIF(BL$8:BL26,RDGevent)</f>
        <v>0</v>
      </c>
      <c r="BO26" s="193"/>
      <c r="BP26" s="194" t="str">
        <f t="shared" si="33"/>
        <v/>
      </c>
      <c r="BQ26" s="6" t="str">
        <f t="shared" si="34"/>
        <v/>
      </c>
      <c r="BR26" s="201">
        <f>COUNTIF(BP$8:BP26,OK)+COUNTIF(BP$8:BP26,RDGfix)+COUNTIF(BP$8:BP26,RDGave)+COUNTIF(BP$8:BP26,RDGevent)</f>
        <v>0</v>
      </c>
      <c r="BS26" s="193"/>
      <c r="BT26" s="194" t="str">
        <f t="shared" si="35"/>
        <v/>
      </c>
      <c r="BU26" s="6" t="str">
        <f t="shared" si="36"/>
        <v/>
      </c>
      <c r="BV26" s="201">
        <f>COUNTIF(BT$8:BT26,OK)+COUNTIF(BT$8:BT26,RDGfix)+COUNTIF(BT$8:BT26,RDGave)+COUNTIF(BT$8:BT26,RDGevent)</f>
        <v>0</v>
      </c>
      <c r="BW26" s="193"/>
      <c r="BX26" s="194" t="str">
        <f t="shared" si="37"/>
        <v/>
      </c>
      <c r="BY26" s="6" t="str">
        <f t="shared" si="38"/>
        <v/>
      </c>
      <c r="BZ26" s="201">
        <f>COUNTIF(BX$8:BX26,OK)+COUNTIF(BX$8:BX26,RDGfix)+COUNTIF(BX$8:BX26,RDGave)+COUNTIF(BX$8:BX26,RDGevent)</f>
        <v>0</v>
      </c>
      <c r="CA26" s="193"/>
      <c r="CB26" s="194" t="str">
        <f t="shared" si="39"/>
        <v/>
      </c>
      <c r="CC26" s="6" t="str">
        <f t="shared" si="40"/>
        <v/>
      </c>
      <c r="CD26" s="201">
        <f>COUNTIF(CB$8:CB26,OK)+COUNTIF(CB$8:CB26,RDGfix)+COUNTIF(CB$8:CB26,RDGave)+COUNTIF(CB$8:CB26,RDGevent)</f>
        <v>0</v>
      </c>
      <c r="CE26" s="193"/>
      <c r="CF26" s="194" t="str">
        <f t="shared" si="41"/>
        <v/>
      </c>
      <c r="CG26" s="6" t="str">
        <f t="shared" si="42"/>
        <v/>
      </c>
      <c r="CH26" s="201">
        <f>COUNTIF(CF$8:CF26,OK)+COUNTIF(CF$8:CF26,RDGfix)+COUNTIF(CF$8:CF26,RDGave)+COUNTIF(CF$8:CF26,RDGevent)</f>
        <v>0</v>
      </c>
      <c r="CI26" s="193"/>
      <c r="CJ26" s="194" t="str">
        <f t="shared" si="43"/>
        <v/>
      </c>
      <c r="CK26" s="6" t="str">
        <f t="shared" si="44"/>
        <v/>
      </c>
      <c r="CL26" s="201">
        <f>COUNTIF(CJ$8:CJ26,OK)+COUNTIF(CJ$8:CJ26,RDGfix)+COUNTIF(CJ$8:CJ26,RDGave)+COUNTIF(CJ$8:CJ26,RDGevent)</f>
        <v>0</v>
      </c>
      <c r="CM26" s="193"/>
      <c r="CN26" s="194" t="str">
        <f t="shared" si="45"/>
        <v/>
      </c>
      <c r="CO26" s="6" t="str">
        <f t="shared" si="46"/>
        <v/>
      </c>
      <c r="CP26" s="201">
        <f>COUNTIF(CN$8:CN26,OK)+COUNTIF(CN$8:CN26,RDGfix)+COUNTIF(CN$8:CN26,RDGave)+COUNTIF(CN$8:CN26,RDGevent)</f>
        <v>0</v>
      </c>
      <c r="CQ26" s="193"/>
      <c r="CR26" s="194" t="str">
        <f t="shared" si="47"/>
        <v/>
      </c>
      <c r="CS26" s="6" t="str">
        <f t="shared" si="48"/>
        <v/>
      </c>
      <c r="CT26" s="201">
        <f>COUNTIF(CR$8:CR26,OK)+COUNTIF(CR$8:CR26,RDGfix)+COUNTIF(CR$8:CR26,RDGave)+COUNTIF(CR$8:CR26,RDGevent)</f>
        <v>0</v>
      </c>
      <c r="CU26" s="193"/>
      <c r="CV26" s="194" t="str">
        <f t="shared" si="49"/>
        <v/>
      </c>
      <c r="CW26" s="6" t="str">
        <f t="shared" si="50"/>
        <v/>
      </c>
      <c r="CX26" s="201">
        <f>COUNTIF(CV$8:CV26,OK)+COUNTIF(CV$8:CV26,RDGfix)+COUNTIF(CV$8:CV26,RDGave)+COUNTIF(CV$8:CV26,RDGevent)</f>
        <v>0</v>
      </c>
      <c r="CY26" s="193"/>
      <c r="CZ26" s="194" t="str">
        <f t="shared" si="51"/>
        <v/>
      </c>
      <c r="DA26" s="6" t="str">
        <f t="shared" si="52"/>
        <v/>
      </c>
      <c r="DB26" s="201">
        <f>COUNTIF(CZ$8:CZ26,OK)+COUNTIF(CZ$8:CZ26,RDGfix)+COUNTIF(CZ$8:CZ26,RDGave)+COUNTIF(CZ$8:CZ26,RDGevent)</f>
        <v>0</v>
      </c>
      <c r="DC26" s="193"/>
      <c r="DD26" s="194" t="str">
        <f t="shared" si="53"/>
        <v/>
      </c>
      <c r="DE26" s="6" t="str">
        <f t="shared" si="54"/>
        <v/>
      </c>
      <c r="DF26" s="201">
        <f>COUNTIF(DD$8:DD26,OK)+COUNTIF(DD$8:DD26,RDGfix)+COUNTIF(DD$8:DD26,RDGave)+COUNTIF(DD$8:DD26,RDGevent)</f>
        <v>0</v>
      </c>
      <c r="DG26" s="193"/>
      <c r="DH26" s="194" t="str">
        <f t="shared" si="55"/>
        <v/>
      </c>
      <c r="DI26" s="6" t="str">
        <f t="shared" si="56"/>
        <v/>
      </c>
      <c r="DJ26" s="201">
        <f>COUNTIF(DH$8:DH26,OK)+COUNTIF(DH$8:DH26,RDGfix)+COUNTIF(DH$8:DH26,RDGave)+COUNTIF(DH$8:DH26,RDGevent)</f>
        <v>0</v>
      </c>
      <c r="DK26" s="193"/>
      <c r="DL26" s="194" t="str">
        <f t="shared" si="57"/>
        <v/>
      </c>
      <c r="DM26" s="6" t="str">
        <f t="shared" si="58"/>
        <v/>
      </c>
      <c r="DN26" s="201">
        <f>COUNTIF(DL$8:DL26,OK)+COUNTIF(DL$8:DL26,RDGfix)+COUNTIF(DL$8:DL26,RDGave)+COUNTIF(DL$8:DL26,RDGevent)</f>
        <v>0</v>
      </c>
      <c r="DO26" s="193"/>
      <c r="DP26" s="194" t="str">
        <f t="shared" si="59"/>
        <v/>
      </c>
      <c r="DQ26" s="6" t="str">
        <f t="shared" si="60"/>
        <v/>
      </c>
      <c r="DR26" s="201">
        <f>COUNTIF(DP$8:DP26,OK)+COUNTIF(DP$8:DP26,RDGfix)+COUNTIF(DP$8:DP26,RDGave)+COUNTIF(DP$8:DP26,RDGevent)</f>
        <v>0</v>
      </c>
      <c r="DS26" s="193"/>
      <c r="DT26" s="194" t="str">
        <f t="shared" si="61"/>
        <v/>
      </c>
      <c r="DU26" s="6" t="str">
        <f t="shared" si="62"/>
        <v/>
      </c>
      <c r="DV26" s="201">
        <f>COUNTIF(DT$8:DT26,OK)+COUNTIF(DT$8:DT26,RDGfix)+COUNTIF(DT$8:DT26,RDGave)+COUNTIF(DT$8:DT26,RDGevent)</f>
        <v>0</v>
      </c>
      <c r="DW26" s="193"/>
      <c r="DX26" s="194" t="str">
        <f t="shared" si="63"/>
        <v/>
      </c>
      <c r="DY26" s="6" t="str">
        <f t="shared" si="64"/>
        <v/>
      </c>
      <c r="DZ26" s="201">
        <f>COUNTIF(DX$8:DX26,OK)+COUNTIF(DX$8:DX26,RDGfix)+COUNTIF(DX$8:DX26,RDGave)+COUNTIF(DX$8:DX26,RDGevent)</f>
        <v>0</v>
      </c>
      <c r="EA26" s="193"/>
      <c r="EB26" s="194" t="str">
        <f t="shared" si="65"/>
        <v/>
      </c>
      <c r="EC26" s="6" t="str">
        <f t="shared" si="66"/>
        <v/>
      </c>
      <c r="ED26" s="201">
        <f>COUNTIF(EB$8:EB26,OK)+COUNTIF(EB$8:EB26,RDGfix)+COUNTIF(EB$8:EB26,RDGave)+COUNTIF(EB$8:EB26,RDGevent)</f>
        <v>0</v>
      </c>
      <c r="EE26" s="193"/>
      <c r="EF26" s="194" t="str">
        <f t="shared" si="67"/>
        <v/>
      </c>
      <c r="EG26" s="6" t="str">
        <f t="shared" si="68"/>
        <v/>
      </c>
      <c r="EH26" s="201">
        <f>COUNTIF(EF$8:EF26,OK)+COUNTIF(EF$8:EF26,RDGfix)+COUNTIF(EF$8:EF26,RDGave)+COUNTIF(EF$8:EF26,RDGevent)</f>
        <v>0</v>
      </c>
      <c r="EI26" s="193"/>
      <c r="EJ26" s="194" t="str">
        <f t="shared" si="69"/>
        <v/>
      </c>
      <c r="EK26" s="6" t="str">
        <f t="shared" si="70"/>
        <v/>
      </c>
      <c r="EL26" s="201">
        <f>COUNTIF(EJ$8:EJ26,OK)+COUNTIF(EJ$8:EJ26,RDGfix)+COUNTIF(EJ$8:EJ26,RDGave)+COUNTIF(EJ$8:EJ26,RDGevent)</f>
        <v>0</v>
      </c>
      <c r="EM26" s="193"/>
      <c r="EN26" s="194" t="str">
        <f t="shared" si="71"/>
        <v/>
      </c>
      <c r="EO26" s="6" t="str">
        <f t="shared" si="72"/>
        <v/>
      </c>
      <c r="EP26" s="201">
        <f>COUNTIF(EN$8:EN26,OK)+COUNTIF(EN$8:EN26,RDGfix)+COUNTIF(EN$8:EN26,RDGave)+COUNTIF(EN$8:EN26,RDGevent)</f>
        <v>0</v>
      </c>
      <c r="EQ26" s="193"/>
      <c r="ER26" s="194" t="str">
        <f t="shared" si="73"/>
        <v/>
      </c>
      <c r="ES26" s="6" t="str">
        <f t="shared" si="74"/>
        <v/>
      </c>
      <c r="ET26" s="201">
        <f>COUNTIF(ER$8:ER26,OK)+COUNTIF(ER$8:ER26,RDGfix)+COUNTIF(ER$8:ER26,RDGave)+COUNTIF(ER$8:ER26,RDGevent)</f>
        <v>0</v>
      </c>
      <c r="EU26" s="193"/>
      <c r="EV26" s="194" t="str">
        <f t="shared" si="75"/>
        <v/>
      </c>
      <c r="EW26" s="6" t="str">
        <f t="shared" si="76"/>
        <v/>
      </c>
      <c r="EX26" s="201">
        <f>COUNTIF(EV$8:EV26,OK)+COUNTIF(EV$8:EV26,RDGfix)+COUNTIF(EV$8:EV26,RDGave)+COUNTIF(EV$8:EV26,RDGevent)</f>
        <v>0</v>
      </c>
      <c r="EY26" s="193"/>
      <c r="EZ26" s="194" t="str">
        <f t="shared" si="77"/>
        <v/>
      </c>
      <c r="FA26" s="6" t="str">
        <f t="shared" si="78"/>
        <v/>
      </c>
      <c r="FB26" s="201">
        <f>COUNTIF(EZ$8:EZ26,OK)+COUNTIF(EZ$8:EZ26,RDGfix)+COUNTIF(EZ$8:EZ26,RDGave)+COUNTIF(EZ$8:EZ26,RDGevent)</f>
        <v>0</v>
      </c>
      <c r="FC26" s="193"/>
      <c r="FD26" s="194" t="str">
        <f t="shared" si="79"/>
        <v/>
      </c>
      <c r="FE26" s="6" t="str">
        <f t="shared" si="80"/>
        <v/>
      </c>
      <c r="FF26" s="201">
        <f>COUNTIF(FD$8:FD26,OK)+COUNTIF(FD$8:FD26,RDGfix)+COUNTIF(FD$8:FD26,RDGave)+COUNTIF(FD$8:FD26,RDGevent)</f>
        <v>0</v>
      </c>
      <c r="FG26" s="193"/>
      <c r="FH26" s="194" t="str">
        <f t="shared" si="81"/>
        <v/>
      </c>
      <c r="FI26" s="6" t="str">
        <f t="shared" si="82"/>
        <v/>
      </c>
      <c r="FJ26" s="201">
        <f>COUNTIF(FH$8:FH26,OK)+COUNTIF(FH$8:FH26,RDGfix)+COUNTIF(FH$8:FH26,RDGave)+COUNTIF(FH$8:FH26,RDGevent)</f>
        <v>0</v>
      </c>
      <c r="FK26" s="2"/>
      <c r="FL26" s="53">
        <v>1</v>
      </c>
      <c r="FM26" s="2"/>
      <c r="FN26" s="54"/>
      <c r="FO26" s="45"/>
      <c r="FP26" s="2"/>
    </row>
    <row r="27" spans="1:172">
      <c r="B27" s="5" t="s">
        <v>37</v>
      </c>
      <c r="C27" s="242"/>
      <c r="D27" s="6" t="str">
        <f t="shared" si="1"/>
        <v/>
      </c>
      <c r="E27" s="6" t="str">
        <f t="shared" si="2"/>
        <v/>
      </c>
      <c r="F27" s="201">
        <f>COUNTIF(D$8:D27,OK)+COUNTIF(D$8:D27,RDGfix)+COUNTIF(D$8:D27,RDGave)+COUNTIF(D$8:D27,RDGevent)</f>
        <v>0</v>
      </c>
      <c r="G27" s="243"/>
      <c r="H27" s="194" t="str">
        <f t="shared" si="3"/>
        <v/>
      </c>
      <c r="I27" s="6" t="str">
        <f t="shared" si="4"/>
        <v/>
      </c>
      <c r="J27" s="201">
        <f>COUNTIF(H$8:H27,OK)+COUNTIF(H$8:H27,RDGfix)+COUNTIF(H$8:H27,RDGave)+COUNTIF(H$8:H27,RDGevent)</f>
        <v>0</v>
      </c>
      <c r="K27" s="193"/>
      <c r="L27" s="194" t="str">
        <f t="shared" si="5"/>
        <v/>
      </c>
      <c r="M27" s="6" t="str">
        <f t="shared" si="6"/>
        <v/>
      </c>
      <c r="N27" s="201">
        <f>COUNTIF(L$8:L27,OK)+COUNTIF(L$8:L27,RDGfix)+COUNTIF(L$8:L27,RDGave)+COUNTIF(L$8:L27,RDGevent)</f>
        <v>0</v>
      </c>
      <c r="O27" s="193"/>
      <c r="P27" s="194" t="str">
        <f t="shared" si="7"/>
        <v/>
      </c>
      <c r="Q27" s="6" t="str">
        <f t="shared" si="8"/>
        <v/>
      </c>
      <c r="R27" s="201">
        <f>COUNTIF(P$8:P27,OK)+COUNTIF(P$8:P27,RDGfix)+COUNTIF(P$8:P27,RDGave)+COUNTIF(P$8:P27,RDGevent)</f>
        <v>0</v>
      </c>
      <c r="S27" s="193"/>
      <c r="T27" s="194" t="str">
        <f t="shared" si="9"/>
        <v/>
      </c>
      <c r="U27" s="6" t="str">
        <f t="shared" si="10"/>
        <v/>
      </c>
      <c r="V27" s="201">
        <f>COUNTIF(T$8:T27,OK)+COUNTIF(T$8:T27,RDGfix)+COUNTIF(T$8:T27,RDGave)+COUNTIF(T$8:T27,RDGevent)</f>
        <v>0</v>
      </c>
      <c r="W27" s="193"/>
      <c r="X27" s="194" t="str">
        <f t="shared" si="11"/>
        <v/>
      </c>
      <c r="Y27" s="6" t="str">
        <f t="shared" si="12"/>
        <v/>
      </c>
      <c r="Z27" s="201">
        <f>COUNTIF(X$8:X27,OK)+COUNTIF(X$8:X27,RDGfix)+COUNTIF(X$8:X27,RDGave)+COUNTIF(X$8:X27,RDGevent)</f>
        <v>0</v>
      </c>
      <c r="AA27" s="193"/>
      <c r="AB27" s="194" t="str">
        <f t="shared" si="13"/>
        <v/>
      </c>
      <c r="AC27" s="6" t="str">
        <f t="shared" si="14"/>
        <v/>
      </c>
      <c r="AD27" s="201">
        <f>COUNTIF(AB$8:AB27,OK)+COUNTIF(AB$8:AB27,RDGfix)+COUNTIF(AB$8:AB27,RDGave)+COUNTIF(AB$8:AB27,RDGevent)</f>
        <v>0</v>
      </c>
      <c r="AE27" s="193"/>
      <c r="AF27" s="194" t="str">
        <f t="shared" si="15"/>
        <v/>
      </c>
      <c r="AG27" s="6" t="str">
        <f t="shared" si="16"/>
        <v/>
      </c>
      <c r="AH27" s="201">
        <f>COUNTIF(AF$8:AF27,OK)+COUNTIF(AF$8:AF27,RDGfix)+COUNTIF(AF$8:AF27,RDGave)+COUNTIF(AF$8:AF27,RDGevent)</f>
        <v>0</v>
      </c>
      <c r="AI27" s="193"/>
      <c r="AJ27" s="194" t="str">
        <f t="shared" si="17"/>
        <v/>
      </c>
      <c r="AK27" s="6" t="str">
        <f t="shared" si="18"/>
        <v/>
      </c>
      <c r="AL27" s="201">
        <f>COUNTIF(AJ$8:AJ27,OK)+COUNTIF(AJ$8:AJ27,RDGfix)+COUNTIF(AJ$8:AJ27,RDGave)+COUNTIF(AJ$8:AJ27,RDGevent)</f>
        <v>0</v>
      </c>
      <c r="AM27" s="243"/>
      <c r="AN27" s="194" t="str">
        <f t="shared" si="19"/>
        <v/>
      </c>
      <c r="AO27" s="6" t="str">
        <f t="shared" si="20"/>
        <v/>
      </c>
      <c r="AP27" s="201">
        <f>COUNTIF(AN$8:AN27,OK)+COUNTIF(AN$8:AN27,RDGfix)+COUNTIF(AN$8:AN27,RDGave)+COUNTIF(AN$8:AN27,RDGevent)</f>
        <v>0</v>
      </c>
      <c r="AQ27" s="193"/>
      <c r="AR27" s="194" t="str">
        <f t="shared" si="21"/>
        <v/>
      </c>
      <c r="AS27" s="6" t="str">
        <f t="shared" si="22"/>
        <v/>
      </c>
      <c r="AT27" s="201">
        <f>COUNTIF(AR$8:AR27,OK)+COUNTIF(AR$8:AR27,RDGfix)+COUNTIF(AR$8:AR27,RDGave)+COUNTIF(AR$8:AR27,RDGevent)</f>
        <v>0</v>
      </c>
      <c r="AU27" s="193"/>
      <c r="AV27" s="194" t="str">
        <f t="shared" si="23"/>
        <v/>
      </c>
      <c r="AW27" s="6" t="str">
        <f t="shared" si="24"/>
        <v/>
      </c>
      <c r="AX27" s="201">
        <f>COUNTIF(AV$8:AV27,OK)+COUNTIF(AV$8:AV27,RDGfix)+COUNTIF(AV$8:AV27,RDGave)+COUNTIF(AV$8:AV27,RDGevent)</f>
        <v>0</v>
      </c>
      <c r="AY27" s="193"/>
      <c r="AZ27" s="194" t="str">
        <f t="shared" si="25"/>
        <v/>
      </c>
      <c r="BA27" s="6" t="str">
        <f t="shared" si="26"/>
        <v/>
      </c>
      <c r="BB27" s="201">
        <f>COUNTIF(AZ$8:AZ27,OK)+COUNTIF(AZ$8:AZ27,RDGfix)+COUNTIF(AZ$8:AZ27,RDGave)+COUNTIF(AZ$8:AZ27,RDGevent)</f>
        <v>0</v>
      </c>
      <c r="BC27" s="193"/>
      <c r="BD27" s="194" t="str">
        <f t="shared" si="27"/>
        <v/>
      </c>
      <c r="BE27" s="6" t="str">
        <f t="shared" si="28"/>
        <v/>
      </c>
      <c r="BF27" s="201">
        <f>COUNTIF(BD$8:BD27,OK)+COUNTIF(BD$8:BD27,RDGfix)+COUNTIF(BD$8:BD27,RDGave)+COUNTIF(BD$8:BD27,RDGevent)</f>
        <v>0</v>
      </c>
      <c r="BG27" s="193"/>
      <c r="BH27" s="194" t="str">
        <f t="shared" si="29"/>
        <v/>
      </c>
      <c r="BI27" s="6" t="str">
        <f t="shared" si="30"/>
        <v/>
      </c>
      <c r="BJ27" s="201">
        <f>COUNTIF(BH$8:BH27,OK)+COUNTIF(BH$8:BH27,RDGfix)+COUNTIF(BH$8:BH27,RDGave)+COUNTIF(BH$8:BH27,RDGevent)</f>
        <v>0</v>
      </c>
      <c r="BK27" s="193"/>
      <c r="BL27" s="194" t="str">
        <f t="shared" si="31"/>
        <v/>
      </c>
      <c r="BM27" s="6" t="str">
        <f t="shared" si="32"/>
        <v/>
      </c>
      <c r="BN27" s="201">
        <f>COUNTIF(BL$8:BL27,OK)+COUNTIF(BL$8:BL27,RDGfix)+COUNTIF(BL$8:BL27,RDGave)+COUNTIF(BL$8:BL27,RDGevent)</f>
        <v>0</v>
      </c>
      <c r="BO27" s="193"/>
      <c r="BP27" s="194" t="str">
        <f t="shared" si="33"/>
        <v/>
      </c>
      <c r="BQ27" s="6" t="str">
        <f t="shared" si="34"/>
        <v/>
      </c>
      <c r="BR27" s="201">
        <f>COUNTIF(BP$8:BP27,OK)+COUNTIF(BP$8:BP27,RDGfix)+COUNTIF(BP$8:BP27,RDGave)+COUNTIF(BP$8:BP27,RDGevent)</f>
        <v>0</v>
      </c>
      <c r="BS27" s="193"/>
      <c r="BT27" s="194" t="str">
        <f t="shared" si="35"/>
        <v/>
      </c>
      <c r="BU27" s="6" t="str">
        <f t="shared" si="36"/>
        <v/>
      </c>
      <c r="BV27" s="201">
        <f>COUNTIF(BT$8:BT27,OK)+COUNTIF(BT$8:BT27,RDGfix)+COUNTIF(BT$8:BT27,RDGave)+COUNTIF(BT$8:BT27,RDGevent)</f>
        <v>0</v>
      </c>
      <c r="BW27" s="193"/>
      <c r="BX27" s="194" t="str">
        <f t="shared" si="37"/>
        <v/>
      </c>
      <c r="BY27" s="6" t="str">
        <f t="shared" si="38"/>
        <v/>
      </c>
      <c r="BZ27" s="201">
        <f>COUNTIF(BX$8:BX27,OK)+COUNTIF(BX$8:BX27,RDGfix)+COUNTIF(BX$8:BX27,RDGave)+COUNTIF(BX$8:BX27,RDGevent)</f>
        <v>0</v>
      </c>
      <c r="CA27" s="193"/>
      <c r="CB27" s="194" t="str">
        <f t="shared" si="39"/>
        <v/>
      </c>
      <c r="CC27" s="6" t="str">
        <f t="shared" si="40"/>
        <v/>
      </c>
      <c r="CD27" s="201">
        <f>COUNTIF(CB$8:CB27,OK)+COUNTIF(CB$8:CB27,RDGfix)+COUNTIF(CB$8:CB27,RDGave)+COUNTIF(CB$8:CB27,RDGevent)</f>
        <v>0</v>
      </c>
      <c r="CE27" s="193"/>
      <c r="CF27" s="194" t="str">
        <f t="shared" si="41"/>
        <v/>
      </c>
      <c r="CG27" s="6" t="str">
        <f t="shared" si="42"/>
        <v/>
      </c>
      <c r="CH27" s="201">
        <f>COUNTIF(CF$8:CF27,OK)+COUNTIF(CF$8:CF27,RDGfix)+COUNTIF(CF$8:CF27,RDGave)+COUNTIF(CF$8:CF27,RDGevent)</f>
        <v>0</v>
      </c>
      <c r="CI27" s="193"/>
      <c r="CJ27" s="194" t="str">
        <f t="shared" si="43"/>
        <v/>
      </c>
      <c r="CK27" s="6" t="str">
        <f t="shared" si="44"/>
        <v/>
      </c>
      <c r="CL27" s="201">
        <f>COUNTIF(CJ$8:CJ27,OK)+COUNTIF(CJ$8:CJ27,RDGfix)+COUNTIF(CJ$8:CJ27,RDGave)+COUNTIF(CJ$8:CJ27,RDGevent)</f>
        <v>0</v>
      </c>
      <c r="CM27" s="193"/>
      <c r="CN27" s="194" t="str">
        <f t="shared" si="45"/>
        <v/>
      </c>
      <c r="CO27" s="6" t="str">
        <f t="shared" si="46"/>
        <v/>
      </c>
      <c r="CP27" s="201">
        <f>COUNTIF(CN$8:CN27,OK)+COUNTIF(CN$8:CN27,RDGfix)+COUNTIF(CN$8:CN27,RDGave)+COUNTIF(CN$8:CN27,RDGevent)</f>
        <v>0</v>
      </c>
      <c r="CQ27" s="193"/>
      <c r="CR27" s="194" t="str">
        <f t="shared" si="47"/>
        <v/>
      </c>
      <c r="CS27" s="6" t="str">
        <f t="shared" si="48"/>
        <v/>
      </c>
      <c r="CT27" s="201">
        <f>COUNTIF(CR$8:CR27,OK)+COUNTIF(CR$8:CR27,RDGfix)+COUNTIF(CR$8:CR27,RDGave)+COUNTIF(CR$8:CR27,RDGevent)</f>
        <v>0</v>
      </c>
      <c r="CU27" s="193"/>
      <c r="CV27" s="194" t="str">
        <f t="shared" si="49"/>
        <v/>
      </c>
      <c r="CW27" s="6" t="str">
        <f t="shared" si="50"/>
        <v/>
      </c>
      <c r="CX27" s="201">
        <f>COUNTIF(CV$8:CV27,OK)+COUNTIF(CV$8:CV27,RDGfix)+COUNTIF(CV$8:CV27,RDGave)+COUNTIF(CV$8:CV27,RDGevent)</f>
        <v>0</v>
      </c>
      <c r="CY27" s="193"/>
      <c r="CZ27" s="194" t="str">
        <f t="shared" si="51"/>
        <v/>
      </c>
      <c r="DA27" s="6" t="str">
        <f t="shared" si="52"/>
        <v/>
      </c>
      <c r="DB27" s="201">
        <f>COUNTIF(CZ$8:CZ27,OK)+COUNTIF(CZ$8:CZ27,RDGfix)+COUNTIF(CZ$8:CZ27,RDGave)+COUNTIF(CZ$8:CZ27,RDGevent)</f>
        <v>0</v>
      </c>
      <c r="DC27" s="193"/>
      <c r="DD27" s="194" t="str">
        <f t="shared" si="53"/>
        <v/>
      </c>
      <c r="DE27" s="6" t="str">
        <f t="shared" si="54"/>
        <v/>
      </c>
      <c r="DF27" s="201">
        <f>COUNTIF(DD$8:DD27,OK)+COUNTIF(DD$8:DD27,RDGfix)+COUNTIF(DD$8:DD27,RDGave)+COUNTIF(DD$8:DD27,RDGevent)</f>
        <v>0</v>
      </c>
      <c r="DG27" s="193"/>
      <c r="DH27" s="194" t="str">
        <f t="shared" si="55"/>
        <v/>
      </c>
      <c r="DI27" s="6" t="str">
        <f t="shared" si="56"/>
        <v/>
      </c>
      <c r="DJ27" s="201">
        <f>COUNTIF(DH$8:DH27,OK)+COUNTIF(DH$8:DH27,RDGfix)+COUNTIF(DH$8:DH27,RDGave)+COUNTIF(DH$8:DH27,RDGevent)</f>
        <v>0</v>
      </c>
      <c r="DK27" s="193"/>
      <c r="DL27" s="194" t="str">
        <f t="shared" si="57"/>
        <v/>
      </c>
      <c r="DM27" s="6" t="str">
        <f t="shared" si="58"/>
        <v/>
      </c>
      <c r="DN27" s="201">
        <f>COUNTIF(DL$8:DL27,OK)+COUNTIF(DL$8:DL27,RDGfix)+COUNTIF(DL$8:DL27,RDGave)+COUNTIF(DL$8:DL27,RDGevent)</f>
        <v>0</v>
      </c>
      <c r="DO27" s="193"/>
      <c r="DP27" s="194" t="str">
        <f t="shared" si="59"/>
        <v/>
      </c>
      <c r="DQ27" s="6" t="str">
        <f t="shared" si="60"/>
        <v/>
      </c>
      <c r="DR27" s="201">
        <f>COUNTIF(DP$8:DP27,OK)+COUNTIF(DP$8:DP27,RDGfix)+COUNTIF(DP$8:DP27,RDGave)+COUNTIF(DP$8:DP27,RDGevent)</f>
        <v>0</v>
      </c>
      <c r="DS27" s="193"/>
      <c r="DT27" s="194" t="str">
        <f t="shared" si="61"/>
        <v/>
      </c>
      <c r="DU27" s="6" t="str">
        <f t="shared" si="62"/>
        <v/>
      </c>
      <c r="DV27" s="201">
        <f>COUNTIF(DT$8:DT27,OK)+COUNTIF(DT$8:DT27,RDGfix)+COUNTIF(DT$8:DT27,RDGave)+COUNTIF(DT$8:DT27,RDGevent)</f>
        <v>0</v>
      </c>
      <c r="DW27" s="193"/>
      <c r="DX27" s="194" t="str">
        <f t="shared" si="63"/>
        <v/>
      </c>
      <c r="DY27" s="6" t="str">
        <f t="shared" si="64"/>
        <v/>
      </c>
      <c r="DZ27" s="201">
        <f>COUNTIF(DX$8:DX27,OK)+COUNTIF(DX$8:DX27,RDGfix)+COUNTIF(DX$8:DX27,RDGave)+COUNTIF(DX$8:DX27,RDGevent)</f>
        <v>0</v>
      </c>
      <c r="EA27" s="193"/>
      <c r="EB27" s="194" t="str">
        <f t="shared" si="65"/>
        <v/>
      </c>
      <c r="EC27" s="6" t="str">
        <f t="shared" si="66"/>
        <v/>
      </c>
      <c r="ED27" s="201">
        <f>COUNTIF(EB$8:EB27,OK)+COUNTIF(EB$8:EB27,RDGfix)+COUNTIF(EB$8:EB27,RDGave)+COUNTIF(EB$8:EB27,RDGevent)</f>
        <v>0</v>
      </c>
      <c r="EE27" s="193"/>
      <c r="EF27" s="194" t="str">
        <f t="shared" si="67"/>
        <v/>
      </c>
      <c r="EG27" s="6" t="str">
        <f t="shared" si="68"/>
        <v/>
      </c>
      <c r="EH27" s="201">
        <f>COUNTIF(EF$8:EF27,OK)+COUNTIF(EF$8:EF27,RDGfix)+COUNTIF(EF$8:EF27,RDGave)+COUNTIF(EF$8:EF27,RDGevent)</f>
        <v>0</v>
      </c>
      <c r="EI27" s="193"/>
      <c r="EJ27" s="194" t="str">
        <f t="shared" si="69"/>
        <v/>
      </c>
      <c r="EK27" s="6" t="str">
        <f t="shared" si="70"/>
        <v/>
      </c>
      <c r="EL27" s="201">
        <f>COUNTIF(EJ$8:EJ27,OK)+COUNTIF(EJ$8:EJ27,RDGfix)+COUNTIF(EJ$8:EJ27,RDGave)+COUNTIF(EJ$8:EJ27,RDGevent)</f>
        <v>0</v>
      </c>
      <c r="EM27" s="193"/>
      <c r="EN27" s="194" t="str">
        <f t="shared" si="71"/>
        <v/>
      </c>
      <c r="EO27" s="6" t="str">
        <f t="shared" si="72"/>
        <v/>
      </c>
      <c r="EP27" s="201">
        <f>COUNTIF(EN$8:EN27,OK)+COUNTIF(EN$8:EN27,RDGfix)+COUNTIF(EN$8:EN27,RDGave)+COUNTIF(EN$8:EN27,RDGevent)</f>
        <v>0</v>
      </c>
      <c r="EQ27" s="193"/>
      <c r="ER27" s="194" t="str">
        <f t="shared" si="73"/>
        <v/>
      </c>
      <c r="ES27" s="6" t="str">
        <f t="shared" si="74"/>
        <v/>
      </c>
      <c r="ET27" s="201">
        <f>COUNTIF(ER$8:ER27,OK)+COUNTIF(ER$8:ER27,RDGfix)+COUNTIF(ER$8:ER27,RDGave)+COUNTIF(ER$8:ER27,RDGevent)</f>
        <v>0</v>
      </c>
      <c r="EU27" s="193"/>
      <c r="EV27" s="194" t="str">
        <f t="shared" si="75"/>
        <v/>
      </c>
      <c r="EW27" s="6" t="str">
        <f t="shared" si="76"/>
        <v/>
      </c>
      <c r="EX27" s="201">
        <f>COUNTIF(EV$8:EV27,OK)+COUNTIF(EV$8:EV27,RDGfix)+COUNTIF(EV$8:EV27,RDGave)+COUNTIF(EV$8:EV27,RDGevent)</f>
        <v>0</v>
      </c>
      <c r="EY27" s="193"/>
      <c r="EZ27" s="194" t="str">
        <f t="shared" si="77"/>
        <v/>
      </c>
      <c r="FA27" s="6" t="str">
        <f t="shared" si="78"/>
        <v/>
      </c>
      <c r="FB27" s="201">
        <f>COUNTIF(EZ$8:EZ27,OK)+COUNTIF(EZ$8:EZ27,RDGfix)+COUNTIF(EZ$8:EZ27,RDGave)+COUNTIF(EZ$8:EZ27,RDGevent)</f>
        <v>0</v>
      </c>
      <c r="FC27" s="193"/>
      <c r="FD27" s="194" t="str">
        <f t="shared" si="79"/>
        <v/>
      </c>
      <c r="FE27" s="6" t="str">
        <f t="shared" si="80"/>
        <v/>
      </c>
      <c r="FF27" s="201">
        <f>COUNTIF(FD$8:FD27,OK)+COUNTIF(FD$8:FD27,RDGfix)+COUNTIF(FD$8:FD27,RDGave)+COUNTIF(FD$8:FD27,RDGevent)</f>
        <v>0</v>
      </c>
      <c r="FG27" s="193"/>
      <c r="FH27" s="194" t="str">
        <f t="shared" si="81"/>
        <v/>
      </c>
      <c r="FI27" s="6" t="str">
        <f t="shared" si="82"/>
        <v/>
      </c>
      <c r="FJ27" s="201">
        <f>COUNTIF(FH$8:FH27,OK)+COUNTIF(FH$8:FH27,RDGfix)+COUNTIF(FH$8:FH27,RDGave)+COUNTIF(FH$8:FH27,RDGevent)</f>
        <v>0</v>
      </c>
      <c r="FK27" s="2"/>
      <c r="FL27" s="53">
        <v>1</v>
      </c>
      <c r="FM27" s="2"/>
      <c r="FN27" s="197"/>
      <c r="FO27" s="187"/>
      <c r="FP27" s="2"/>
    </row>
    <row r="28" spans="1:172">
      <c r="B28" s="5" t="s">
        <v>152</v>
      </c>
      <c r="C28" s="242"/>
      <c r="D28" s="6" t="str">
        <f t="shared" si="1"/>
        <v/>
      </c>
      <c r="E28" s="6" t="str">
        <f t="shared" si="2"/>
        <v/>
      </c>
      <c r="F28" s="201">
        <f>COUNTIF(D$8:D28,OK)+COUNTIF(D$8:D28,RDGfix)+COUNTIF(D$8:D28,RDGave)+COUNTIF(D$8:D28,RDGevent)</f>
        <v>0</v>
      </c>
      <c r="G28" s="243"/>
      <c r="H28" s="194" t="str">
        <f t="shared" si="3"/>
        <v/>
      </c>
      <c r="I28" s="6" t="str">
        <f t="shared" si="4"/>
        <v/>
      </c>
      <c r="J28" s="201">
        <f>COUNTIF(H$8:H28,OK)+COUNTIF(H$8:H28,RDGfix)+COUNTIF(H$8:H28,RDGave)+COUNTIF(H$8:H28,RDGevent)</f>
        <v>0</v>
      </c>
      <c r="K28" s="193"/>
      <c r="L28" s="194" t="str">
        <f t="shared" si="5"/>
        <v/>
      </c>
      <c r="M28" s="6" t="str">
        <f t="shared" si="6"/>
        <v/>
      </c>
      <c r="N28" s="201">
        <f>COUNTIF(L$8:L28,OK)+COUNTIF(L$8:L28,RDGfix)+COUNTIF(L$8:L28,RDGave)+COUNTIF(L$8:L28,RDGevent)</f>
        <v>0</v>
      </c>
      <c r="O28" s="193"/>
      <c r="P28" s="194" t="str">
        <f t="shared" si="7"/>
        <v/>
      </c>
      <c r="Q28" s="6" t="str">
        <f t="shared" si="8"/>
        <v/>
      </c>
      <c r="R28" s="201">
        <f>COUNTIF(P$8:P28,OK)+COUNTIF(P$8:P28,RDGfix)+COUNTIF(P$8:P28,RDGave)+COUNTIF(P$8:P28,RDGevent)</f>
        <v>0</v>
      </c>
      <c r="S28" s="193"/>
      <c r="T28" s="194" t="str">
        <f t="shared" si="9"/>
        <v/>
      </c>
      <c r="U28" s="6" t="str">
        <f t="shared" si="10"/>
        <v/>
      </c>
      <c r="V28" s="201">
        <f>COUNTIF(T$8:T28,OK)+COUNTIF(T$8:T28,RDGfix)+COUNTIF(T$8:T28,RDGave)+COUNTIF(T$8:T28,RDGevent)</f>
        <v>0</v>
      </c>
      <c r="W28" s="193"/>
      <c r="X28" s="194" t="str">
        <f t="shared" si="11"/>
        <v/>
      </c>
      <c r="Y28" s="6" t="str">
        <f t="shared" si="12"/>
        <v/>
      </c>
      <c r="Z28" s="201">
        <f>COUNTIF(X$8:X28,OK)+COUNTIF(X$8:X28,RDGfix)+COUNTIF(X$8:X28,RDGave)+COUNTIF(X$8:X28,RDGevent)</f>
        <v>0</v>
      </c>
      <c r="AA28" s="193"/>
      <c r="AB28" s="194" t="str">
        <f t="shared" si="13"/>
        <v/>
      </c>
      <c r="AC28" s="6" t="str">
        <f t="shared" si="14"/>
        <v/>
      </c>
      <c r="AD28" s="201">
        <f>COUNTIF(AB$8:AB28,OK)+COUNTIF(AB$8:AB28,RDGfix)+COUNTIF(AB$8:AB28,RDGave)+COUNTIF(AB$8:AB28,RDGevent)</f>
        <v>0</v>
      </c>
      <c r="AE28" s="193"/>
      <c r="AF28" s="194" t="str">
        <f t="shared" si="15"/>
        <v/>
      </c>
      <c r="AG28" s="6" t="str">
        <f t="shared" si="16"/>
        <v/>
      </c>
      <c r="AH28" s="201">
        <f>COUNTIF(AF$8:AF28,OK)+COUNTIF(AF$8:AF28,RDGfix)+COUNTIF(AF$8:AF28,RDGave)+COUNTIF(AF$8:AF28,RDGevent)</f>
        <v>0</v>
      </c>
      <c r="AI28" s="193"/>
      <c r="AJ28" s="194" t="str">
        <f t="shared" si="17"/>
        <v/>
      </c>
      <c r="AK28" s="6" t="str">
        <f t="shared" si="18"/>
        <v/>
      </c>
      <c r="AL28" s="201">
        <f>COUNTIF(AJ$8:AJ28,OK)+COUNTIF(AJ$8:AJ28,RDGfix)+COUNTIF(AJ$8:AJ28,RDGave)+COUNTIF(AJ$8:AJ28,RDGevent)</f>
        <v>0</v>
      </c>
      <c r="AM28" s="243"/>
      <c r="AN28" s="194" t="str">
        <f t="shared" si="19"/>
        <v/>
      </c>
      <c r="AO28" s="6" t="str">
        <f t="shared" si="20"/>
        <v/>
      </c>
      <c r="AP28" s="201">
        <f>COUNTIF(AN$8:AN28,OK)+COUNTIF(AN$8:AN28,RDGfix)+COUNTIF(AN$8:AN28,RDGave)+COUNTIF(AN$8:AN28,RDGevent)</f>
        <v>0</v>
      </c>
      <c r="AQ28" s="193"/>
      <c r="AR28" s="194" t="str">
        <f t="shared" si="21"/>
        <v/>
      </c>
      <c r="AS28" s="6" t="str">
        <f t="shared" si="22"/>
        <v/>
      </c>
      <c r="AT28" s="201">
        <f>COUNTIF(AR$8:AR28,OK)+COUNTIF(AR$8:AR28,RDGfix)+COUNTIF(AR$8:AR28,RDGave)+COUNTIF(AR$8:AR28,RDGevent)</f>
        <v>0</v>
      </c>
      <c r="AU28" s="193"/>
      <c r="AV28" s="194" t="str">
        <f t="shared" si="23"/>
        <v/>
      </c>
      <c r="AW28" s="6" t="str">
        <f t="shared" si="24"/>
        <v/>
      </c>
      <c r="AX28" s="201">
        <f>COUNTIF(AV$8:AV28,OK)+COUNTIF(AV$8:AV28,RDGfix)+COUNTIF(AV$8:AV28,RDGave)+COUNTIF(AV$8:AV28,RDGevent)</f>
        <v>0</v>
      </c>
      <c r="AY28" s="193"/>
      <c r="AZ28" s="194" t="str">
        <f t="shared" si="25"/>
        <v/>
      </c>
      <c r="BA28" s="6" t="str">
        <f t="shared" si="26"/>
        <v/>
      </c>
      <c r="BB28" s="201">
        <f>COUNTIF(AZ$8:AZ28,OK)+COUNTIF(AZ$8:AZ28,RDGfix)+COUNTIF(AZ$8:AZ28,RDGave)+COUNTIF(AZ$8:AZ28,RDGevent)</f>
        <v>0</v>
      </c>
      <c r="BC28" s="193"/>
      <c r="BD28" s="194" t="str">
        <f t="shared" si="27"/>
        <v/>
      </c>
      <c r="BE28" s="6" t="str">
        <f t="shared" si="28"/>
        <v/>
      </c>
      <c r="BF28" s="201">
        <f>COUNTIF(BD$8:BD28,OK)+COUNTIF(BD$8:BD28,RDGfix)+COUNTIF(BD$8:BD28,RDGave)+COUNTIF(BD$8:BD28,RDGevent)</f>
        <v>0</v>
      </c>
      <c r="BG28" s="193"/>
      <c r="BH28" s="194" t="str">
        <f t="shared" si="29"/>
        <v/>
      </c>
      <c r="BI28" s="6" t="str">
        <f t="shared" si="30"/>
        <v/>
      </c>
      <c r="BJ28" s="201">
        <f>COUNTIF(BH$8:BH28,OK)+COUNTIF(BH$8:BH28,RDGfix)+COUNTIF(BH$8:BH28,RDGave)+COUNTIF(BH$8:BH28,RDGevent)</f>
        <v>0</v>
      </c>
      <c r="BK28" s="193"/>
      <c r="BL28" s="194" t="str">
        <f t="shared" si="31"/>
        <v/>
      </c>
      <c r="BM28" s="6" t="str">
        <f t="shared" si="32"/>
        <v/>
      </c>
      <c r="BN28" s="201">
        <f>COUNTIF(BL$8:BL28,OK)+COUNTIF(BL$8:BL28,RDGfix)+COUNTIF(BL$8:BL28,RDGave)+COUNTIF(BL$8:BL28,RDGevent)</f>
        <v>0</v>
      </c>
      <c r="BO28" s="193"/>
      <c r="BP28" s="194" t="str">
        <f t="shared" si="33"/>
        <v/>
      </c>
      <c r="BQ28" s="6" t="str">
        <f t="shared" si="34"/>
        <v/>
      </c>
      <c r="BR28" s="201">
        <f>COUNTIF(BP$8:BP28,OK)+COUNTIF(BP$8:BP28,RDGfix)+COUNTIF(BP$8:BP28,RDGave)+COUNTIF(BP$8:BP28,RDGevent)</f>
        <v>0</v>
      </c>
      <c r="BS28" s="193"/>
      <c r="BT28" s="194" t="str">
        <f t="shared" si="35"/>
        <v/>
      </c>
      <c r="BU28" s="6" t="str">
        <f t="shared" si="36"/>
        <v/>
      </c>
      <c r="BV28" s="201">
        <f>COUNTIF(BT$8:BT28,OK)+COUNTIF(BT$8:BT28,RDGfix)+COUNTIF(BT$8:BT28,RDGave)+COUNTIF(BT$8:BT28,RDGevent)</f>
        <v>0</v>
      </c>
      <c r="BW28" s="193"/>
      <c r="BX28" s="194" t="str">
        <f t="shared" si="37"/>
        <v/>
      </c>
      <c r="BY28" s="6" t="str">
        <f t="shared" si="38"/>
        <v/>
      </c>
      <c r="BZ28" s="201">
        <f>COUNTIF(BX$8:BX28,OK)+COUNTIF(BX$8:BX28,RDGfix)+COUNTIF(BX$8:BX28,RDGave)+COUNTIF(BX$8:BX28,RDGevent)</f>
        <v>0</v>
      </c>
      <c r="CA28" s="193"/>
      <c r="CB28" s="194" t="str">
        <f t="shared" si="39"/>
        <v/>
      </c>
      <c r="CC28" s="6" t="str">
        <f t="shared" si="40"/>
        <v/>
      </c>
      <c r="CD28" s="201">
        <f>COUNTIF(CB$8:CB28,OK)+COUNTIF(CB$8:CB28,RDGfix)+COUNTIF(CB$8:CB28,RDGave)+COUNTIF(CB$8:CB28,RDGevent)</f>
        <v>0</v>
      </c>
      <c r="CE28" s="193"/>
      <c r="CF28" s="194" t="str">
        <f t="shared" si="41"/>
        <v/>
      </c>
      <c r="CG28" s="6" t="str">
        <f t="shared" si="42"/>
        <v/>
      </c>
      <c r="CH28" s="201">
        <f>COUNTIF(CF$8:CF28,OK)+COUNTIF(CF$8:CF28,RDGfix)+COUNTIF(CF$8:CF28,RDGave)+COUNTIF(CF$8:CF28,RDGevent)</f>
        <v>0</v>
      </c>
      <c r="CI28" s="193"/>
      <c r="CJ28" s="194" t="str">
        <f t="shared" si="43"/>
        <v/>
      </c>
      <c r="CK28" s="6" t="str">
        <f t="shared" si="44"/>
        <v/>
      </c>
      <c r="CL28" s="201">
        <f>COUNTIF(CJ$8:CJ28,OK)+COUNTIF(CJ$8:CJ28,RDGfix)+COUNTIF(CJ$8:CJ28,RDGave)+COUNTIF(CJ$8:CJ28,RDGevent)</f>
        <v>0</v>
      </c>
      <c r="CM28" s="193"/>
      <c r="CN28" s="194" t="str">
        <f t="shared" si="45"/>
        <v/>
      </c>
      <c r="CO28" s="6" t="str">
        <f t="shared" si="46"/>
        <v/>
      </c>
      <c r="CP28" s="201">
        <f>COUNTIF(CN$8:CN28,OK)+COUNTIF(CN$8:CN28,RDGfix)+COUNTIF(CN$8:CN28,RDGave)+COUNTIF(CN$8:CN28,RDGevent)</f>
        <v>0</v>
      </c>
      <c r="CQ28" s="193"/>
      <c r="CR28" s="194" t="str">
        <f t="shared" si="47"/>
        <v/>
      </c>
      <c r="CS28" s="6" t="str">
        <f t="shared" si="48"/>
        <v/>
      </c>
      <c r="CT28" s="201">
        <f>COUNTIF(CR$8:CR28,OK)+COUNTIF(CR$8:CR28,RDGfix)+COUNTIF(CR$8:CR28,RDGave)+COUNTIF(CR$8:CR28,RDGevent)</f>
        <v>0</v>
      </c>
      <c r="CU28" s="193"/>
      <c r="CV28" s="194" t="str">
        <f t="shared" si="49"/>
        <v/>
      </c>
      <c r="CW28" s="6" t="str">
        <f t="shared" si="50"/>
        <v/>
      </c>
      <c r="CX28" s="201">
        <f>COUNTIF(CV$8:CV28,OK)+COUNTIF(CV$8:CV28,RDGfix)+COUNTIF(CV$8:CV28,RDGave)+COUNTIF(CV$8:CV28,RDGevent)</f>
        <v>0</v>
      </c>
      <c r="CY28" s="193"/>
      <c r="CZ28" s="194" t="str">
        <f t="shared" si="51"/>
        <v/>
      </c>
      <c r="DA28" s="6" t="str">
        <f t="shared" si="52"/>
        <v/>
      </c>
      <c r="DB28" s="201">
        <f>COUNTIF(CZ$8:CZ28,OK)+COUNTIF(CZ$8:CZ28,RDGfix)+COUNTIF(CZ$8:CZ28,RDGave)+COUNTIF(CZ$8:CZ28,RDGevent)</f>
        <v>0</v>
      </c>
      <c r="DC28" s="193"/>
      <c r="DD28" s="194" t="str">
        <f t="shared" si="53"/>
        <v/>
      </c>
      <c r="DE28" s="6" t="str">
        <f t="shared" si="54"/>
        <v/>
      </c>
      <c r="DF28" s="201">
        <f>COUNTIF(DD$8:DD28,OK)+COUNTIF(DD$8:DD28,RDGfix)+COUNTIF(DD$8:DD28,RDGave)+COUNTIF(DD$8:DD28,RDGevent)</f>
        <v>0</v>
      </c>
      <c r="DG28" s="193"/>
      <c r="DH28" s="194" t="str">
        <f t="shared" si="55"/>
        <v/>
      </c>
      <c r="DI28" s="6" t="str">
        <f t="shared" si="56"/>
        <v/>
      </c>
      <c r="DJ28" s="201">
        <f>COUNTIF(DH$8:DH28,OK)+COUNTIF(DH$8:DH28,RDGfix)+COUNTIF(DH$8:DH28,RDGave)+COUNTIF(DH$8:DH28,RDGevent)</f>
        <v>0</v>
      </c>
      <c r="DK28" s="193"/>
      <c r="DL28" s="194" t="str">
        <f t="shared" si="57"/>
        <v/>
      </c>
      <c r="DM28" s="6" t="str">
        <f t="shared" si="58"/>
        <v/>
      </c>
      <c r="DN28" s="201">
        <f>COUNTIF(DL$8:DL28,OK)+COUNTIF(DL$8:DL28,RDGfix)+COUNTIF(DL$8:DL28,RDGave)+COUNTIF(DL$8:DL28,RDGevent)</f>
        <v>0</v>
      </c>
      <c r="DO28" s="193"/>
      <c r="DP28" s="194" t="str">
        <f t="shared" si="59"/>
        <v/>
      </c>
      <c r="DQ28" s="6" t="str">
        <f t="shared" si="60"/>
        <v/>
      </c>
      <c r="DR28" s="201">
        <f>COUNTIF(DP$8:DP28,OK)+COUNTIF(DP$8:DP28,RDGfix)+COUNTIF(DP$8:DP28,RDGave)+COUNTIF(DP$8:DP28,RDGevent)</f>
        <v>0</v>
      </c>
      <c r="DS28" s="193"/>
      <c r="DT28" s="194" t="str">
        <f t="shared" si="61"/>
        <v/>
      </c>
      <c r="DU28" s="6" t="str">
        <f t="shared" si="62"/>
        <v/>
      </c>
      <c r="DV28" s="201">
        <f>COUNTIF(DT$8:DT28,OK)+COUNTIF(DT$8:DT28,RDGfix)+COUNTIF(DT$8:DT28,RDGave)+COUNTIF(DT$8:DT28,RDGevent)</f>
        <v>0</v>
      </c>
      <c r="DW28" s="193"/>
      <c r="DX28" s="194" t="str">
        <f t="shared" si="63"/>
        <v/>
      </c>
      <c r="DY28" s="6" t="str">
        <f t="shared" si="64"/>
        <v/>
      </c>
      <c r="DZ28" s="201">
        <f>COUNTIF(DX$8:DX28,OK)+COUNTIF(DX$8:DX28,RDGfix)+COUNTIF(DX$8:DX28,RDGave)+COUNTIF(DX$8:DX28,RDGevent)</f>
        <v>0</v>
      </c>
      <c r="EA28" s="193"/>
      <c r="EB28" s="194" t="str">
        <f t="shared" si="65"/>
        <v/>
      </c>
      <c r="EC28" s="6" t="str">
        <f t="shared" si="66"/>
        <v/>
      </c>
      <c r="ED28" s="201">
        <f>COUNTIF(EB$8:EB28,OK)+COUNTIF(EB$8:EB28,RDGfix)+COUNTIF(EB$8:EB28,RDGave)+COUNTIF(EB$8:EB28,RDGevent)</f>
        <v>0</v>
      </c>
      <c r="EE28" s="193"/>
      <c r="EF28" s="194" t="str">
        <f t="shared" si="67"/>
        <v/>
      </c>
      <c r="EG28" s="6" t="str">
        <f t="shared" si="68"/>
        <v/>
      </c>
      <c r="EH28" s="201">
        <f>COUNTIF(EF$8:EF28,OK)+COUNTIF(EF$8:EF28,RDGfix)+COUNTIF(EF$8:EF28,RDGave)+COUNTIF(EF$8:EF28,RDGevent)</f>
        <v>0</v>
      </c>
      <c r="EI28" s="193"/>
      <c r="EJ28" s="194" t="str">
        <f t="shared" si="69"/>
        <v/>
      </c>
      <c r="EK28" s="6" t="str">
        <f t="shared" si="70"/>
        <v/>
      </c>
      <c r="EL28" s="201">
        <f>COUNTIF(EJ$8:EJ28,OK)+COUNTIF(EJ$8:EJ28,RDGfix)+COUNTIF(EJ$8:EJ28,RDGave)+COUNTIF(EJ$8:EJ28,RDGevent)</f>
        <v>0</v>
      </c>
      <c r="EM28" s="193"/>
      <c r="EN28" s="194" t="str">
        <f t="shared" si="71"/>
        <v/>
      </c>
      <c r="EO28" s="6" t="str">
        <f t="shared" si="72"/>
        <v/>
      </c>
      <c r="EP28" s="201">
        <f>COUNTIF(EN$8:EN28,OK)+COUNTIF(EN$8:EN28,RDGfix)+COUNTIF(EN$8:EN28,RDGave)+COUNTIF(EN$8:EN28,RDGevent)</f>
        <v>0</v>
      </c>
      <c r="EQ28" s="193"/>
      <c r="ER28" s="194" t="str">
        <f t="shared" si="73"/>
        <v/>
      </c>
      <c r="ES28" s="6" t="str">
        <f t="shared" si="74"/>
        <v/>
      </c>
      <c r="ET28" s="201">
        <f>COUNTIF(ER$8:ER28,OK)+COUNTIF(ER$8:ER28,RDGfix)+COUNTIF(ER$8:ER28,RDGave)+COUNTIF(ER$8:ER28,RDGevent)</f>
        <v>0</v>
      </c>
      <c r="EU28" s="193"/>
      <c r="EV28" s="194" t="str">
        <f t="shared" si="75"/>
        <v/>
      </c>
      <c r="EW28" s="6" t="str">
        <f t="shared" si="76"/>
        <v/>
      </c>
      <c r="EX28" s="201">
        <f>COUNTIF(EV$8:EV28,OK)+COUNTIF(EV$8:EV28,RDGfix)+COUNTIF(EV$8:EV28,RDGave)+COUNTIF(EV$8:EV28,RDGevent)</f>
        <v>0</v>
      </c>
      <c r="EY28" s="193"/>
      <c r="EZ28" s="194" t="str">
        <f t="shared" si="77"/>
        <v/>
      </c>
      <c r="FA28" s="6" t="str">
        <f t="shared" si="78"/>
        <v/>
      </c>
      <c r="FB28" s="201">
        <f>COUNTIF(EZ$8:EZ28,OK)+COUNTIF(EZ$8:EZ28,RDGfix)+COUNTIF(EZ$8:EZ28,RDGave)+COUNTIF(EZ$8:EZ28,RDGevent)</f>
        <v>0</v>
      </c>
      <c r="FC28" s="193"/>
      <c r="FD28" s="194" t="str">
        <f t="shared" si="79"/>
        <v/>
      </c>
      <c r="FE28" s="6" t="str">
        <f t="shared" si="80"/>
        <v/>
      </c>
      <c r="FF28" s="201">
        <f>COUNTIF(FD$8:FD28,OK)+COUNTIF(FD$8:FD28,RDGfix)+COUNTIF(FD$8:FD28,RDGave)+COUNTIF(FD$8:FD28,RDGevent)</f>
        <v>0</v>
      </c>
      <c r="FG28" s="193"/>
      <c r="FH28" s="194" t="str">
        <f t="shared" si="81"/>
        <v/>
      </c>
      <c r="FI28" s="6" t="str">
        <f t="shared" si="82"/>
        <v/>
      </c>
      <c r="FJ28" s="201">
        <f>COUNTIF(FH$8:FH28,OK)+COUNTIF(FH$8:FH28,RDGfix)+COUNTIF(FH$8:FH28,RDGave)+COUNTIF(FH$8:FH28,RDGevent)</f>
        <v>0</v>
      </c>
      <c r="FK28" s="2"/>
      <c r="FL28" s="53">
        <v>1</v>
      </c>
      <c r="FM28" s="2"/>
      <c r="FN28" s="198"/>
      <c r="FO28" s="189"/>
      <c r="FP28" s="2"/>
    </row>
    <row r="29" spans="1:172">
      <c r="B29" s="5" t="s">
        <v>320</v>
      </c>
      <c r="C29" s="242"/>
      <c r="D29" s="6" t="str">
        <f t="shared" si="1"/>
        <v/>
      </c>
      <c r="E29" s="6" t="str">
        <f t="shared" si="2"/>
        <v/>
      </c>
      <c r="F29" s="201">
        <f>COUNTIF(D$8:D29,OK)+COUNTIF(D$8:D29,RDGfix)+COUNTIF(D$8:D29,RDGave)+COUNTIF(D$8:D29,RDGevent)</f>
        <v>0</v>
      </c>
      <c r="G29" s="243"/>
      <c r="H29" s="194" t="str">
        <f t="shared" si="3"/>
        <v/>
      </c>
      <c r="I29" s="6" t="str">
        <f t="shared" si="4"/>
        <v/>
      </c>
      <c r="J29" s="201">
        <f>COUNTIF(H$8:H29,OK)+COUNTIF(H$8:H29,RDGfix)+COUNTIF(H$8:H29,RDGave)+COUNTIF(H$8:H29,RDGevent)</f>
        <v>0</v>
      </c>
      <c r="K29" s="193"/>
      <c r="L29" s="194" t="str">
        <f t="shared" si="5"/>
        <v/>
      </c>
      <c r="M29" s="6" t="str">
        <f t="shared" si="6"/>
        <v/>
      </c>
      <c r="N29" s="201">
        <f>COUNTIF(L$8:L29,OK)+COUNTIF(L$8:L29,RDGfix)+COUNTIF(L$8:L29,RDGave)+COUNTIF(L$8:L29,RDGevent)</f>
        <v>0</v>
      </c>
      <c r="O29" s="193"/>
      <c r="P29" s="194" t="str">
        <f t="shared" si="7"/>
        <v/>
      </c>
      <c r="Q29" s="6" t="str">
        <f t="shared" si="8"/>
        <v/>
      </c>
      <c r="R29" s="201">
        <f>COUNTIF(P$8:P29,OK)+COUNTIF(P$8:P29,RDGfix)+COUNTIF(P$8:P29,RDGave)+COUNTIF(P$8:P29,RDGevent)</f>
        <v>0</v>
      </c>
      <c r="S29" s="193"/>
      <c r="T29" s="194" t="str">
        <f t="shared" si="9"/>
        <v/>
      </c>
      <c r="U29" s="6" t="str">
        <f t="shared" si="10"/>
        <v/>
      </c>
      <c r="V29" s="201">
        <f>COUNTIF(T$8:T29,OK)+COUNTIF(T$8:T29,RDGfix)+COUNTIF(T$8:T29,RDGave)+COUNTIF(T$8:T29,RDGevent)</f>
        <v>0</v>
      </c>
      <c r="W29" s="193"/>
      <c r="X29" s="194" t="str">
        <f t="shared" si="11"/>
        <v/>
      </c>
      <c r="Y29" s="6" t="str">
        <f t="shared" si="12"/>
        <v/>
      </c>
      <c r="Z29" s="201">
        <f>COUNTIF(X$8:X29,OK)+COUNTIF(X$8:X29,RDGfix)+COUNTIF(X$8:X29,RDGave)+COUNTIF(X$8:X29,RDGevent)</f>
        <v>0</v>
      </c>
      <c r="AA29" s="193"/>
      <c r="AB29" s="194" t="str">
        <f t="shared" si="13"/>
        <v/>
      </c>
      <c r="AC29" s="6" t="str">
        <f t="shared" si="14"/>
        <v/>
      </c>
      <c r="AD29" s="201">
        <f>COUNTIF(AB$8:AB29,OK)+COUNTIF(AB$8:AB29,RDGfix)+COUNTIF(AB$8:AB29,RDGave)+COUNTIF(AB$8:AB29,RDGevent)</f>
        <v>0</v>
      </c>
      <c r="AE29" s="193"/>
      <c r="AF29" s="194" t="str">
        <f t="shared" si="15"/>
        <v/>
      </c>
      <c r="AG29" s="6" t="str">
        <f t="shared" si="16"/>
        <v/>
      </c>
      <c r="AH29" s="201">
        <f>COUNTIF(AF$8:AF29,OK)+COUNTIF(AF$8:AF29,RDGfix)+COUNTIF(AF$8:AF29,RDGave)+COUNTIF(AF$8:AF29,RDGevent)</f>
        <v>0</v>
      </c>
      <c r="AI29" s="193"/>
      <c r="AJ29" s="194" t="str">
        <f t="shared" si="17"/>
        <v/>
      </c>
      <c r="AK29" s="6" t="str">
        <f t="shared" si="18"/>
        <v/>
      </c>
      <c r="AL29" s="201">
        <f>COUNTIF(AJ$8:AJ29,OK)+COUNTIF(AJ$8:AJ29,RDGfix)+COUNTIF(AJ$8:AJ29,RDGave)+COUNTIF(AJ$8:AJ29,RDGevent)</f>
        <v>0</v>
      </c>
      <c r="AM29" s="243"/>
      <c r="AN29" s="194" t="str">
        <f t="shared" si="19"/>
        <v/>
      </c>
      <c r="AO29" s="6" t="str">
        <f t="shared" si="20"/>
        <v/>
      </c>
      <c r="AP29" s="201">
        <f>COUNTIF(AN$8:AN29,OK)+COUNTIF(AN$8:AN29,RDGfix)+COUNTIF(AN$8:AN29,RDGave)+COUNTIF(AN$8:AN29,RDGevent)</f>
        <v>0</v>
      </c>
      <c r="AQ29" s="193"/>
      <c r="AR29" s="194" t="str">
        <f t="shared" si="21"/>
        <v/>
      </c>
      <c r="AS29" s="6" t="str">
        <f t="shared" si="22"/>
        <v/>
      </c>
      <c r="AT29" s="201">
        <f>COUNTIF(AR$8:AR29,OK)+COUNTIF(AR$8:AR29,RDGfix)+COUNTIF(AR$8:AR29,RDGave)+COUNTIF(AR$8:AR29,RDGevent)</f>
        <v>0</v>
      </c>
      <c r="AU29" s="193"/>
      <c r="AV29" s="194" t="str">
        <f t="shared" si="23"/>
        <v/>
      </c>
      <c r="AW29" s="6" t="str">
        <f t="shared" si="24"/>
        <v/>
      </c>
      <c r="AX29" s="201">
        <f>COUNTIF(AV$8:AV29,OK)+COUNTIF(AV$8:AV29,RDGfix)+COUNTIF(AV$8:AV29,RDGave)+COUNTIF(AV$8:AV29,RDGevent)</f>
        <v>0</v>
      </c>
      <c r="AY29" s="193"/>
      <c r="AZ29" s="194" t="str">
        <f t="shared" si="25"/>
        <v/>
      </c>
      <c r="BA29" s="6" t="str">
        <f t="shared" si="26"/>
        <v/>
      </c>
      <c r="BB29" s="201">
        <f>COUNTIF(AZ$8:AZ29,OK)+COUNTIF(AZ$8:AZ29,RDGfix)+COUNTIF(AZ$8:AZ29,RDGave)+COUNTIF(AZ$8:AZ29,RDGevent)</f>
        <v>0</v>
      </c>
      <c r="BC29" s="193"/>
      <c r="BD29" s="194" t="str">
        <f t="shared" si="27"/>
        <v/>
      </c>
      <c r="BE29" s="6" t="str">
        <f t="shared" si="28"/>
        <v/>
      </c>
      <c r="BF29" s="201">
        <f>COUNTIF(BD$8:BD29,OK)+COUNTIF(BD$8:BD29,RDGfix)+COUNTIF(BD$8:BD29,RDGave)+COUNTIF(BD$8:BD29,RDGevent)</f>
        <v>0</v>
      </c>
      <c r="BG29" s="193"/>
      <c r="BH29" s="194" t="str">
        <f t="shared" si="29"/>
        <v/>
      </c>
      <c r="BI29" s="6" t="str">
        <f t="shared" si="30"/>
        <v/>
      </c>
      <c r="BJ29" s="201">
        <f>COUNTIF(BH$8:BH29,OK)+COUNTIF(BH$8:BH29,RDGfix)+COUNTIF(BH$8:BH29,RDGave)+COUNTIF(BH$8:BH29,RDGevent)</f>
        <v>0</v>
      </c>
      <c r="BK29" s="193"/>
      <c r="BL29" s="194" t="str">
        <f t="shared" si="31"/>
        <v/>
      </c>
      <c r="BM29" s="6" t="str">
        <f t="shared" si="32"/>
        <v/>
      </c>
      <c r="BN29" s="201">
        <f>COUNTIF(BL$8:BL29,OK)+COUNTIF(BL$8:BL29,RDGfix)+COUNTIF(BL$8:BL29,RDGave)+COUNTIF(BL$8:BL29,RDGevent)</f>
        <v>0</v>
      </c>
      <c r="BO29" s="193"/>
      <c r="BP29" s="194" t="str">
        <f t="shared" si="33"/>
        <v/>
      </c>
      <c r="BQ29" s="6" t="str">
        <f t="shared" si="34"/>
        <v/>
      </c>
      <c r="BR29" s="201">
        <f>COUNTIF(BP$8:BP29,OK)+COUNTIF(BP$8:BP29,RDGfix)+COUNTIF(BP$8:BP29,RDGave)+COUNTIF(BP$8:BP29,RDGevent)</f>
        <v>0</v>
      </c>
      <c r="BS29" s="193"/>
      <c r="BT29" s="194" t="str">
        <f t="shared" si="35"/>
        <v/>
      </c>
      <c r="BU29" s="6" t="str">
        <f t="shared" si="36"/>
        <v/>
      </c>
      <c r="BV29" s="201">
        <f>COUNTIF(BT$8:BT29,OK)+COUNTIF(BT$8:BT29,RDGfix)+COUNTIF(BT$8:BT29,RDGave)+COUNTIF(BT$8:BT29,RDGevent)</f>
        <v>0</v>
      </c>
      <c r="BW29" s="193"/>
      <c r="BX29" s="194" t="str">
        <f t="shared" si="37"/>
        <v/>
      </c>
      <c r="BY29" s="6" t="str">
        <f t="shared" si="38"/>
        <v/>
      </c>
      <c r="BZ29" s="201">
        <f>COUNTIF(BX$8:BX29,OK)+COUNTIF(BX$8:BX29,RDGfix)+COUNTIF(BX$8:BX29,RDGave)+COUNTIF(BX$8:BX29,RDGevent)</f>
        <v>0</v>
      </c>
      <c r="CA29" s="193"/>
      <c r="CB29" s="194" t="str">
        <f t="shared" si="39"/>
        <v/>
      </c>
      <c r="CC29" s="6" t="str">
        <f t="shared" si="40"/>
        <v/>
      </c>
      <c r="CD29" s="201">
        <f>COUNTIF(CB$8:CB29,OK)+COUNTIF(CB$8:CB29,RDGfix)+COUNTIF(CB$8:CB29,RDGave)+COUNTIF(CB$8:CB29,RDGevent)</f>
        <v>0</v>
      </c>
      <c r="CE29" s="193"/>
      <c r="CF29" s="194" t="str">
        <f t="shared" si="41"/>
        <v/>
      </c>
      <c r="CG29" s="6" t="str">
        <f t="shared" si="42"/>
        <v/>
      </c>
      <c r="CH29" s="201">
        <f>COUNTIF(CF$8:CF29,OK)+COUNTIF(CF$8:CF29,RDGfix)+COUNTIF(CF$8:CF29,RDGave)+COUNTIF(CF$8:CF29,RDGevent)</f>
        <v>0</v>
      </c>
      <c r="CI29" s="193"/>
      <c r="CJ29" s="194" t="str">
        <f t="shared" si="43"/>
        <v/>
      </c>
      <c r="CK29" s="6" t="str">
        <f t="shared" si="44"/>
        <v/>
      </c>
      <c r="CL29" s="201">
        <f>COUNTIF(CJ$8:CJ29,OK)+COUNTIF(CJ$8:CJ29,RDGfix)+COUNTIF(CJ$8:CJ29,RDGave)+COUNTIF(CJ$8:CJ29,RDGevent)</f>
        <v>0</v>
      </c>
      <c r="CM29" s="193"/>
      <c r="CN29" s="194" t="str">
        <f t="shared" si="45"/>
        <v/>
      </c>
      <c r="CO29" s="6" t="str">
        <f t="shared" si="46"/>
        <v/>
      </c>
      <c r="CP29" s="201">
        <f>COUNTIF(CN$8:CN29,OK)+COUNTIF(CN$8:CN29,RDGfix)+COUNTIF(CN$8:CN29,RDGave)+COUNTIF(CN$8:CN29,RDGevent)</f>
        <v>0</v>
      </c>
      <c r="CQ29" s="193"/>
      <c r="CR29" s="194" t="str">
        <f t="shared" si="47"/>
        <v/>
      </c>
      <c r="CS29" s="6" t="str">
        <f t="shared" si="48"/>
        <v/>
      </c>
      <c r="CT29" s="201">
        <f>COUNTIF(CR$8:CR29,OK)+COUNTIF(CR$8:CR29,RDGfix)+COUNTIF(CR$8:CR29,RDGave)+COUNTIF(CR$8:CR29,RDGevent)</f>
        <v>0</v>
      </c>
      <c r="CU29" s="193"/>
      <c r="CV29" s="194" t="str">
        <f t="shared" si="49"/>
        <v/>
      </c>
      <c r="CW29" s="6" t="str">
        <f t="shared" si="50"/>
        <v/>
      </c>
      <c r="CX29" s="201">
        <f>COUNTIF(CV$8:CV29,OK)+COUNTIF(CV$8:CV29,RDGfix)+COUNTIF(CV$8:CV29,RDGave)+COUNTIF(CV$8:CV29,RDGevent)</f>
        <v>0</v>
      </c>
      <c r="CY29" s="193"/>
      <c r="CZ29" s="194" t="str">
        <f t="shared" si="51"/>
        <v/>
      </c>
      <c r="DA29" s="6" t="str">
        <f t="shared" si="52"/>
        <v/>
      </c>
      <c r="DB29" s="201">
        <f>COUNTIF(CZ$8:CZ29,OK)+COUNTIF(CZ$8:CZ29,RDGfix)+COUNTIF(CZ$8:CZ29,RDGave)+COUNTIF(CZ$8:CZ29,RDGevent)</f>
        <v>0</v>
      </c>
      <c r="DC29" s="193"/>
      <c r="DD29" s="194" t="str">
        <f t="shared" si="53"/>
        <v/>
      </c>
      <c r="DE29" s="6" t="str">
        <f t="shared" si="54"/>
        <v/>
      </c>
      <c r="DF29" s="201">
        <f>COUNTIF(DD$8:DD29,OK)+COUNTIF(DD$8:DD29,RDGfix)+COUNTIF(DD$8:DD29,RDGave)+COUNTIF(DD$8:DD29,RDGevent)</f>
        <v>0</v>
      </c>
      <c r="DG29" s="193"/>
      <c r="DH29" s="194" t="str">
        <f t="shared" si="55"/>
        <v/>
      </c>
      <c r="DI29" s="6" t="str">
        <f t="shared" si="56"/>
        <v/>
      </c>
      <c r="DJ29" s="201">
        <f>COUNTIF(DH$8:DH29,OK)+COUNTIF(DH$8:DH29,RDGfix)+COUNTIF(DH$8:DH29,RDGave)+COUNTIF(DH$8:DH29,RDGevent)</f>
        <v>0</v>
      </c>
      <c r="DK29" s="193"/>
      <c r="DL29" s="194" t="str">
        <f t="shared" si="57"/>
        <v/>
      </c>
      <c r="DM29" s="6" t="str">
        <f t="shared" si="58"/>
        <v/>
      </c>
      <c r="DN29" s="201">
        <f>COUNTIF(DL$8:DL29,OK)+COUNTIF(DL$8:DL29,RDGfix)+COUNTIF(DL$8:DL29,RDGave)+COUNTIF(DL$8:DL29,RDGevent)</f>
        <v>0</v>
      </c>
      <c r="DO29" s="193"/>
      <c r="DP29" s="194" t="str">
        <f t="shared" si="59"/>
        <v/>
      </c>
      <c r="DQ29" s="6" t="str">
        <f t="shared" si="60"/>
        <v/>
      </c>
      <c r="DR29" s="201">
        <f>COUNTIF(DP$8:DP29,OK)+COUNTIF(DP$8:DP29,RDGfix)+COUNTIF(DP$8:DP29,RDGave)+COUNTIF(DP$8:DP29,RDGevent)</f>
        <v>0</v>
      </c>
      <c r="DS29" s="193"/>
      <c r="DT29" s="194" t="str">
        <f t="shared" si="61"/>
        <v/>
      </c>
      <c r="DU29" s="6" t="str">
        <f t="shared" si="62"/>
        <v/>
      </c>
      <c r="DV29" s="201">
        <f>COUNTIF(DT$8:DT29,OK)+COUNTIF(DT$8:DT29,RDGfix)+COUNTIF(DT$8:DT29,RDGave)+COUNTIF(DT$8:DT29,RDGevent)</f>
        <v>0</v>
      </c>
      <c r="DW29" s="193"/>
      <c r="DX29" s="194" t="str">
        <f t="shared" si="63"/>
        <v/>
      </c>
      <c r="DY29" s="6" t="str">
        <f t="shared" si="64"/>
        <v/>
      </c>
      <c r="DZ29" s="201">
        <f>COUNTIF(DX$8:DX29,OK)+COUNTIF(DX$8:DX29,RDGfix)+COUNTIF(DX$8:DX29,RDGave)+COUNTIF(DX$8:DX29,RDGevent)</f>
        <v>0</v>
      </c>
      <c r="EA29" s="193"/>
      <c r="EB29" s="194" t="str">
        <f t="shared" si="65"/>
        <v/>
      </c>
      <c r="EC29" s="6" t="str">
        <f t="shared" si="66"/>
        <v/>
      </c>
      <c r="ED29" s="201">
        <f>COUNTIF(EB$8:EB29,OK)+COUNTIF(EB$8:EB29,RDGfix)+COUNTIF(EB$8:EB29,RDGave)+COUNTIF(EB$8:EB29,RDGevent)</f>
        <v>0</v>
      </c>
      <c r="EE29" s="193"/>
      <c r="EF29" s="194" t="str">
        <f t="shared" si="67"/>
        <v/>
      </c>
      <c r="EG29" s="6" t="str">
        <f t="shared" si="68"/>
        <v/>
      </c>
      <c r="EH29" s="201">
        <f>COUNTIF(EF$8:EF29,OK)+COUNTIF(EF$8:EF29,RDGfix)+COUNTIF(EF$8:EF29,RDGave)+COUNTIF(EF$8:EF29,RDGevent)</f>
        <v>0</v>
      </c>
      <c r="EI29" s="193"/>
      <c r="EJ29" s="194" t="str">
        <f t="shared" si="69"/>
        <v/>
      </c>
      <c r="EK29" s="6" t="str">
        <f t="shared" si="70"/>
        <v/>
      </c>
      <c r="EL29" s="201">
        <f>COUNTIF(EJ$8:EJ29,OK)+COUNTIF(EJ$8:EJ29,RDGfix)+COUNTIF(EJ$8:EJ29,RDGave)+COUNTIF(EJ$8:EJ29,RDGevent)</f>
        <v>0</v>
      </c>
      <c r="EM29" s="193"/>
      <c r="EN29" s="194" t="str">
        <f t="shared" si="71"/>
        <v/>
      </c>
      <c r="EO29" s="6" t="str">
        <f t="shared" si="72"/>
        <v/>
      </c>
      <c r="EP29" s="201">
        <f>COUNTIF(EN$8:EN29,OK)+COUNTIF(EN$8:EN29,RDGfix)+COUNTIF(EN$8:EN29,RDGave)+COUNTIF(EN$8:EN29,RDGevent)</f>
        <v>0</v>
      </c>
      <c r="EQ29" s="193"/>
      <c r="ER29" s="194" t="str">
        <f t="shared" si="73"/>
        <v/>
      </c>
      <c r="ES29" s="6" t="str">
        <f t="shared" si="74"/>
        <v/>
      </c>
      <c r="ET29" s="201">
        <f>COUNTIF(ER$8:ER29,OK)+COUNTIF(ER$8:ER29,RDGfix)+COUNTIF(ER$8:ER29,RDGave)+COUNTIF(ER$8:ER29,RDGevent)</f>
        <v>0</v>
      </c>
      <c r="EU29" s="193"/>
      <c r="EV29" s="194" t="str">
        <f t="shared" si="75"/>
        <v/>
      </c>
      <c r="EW29" s="6" t="str">
        <f t="shared" si="76"/>
        <v/>
      </c>
      <c r="EX29" s="201">
        <f>COUNTIF(EV$8:EV29,OK)+COUNTIF(EV$8:EV29,RDGfix)+COUNTIF(EV$8:EV29,RDGave)+COUNTIF(EV$8:EV29,RDGevent)</f>
        <v>0</v>
      </c>
      <c r="EY29" s="193"/>
      <c r="EZ29" s="194" t="str">
        <f t="shared" si="77"/>
        <v/>
      </c>
      <c r="FA29" s="6" t="str">
        <f t="shared" si="78"/>
        <v/>
      </c>
      <c r="FB29" s="201">
        <f>COUNTIF(EZ$8:EZ29,OK)+COUNTIF(EZ$8:EZ29,RDGfix)+COUNTIF(EZ$8:EZ29,RDGave)+COUNTIF(EZ$8:EZ29,RDGevent)</f>
        <v>0</v>
      </c>
      <c r="FC29" s="193"/>
      <c r="FD29" s="194" t="str">
        <f t="shared" si="79"/>
        <v/>
      </c>
      <c r="FE29" s="6" t="str">
        <f t="shared" si="80"/>
        <v/>
      </c>
      <c r="FF29" s="201">
        <f>COUNTIF(FD$8:FD29,OK)+COUNTIF(FD$8:FD29,RDGfix)+COUNTIF(FD$8:FD29,RDGave)+COUNTIF(FD$8:FD29,RDGevent)</f>
        <v>0</v>
      </c>
      <c r="FG29" s="193"/>
      <c r="FH29" s="194" t="str">
        <f t="shared" si="81"/>
        <v/>
      </c>
      <c r="FI29" s="6" t="str">
        <f t="shared" si="82"/>
        <v/>
      </c>
      <c r="FJ29" s="201">
        <f>COUNTIF(FH$8:FH29,OK)+COUNTIF(FH$8:FH29,RDGfix)+COUNTIF(FH$8:FH29,RDGave)+COUNTIF(FH$8:FH29,RDGevent)</f>
        <v>0</v>
      </c>
      <c r="FK29" s="2"/>
      <c r="FL29" s="53">
        <v>1</v>
      </c>
      <c r="FM29" s="2"/>
      <c r="FN29" s="195"/>
      <c r="FO29" s="188"/>
      <c r="FP29" s="2"/>
    </row>
    <row r="30" spans="1:172" s="7" customFormat="1">
      <c r="A30" s="188"/>
      <c r="B30" s="5" t="s">
        <v>321</v>
      </c>
      <c r="C30" s="242"/>
      <c r="D30" s="6" t="str">
        <f t="shared" si="1"/>
        <v/>
      </c>
      <c r="E30" s="6" t="str">
        <f t="shared" si="2"/>
        <v/>
      </c>
      <c r="F30" s="201">
        <f>COUNTIF(D$8:D30,OK)+COUNTIF(D$8:D30,RDGfix)+COUNTIF(D$8:D30,RDGave)+COUNTIF(D$8:D30,RDGevent)</f>
        <v>0</v>
      </c>
      <c r="G30" s="243"/>
      <c r="H30" s="194" t="str">
        <f t="shared" si="3"/>
        <v/>
      </c>
      <c r="I30" s="6" t="str">
        <f t="shared" si="4"/>
        <v/>
      </c>
      <c r="J30" s="201">
        <f>COUNTIF(H$8:H30,OK)+COUNTIF(H$8:H30,RDGfix)+COUNTIF(H$8:H30,RDGave)+COUNTIF(H$8:H30,RDGevent)</f>
        <v>0</v>
      </c>
      <c r="K30" s="193"/>
      <c r="L30" s="194" t="str">
        <f t="shared" si="5"/>
        <v/>
      </c>
      <c r="M30" s="6" t="str">
        <f t="shared" si="6"/>
        <v/>
      </c>
      <c r="N30" s="201">
        <f>COUNTIF(L$8:L30,OK)+COUNTIF(L$8:L30,RDGfix)+COUNTIF(L$8:L30,RDGave)+COUNTIF(L$8:L30,RDGevent)</f>
        <v>0</v>
      </c>
      <c r="O30" s="193"/>
      <c r="P30" s="194" t="str">
        <f t="shared" si="7"/>
        <v/>
      </c>
      <c r="Q30" s="6" t="str">
        <f t="shared" si="8"/>
        <v/>
      </c>
      <c r="R30" s="201">
        <f>COUNTIF(P$8:P30,OK)+COUNTIF(P$8:P30,RDGfix)+COUNTIF(P$8:P30,RDGave)+COUNTIF(P$8:P30,RDGevent)</f>
        <v>0</v>
      </c>
      <c r="S30" s="193"/>
      <c r="T30" s="194" t="str">
        <f t="shared" si="9"/>
        <v/>
      </c>
      <c r="U30" s="6" t="str">
        <f t="shared" si="10"/>
        <v/>
      </c>
      <c r="V30" s="201">
        <f>COUNTIF(T$8:T30,OK)+COUNTIF(T$8:T30,RDGfix)+COUNTIF(T$8:T30,RDGave)+COUNTIF(T$8:T30,RDGevent)</f>
        <v>0</v>
      </c>
      <c r="W30" s="193"/>
      <c r="X30" s="194" t="str">
        <f t="shared" si="11"/>
        <v/>
      </c>
      <c r="Y30" s="6" t="str">
        <f t="shared" si="12"/>
        <v/>
      </c>
      <c r="Z30" s="201">
        <f>COUNTIF(X$8:X30,OK)+COUNTIF(X$8:X30,RDGfix)+COUNTIF(X$8:X30,RDGave)+COUNTIF(X$8:X30,RDGevent)</f>
        <v>0</v>
      </c>
      <c r="AA30" s="193"/>
      <c r="AB30" s="194" t="str">
        <f t="shared" si="13"/>
        <v/>
      </c>
      <c r="AC30" s="6" t="str">
        <f t="shared" si="14"/>
        <v/>
      </c>
      <c r="AD30" s="201">
        <f>COUNTIF(AB$8:AB30,OK)+COUNTIF(AB$8:AB30,RDGfix)+COUNTIF(AB$8:AB30,RDGave)+COUNTIF(AB$8:AB30,RDGevent)</f>
        <v>0</v>
      </c>
      <c r="AE30" s="193"/>
      <c r="AF30" s="194" t="str">
        <f t="shared" si="15"/>
        <v/>
      </c>
      <c r="AG30" s="6" t="str">
        <f t="shared" si="16"/>
        <v/>
      </c>
      <c r="AH30" s="201">
        <f>COUNTIF(AF$8:AF30,OK)+COUNTIF(AF$8:AF30,RDGfix)+COUNTIF(AF$8:AF30,RDGave)+COUNTIF(AF$8:AF30,RDGevent)</f>
        <v>0</v>
      </c>
      <c r="AI30" s="193"/>
      <c r="AJ30" s="194" t="str">
        <f t="shared" si="17"/>
        <v/>
      </c>
      <c r="AK30" s="6" t="str">
        <f t="shared" si="18"/>
        <v/>
      </c>
      <c r="AL30" s="201">
        <f>COUNTIF(AJ$8:AJ30,OK)+COUNTIF(AJ$8:AJ30,RDGfix)+COUNTIF(AJ$8:AJ30,RDGave)+COUNTIF(AJ$8:AJ30,RDGevent)</f>
        <v>0</v>
      </c>
      <c r="AM30" s="243"/>
      <c r="AN30" s="194" t="str">
        <f t="shared" si="19"/>
        <v/>
      </c>
      <c r="AO30" s="6" t="str">
        <f t="shared" si="20"/>
        <v/>
      </c>
      <c r="AP30" s="201">
        <f>COUNTIF(AN$8:AN30,OK)+COUNTIF(AN$8:AN30,RDGfix)+COUNTIF(AN$8:AN30,RDGave)+COUNTIF(AN$8:AN30,RDGevent)</f>
        <v>0</v>
      </c>
      <c r="AQ30" s="193"/>
      <c r="AR30" s="194" t="str">
        <f t="shared" si="21"/>
        <v/>
      </c>
      <c r="AS30" s="6" t="str">
        <f t="shared" si="22"/>
        <v/>
      </c>
      <c r="AT30" s="201">
        <f>COUNTIF(AR$8:AR30,OK)+COUNTIF(AR$8:AR30,RDGfix)+COUNTIF(AR$8:AR30,RDGave)+COUNTIF(AR$8:AR30,RDGevent)</f>
        <v>0</v>
      </c>
      <c r="AU30" s="193"/>
      <c r="AV30" s="194" t="str">
        <f t="shared" si="23"/>
        <v/>
      </c>
      <c r="AW30" s="6" t="str">
        <f t="shared" si="24"/>
        <v/>
      </c>
      <c r="AX30" s="201">
        <f>COUNTIF(AV$8:AV30,OK)+COUNTIF(AV$8:AV30,RDGfix)+COUNTIF(AV$8:AV30,RDGave)+COUNTIF(AV$8:AV30,RDGevent)</f>
        <v>0</v>
      </c>
      <c r="AY30" s="193"/>
      <c r="AZ30" s="194" t="str">
        <f t="shared" si="25"/>
        <v/>
      </c>
      <c r="BA30" s="6" t="str">
        <f t="shared" si="26"/>
        <v/>
      </c>
      <c r="BB30" s="201">
        <f>COUNTIF(AZ$8:AZ30,OK)+COUNTIF(AZ$8:AZ30,RDGfix)+COUNTIF(AZ$8:AZ30,RDGave)+COUNTIF(AZ$8:AZ30,RDGevent)</f>
        <v>0</v>
      </c>
      <c r="BC30" s="193"/>
      <c r="BD30" s="194" t="str">
        <f t="shared" si="27"/>
        <v/>
      </c>
      <c r="BE30" s="6" t="str">
        <f t="shared" si="28"/>
        <v/>
      </c>
      <c r="BF30" s="201">
        <f>COUNTIF(BD$8:BD30,OK)+COUNTIF(BD$8:BD30,RDGfix)+COUNTIF(BD$8:BD30,RDGave)+COUNTIF(BD$8:BD30,RDGevent)</f>
        <v>0</v>
      </c>
      <c r="BG30" s="193"/>
      <c r="BH30" s="194" t="str">
        <f t="shared" si="29"/>
        <v/>
      </c>
      <c r="BI30" s="6" t="str">
        <f t="shared" si="30"/>
        <v/>
      </c>
      <c r="BJ30" s="201">
        <f>COUNTIF(BH$8:BH30,OK)+COUNTIF(BH$8:BH30,RDGfix)+COUNTIF(BH$8:BH30,RDGave)+COUNTIF(BH$8:BH30,RDGevent)</f>
        <v>0</v>
      </c>
      <c r="BK30" s="193"/>
      <c r="BL30" s="194" t="str">
        <f t="shared" si="31"/>
        <v/>
      </c>
      <c r="BM30" s="6" t="str">
        <f t="shared" si="32"/>
        <v/>
      </c>
      <c r="BN30" s="201">
        <f>COUNTIF(BL$8:BL30,OK)+COUNTIF(BL$8:BL30,RDGfix)+COUNTIF(BL$8:BL30,RDGave)+COUNTIF(BL$8:BL30,RDGevent)</f>
        <v>0</v>
      </c>
      <c r="BO30" s="193"/>
      <c r="BP30" s="194" t="str">
        <f t="shared" si="33"/>
        <v/>
      </c>
      <c r="BQ30" s="6" t="str">
        <f t="shared" si="34"/>
        <v/>
      </c>
      <c r="BR30" s="201">
        <f>COUNTIF(BP$8:BP30,OK)+COUNTIF(BP$8:BP30,RDGfix)+COUNTIF(BP$8:BP30,RDGave)+COUNTIF(BP$8:BP30,RDGevent)</f>
        <v>0</v>
      </c>
      <c r="BS30" s="193"/>
      <c r="BT30" s="194" t="str">
        <f t="shared" si="35"/>
        <v/>
      </c>
      <c r="BU30" s="6" t="str">
        <f t="shared" si="36"/>
        <v/>
      </c>
      <c r="BV30" s="201">
        <f>COUNTIF(BT$8:BT30,OK)+COUNTIF(BT$8:BT30,RDGfix)+COUNTIF(BT$8:BT30,RDGave)+COUNTIF(BT$8:BT30,RDGevent)</f>
        <v>0</v>
      </c>
      <c r="BW30" s="193"/>
      <c r="BX30" s="194" t="str">
        <f t="shared" si="37"/>
        <v/>
      </c>
      <c r="BY30" s="6" t="str">
        <f t="shared" si="38"/>
        <v/>
      </c>
      <c r="BZ30" s="201">
        <f>COUNTIF(BX$8:BX30,OK)+COUNTIF(BX$8:BX30,RDGfix)+COUNTIF(BX$8:BX30,RDGave)+COUNTIF(BX$8:BX30,RDGevent)</f>
        <v>0</v>
      </c>
      <c r="CA30" s="193"/>
      <c r="CB30" s="194" t="str">
        <f t="shared" si="39"/>
        <v/>
      </c>
      <c r="CC30" s="6" t="str">
        <f t="shared" si="40"/>
        <v/>
      </c>
      <c r="CD30" s="201">
        <f>COUNTIF(CB$8:CB30,OK)+COUNTIF(CB$8:CB30,RDGfix)+COUNTIF(CB$8:CB30,RDGave)+COUNTIF(CB$8:CB30,RDGevent)</f>
        <v>0</v>
      </c>
      <c r="CE30" s="193"/>
      <c r="CF30" s="194" t="str">
        <f t="shared" si="41"/>
        <v/>
      </c>
      <c r="CG30" s="6" t="str">
        <f t="shared" si="42"/>
        <v/>
      </c>
      <c r="CH30" s="201">
        <f>COUNTIF(CF$8:CF30,OK)+COUNTIF(CF$8:CF30,RDGfix)+COUNTIF(CF$8:CF30,RDGave)+COUNTIF(CF$8:CF30,RDGevent)</f>
        <v>0</v>
      </c>
      <c r="CI30" s="193"/>
      <c r="CJ30" s="194" t="str">
        <f t="shared" si="43"/>
        <v/>
      </c>
      <c r="CK30" s="6" t="str">
        <f t="shared" si="44"/>
        <v/>
      </c>
      <c r="CL30" s="201">
        <f>COUNTIF(CJ$8:CJ30,OK)+COUNTIF(CJ$8:CJ30,RDGfix)+COUNTIF(CJ$8:CJ30,RDGave)+COUNTIF(CJ$8:CJ30,RDGevent)</f>
        <v>0</v>
      </c>
      <c r="CM30" s="193"/>
      <c r="CN30" s="194" t="str">
        <f t="shared" si="45"/>
        <v/>
      </c>
      <c r="CO30" s="6" t="str">
        <f t="shared" si="46"/>
        <v/>
      </c>
      <c r="CP30" s="201">
        <f>COUNTIF(CN$8:CN30,OK)+COUNTIF(CN$8:CN30,RDGfix)+COUNTIF(CN$8:CN30,RDGave)+COUNTIF(CN$8:CN30,RDGevent)</f>
        <v>0</v>
      </c>
      <c r="CQ30" s="193"/>
      <c r="CR30" s="194" t="str">
        <f t="shared" si="47"/>
        <v/>
      </c>
      <c r="CS30" s="6" t="str">
        <f t="shared" si="48"/>
        <v/>
      </c>
      <c r="CT30" s="201">
        <f>COUNTIF(CR$8:CR30,OK)+COUNTIF(CR$8:CR30,RDGfix)+COUNTIF(CR$8:CR30,RDGave)+COUNTIF(CR$8:CR30,RDGevent)</f>
        <v>0</v>
      </c>
      <c r="CU30" s="193"/>
      <c r="CV30" s="194" t="str">
        <f t="shared" si="49"/>
        <v/>
      </c>
      <c r="CW30" s="6" t="str">
        <f t="shared" si="50"/>
        <v/>
      </c>
      <c r="CX30" s="201">
        <f>COUNTIF(CV$8:CV30,OK)+COUNTIF(CV$8:CV30,RDGfix)+COUNTIF(CV$8:CV30,RDGave)+COUNTIF(CV$8:CV30,RDGevent)</f>
        <v>0</v>
      </c>
      <c r="CY30" s="193"/>
      <c r="CZ30" s="194" t="str">
        <f t="shared" si="51"/>
        <v/>
      </c>
      <c r="DA30" s="6" t="str">
        <f t="shared" si="52"/>
        <v/>
      </c>
      <c r="DB30" s="201">
        <f>COUNTIF(CZ$8:CZ30,OK)+COUNTIF(CZ$8:CZ30,RDGfix)+COUNTIF(CZ$8:CZ30,RDGave)+COUNTIF(CZ$8:CZ30,RDGevent)</f>
        <v>0</v>
      </c>
      <c r="DC30" s="193"/>
      <c r="DD30" s="194" t="str">
        <f t="shared" si="53"/>
        <v/>
      </c>
      <c r="DE30" s="6" t="str">
        <f t="shared" si="54"/>
        <v/>
      </c>
      <c r="DF30" s="201">
        <f>COUNTIF(DD$8:DD30,OK)+COUNTIF(DD$8:DD30,RDGfix)+COUNTIF(DD$8:DD30,RDGave)+COUNTIF(DD$8:DD30,RDGevent)</f>
        <v>0</v>
      </c>
      <c r="DG30" s="193"/>
      <c r="DH30" s="194" t="str">
        <f t="shared" si="55"/>
        <v/>
      </c>
      <c r="DI30" s="6" t="str">
        <f t="shared" si="56"/>
        <v/>
      </c>
      <c r="DJ30" s="201">
        <f>COUNTIF(DH$8:DH30,OK)+COUNTIF(DH$8:DH30,RDGfix)+COUNTIF(DH$8:DH30,RDGave)+COUNTIF(DH$8:DH30,RDGevent)</f>
        <v>0</v>
      </c>
      <c r="DK30" s="193"/>
      <c r="DL30" s="194" t="str">
        <f t="shared" si="57"/>
        <v/>
      </c>
      <c r="DM30" s="6" t="str">
        <f t="shared" si="58"/>
        <v/>
      </c>
      <c r="DN30" s="201">
        <f>COUNTIF(DL$8:DL30,OK)+COUNTIF(DL$8:DL30,RDGfix)+COUNTIF(DL$8:DL30,RDGave)+COUNTIF(DL$8:DL30,RDGevent)</f>
        <v>0</v>
      </c>
      <c r="DO30" s="193"/>
      <c r="DP30" s="194" t="str">
        <f t="shared" si="59"/>
        <v/>
      </c>
      <c r="DQ30" s="6" t="str">
        <f t="shared" si="60"/>
        <v/>
      </c>
      <c r="DR30" s="201">
        <f>COUNTIF(DP$8:DP30,OK)+COUNTIF(DP$8:DP30,RDGfix)+COUNTIF(DP$8:DP30,RDGave)+COUNTIF(DP$8:DP30,RDGevent)</f>
        <v>0</v>
      </c>
      <c r="DS30" s="193"/>
      <c r="DT30" s="194" t="str">
        <f t="shared" si="61"/>
        <v/>
      </c>
      <c r="DU30" s="6" t="str">
        <f t="shared" si="62"/>
        <v/>
      </c>
      <c r="DV30" s="201">
        <f>COUNTIF(DT$8:DT30,OK)+COUNTIF(DT$8:DT30,RDGfix)+COUNTIF(DT$8:DT30,RDGave)+COUNTIF(DT$8:DT30,RDGevent)</f>
        <v>0</v>
      </c>
      <c r="DW30" s="193"/>
      <c r="DX30" s="194" t="str">
        <f t="shared" si="63"/>
        <v/>
      </c>
      <c r="DY30" s="6" t="str">
        <f t="shared" si="64"/>
        <v/>
      </c>
      <c r="DZ30" s="201">
        <f>COUNTIF(DX$8:DX30,OK)+COUNTIF(DX$8:DX30,RDGfix)+COUNTIF(DX$8:DX30,RDGave)+COUNTIF(DX$8:DX30,RDGevent)</f>
        <v>0</v>
      </c>
      <c r="EA30" s="193"/>
      <c r="EB30" s="194" t="str">
        <f t="shared" si="65"/>
        <v/>
      </c>
      <c r="EC30" s="6" t="str">
        <f t="shared" si="66"/>
        <v/>
      </c>
      <c r="ED30" s="201">
        <f>COUNTIF(EB$8:EB30,OK)+COUNTIF(EB$8:EB30,RDGfix)+COUNTIF(EB$8:EB30,RDGave)+COUNTIF(EB$8:EB30,RDGevent)</f>
        <v>0</v>
      </c>
      <c r="EE30" s="193"/>
      <c r="EF30" s="194" t="str">
        <f t="shared" si="67"/>
        <v/>
      </c>
      <c r="EG30" s="6" t="str">
        <f t="shared" si="68"/>
        <v/>
      </c>
      <c r="EH30" s="201">
        <f>COUNTIF(EF$8:EF30,OK)+COUNTIF(EF$8:EF30,RDGfix)+COUNTIF(EF$8:EF30,RDGave)+COUNTIF(EF$8:EF30,RDGevent)</f>
        <v>0</v>
      </c>
      <c r="EI30" s="193"/>
      <c r="EJ30" s="194" t="str">
        <f t="shared" si="69"/>
        <v/>
      </c>
      <c r="EK30" s="6" t="str">
        <f t="shared" si="70"/>
        <v/>
      </c>
      <c r="EL30" s="201">
        <f>COUNTIF(EJ$8:EJ30,OK)+COUNTIF(EJ$8:EJ30,RDGfix)+COUNTIF(EJ$8:EJ30,RDGave)+COUNTIF(EJ$8:EJ30,RDGevent)</f>
        <v>0</v>
      </c>
      <c r="EM30" s="193"/>
      <c r="EN30" s="194" t="str">
        <f t="shared" si="71"/>
        <v/>
      </c>
      <c r="EO30" s="6" t="str">
        <f t="shared" si="72"/>
        <v/>
      </c>
      <c r="EP30" s="201">
        <f>COUNTIF(EN$8:EN30,OK)+COUNTIF(EN$8:EN30,RDGfix)+COUNTIF(EN$8:EN30,RDGave)+COUNTIF(EN$8:EN30,RDGevent)</f>
        <v>0</v>
      </c>
      <c r="EQ30" s="193"/>
      <c r="ER30" s="194" t="str">
        <f t="shared" si="73"/>
        <v/>
      </c>
      <c r="ES30" s="6" t="str">
        <f t="shared" si="74"/>
        <v/>
      </c>
      <c r="ET30" s="201">
        <f>COUNTIF(ER$8:ER30,OK)+COUNTIF(ER$8:ER30,RDGfix)+COUNTIF(ER$8:ER30,RDGave)+COUNTIF(ER$8:ER30,RDGevent)</f>
        <v>0</v>
      </c>
      <c r="EU30" s="193"/>
      <c r="EV30" s="194" t="str">
        <f t="shared" si="75"/>
        <v/>
      </c>
      <c r="EW30" s="6" t="str">
        <f t="shared" si="76"/>
        <v/>
      </c>
      <c r="EX30" s="201">
        <f>COUNTIF(EV$8:EV30,OK)+COUNTIF(EV$8:EV30,RDGfix)+COUNTIF(EV$8:EV30,RDGave)+COUNTIF(EV$8:EV30,RDGevent)</f>
        <v>0</v>
      </c>
      <c r="EY30" s="193"/>
      <c r="EZ30" s="194" t="str">
        <f t="shared" si="77"/>
        <v/>
      </c>
      <c r="FA30" s="6" t="str">
        <f t="shared" si="78"/>
        <v/>
      </c>
      <c r="FB30" s="201">
        <f>COUNTIF(EZ$8:EZ30,OK)+COUNTIF(EZ$8:EZ30,RDGfix)+COUNTIF(EZ$8:EZ30,RDGave)+COUNTIF(EZ$8:EZ30,RDGevent)</f>
        <v>0</v>
      </c>
      <c r="FC30" s="193"/>
      <c r="FD30" s="194" t="str">
        <f t="shared" si="79"/>
        <v/>
      </c>
      <c r="FE30" s="6" t="str">
        <f t="shared" si="80"/>
        <v/>
      </c>
      <c r="FF30" s="201">
        <f>COUNTIF(FD$8:FD30,OK)+COUNTIF(FD$8:FD30,RDGfix)+COUNTIF(FD$8:FD30,RDGave)+COUNTIF(FD$8:FD30,RDGevent)</f>
        <v>0</v>
      </c>
      <c r="FG30" s="193"/>
      <c r="FH30" s="194" t="str">
        <f t="shared" si="81"/>
        <v/>
      </c>
      <c r="FI30" s="6" t="str">
        <f t="shared" si="82"/>
        <v/>
      </c>
      <c r="FJ30" s="201">
        <f>COUNTIF(FH$8:FH30,OK)+COUNTIF(FH$8:FH30,RDGfix)+COUNTIF(FH$8:FH30,RDGave)+COUNTIF(FH$8:FH30,RDGevent)</f>
        <v>0</v>
      </c>
      <c r="FK30" s="2"/>
      <c r="FL30" s="53">
        <v>1</v>
      </c>
      <c r="FM30" s="2"/>
      <c r="FN30" s="54"/>
      <c r="FO30" s="45"/>
      <c r="FP30" s="2"/>
    </row>
    <row r="31" spans="1:172" s="7" customFormat="1">
      <c r="A31" s="45"/>
      <c r="B31" s="5" t="s">
        <v>322</v>
      </c>
      <c r="C31" s="242"/>
      <c r="D31" s="6" t="str">
        <f t="shared" ref="D31" si="83">IF(C31="","",OK)</f>
        <v/>
      </c>
      <c r="E31" s="6" t="str">
        <f t="shared" ref="E31" si="84">IF(C31=0,"",IF(D31=OK,F31,IF(HLOOKUP(D31,Comments3,3,FALSE)=M,F$159,IF(HLOOKUP(D31,Comments3,3,FALSE)=S,VLOOKUP(C31,EventAverage,2,FALSE),HLOOKUP(D31,Comments3,3,FALSE)))))</f>
        <v/>
      </c>
      <c r="F31" s="201">
        <f>COUNTIF(D$8:D31,OK)+COUNTIF(D$8:D31,RDGfix)+COUNTIF(D$8:D31,RDGave)+COUNTIF(D$8:D31,RDGevent)</f>
        <v>0</v>
      </c>
      <c r="G31" s="243"/>
      <c r="H31" s="194" t="str">
        <f t="shared" ref="H31" si="85">IF(G31="","",OK)</f>
        <v/>
      </c>
      <c r="I31" s="6" t="str">
        <f t="shared" ref="I31" si="86">IF(G31="","",IF(AND(H$7="L",$C$33&gt;0, H31="DNC"),$I$2,IF(H31=OK,J31,IF(HLOOKUP(H31,Comments3,2,FALSE)=D,J$7,IF(HLOOKUP(H31,Comments3,2,FALSE)=A,VLOOKUP(G31,Averages,G$4,FALSE),IF(HLOOKUP(H31,Comments3,2,FALSE)=E,VLOOKUP(G31,EventAverage,2,FALSE),HLOOKUP(H31,Comments4,2,FALSE)))))))</f>
        <v/>
      </c>
      <c r="J31" s="201">
        <f>COUNTIF(H$8:H31,OK)+COUNTIF(H$8:H31,RDGfix)+COUNTIF(H$8:H31,RDGave)+COUNTIF(H$8:H31,RDGevent)</f>
        <v>0</v>
      </c>
      <c r="K31" s="193"/>
      <c r="L31" s="194" t="str">
        <f t="shared" ref="L31" si="87">IF(K31="","",OK)</f>
        <v/>
      </c>
      <c r="M31" s="6" t="str">
        <f t="shared" ref="M31" si="88">IF(K31="","",IF(AND(L$7="L",$C$33&gt;0, L31="DNC"),$I$2,IF(L31=OK,N31,IF(HLOOKUP(L31,Comments3,2,FALSE)=D,N$7,IF(HLOOKUP(L31,Comments3,2,FALSE)=A,VLOOKUP(K31,Averages,K$4,FALSE),IF(HLOOKUP(L31,Comments3,2,FALSE)=E,VLOOKUP(K31,EventAverage,2,FALSE),HLOOKUP(L31,Comments4,2,FALSE)))))))</f>
        <v/>
      </c>
      <c r="N31" s="201">
        <f>COUNTIF(L$8:L31,OK)+COUNTIF(L$8:L31,RDGfix)+COUNTIF(L$8:L31,RDGave)+COUNTIF(L$8:L31,RDGevent)</f>
        <v>0</v>
      </c>
      <c r="O31" s="193"/>
      <c r="P31" s="194" t="str">
        <f t="shared" ref="P31" si="89">IF(O31="","",OK)</f>
        <v/>
      </c>
      <c r="Q31" s="6" t="str">
        <f t="shared" ref="Q31" si="90">IF(O31="","",IF(AND(P$7="L",$C$33&gt;0, P31="DNC"),$I$2,IF(P31=OK,R31,IF(HLOOKUP(P31,Comments3,2,FALSE)=D,R$7,IF(HLOOKUP(P31,Comments3,2,FALSE)=A,VLOOKUP(O31,Averages,O$4,FALSE),IF(HLOOKUP(P31,Comments3,2,FALSE)=E,VLOOKUP(O31,EventAverage,2,FALSE),HLOOKUP(P31,Comments4,2,FALSE)))))))</f>
        <v/>
      </c>
      <c r="R31" s="201">
        <f>COUNTIF(P$8:P31,OK)+COUNTIF(P$8:P31,RDGfix)+COUNTIF(P$8:P31,RDGave)+COUNTIF(P$8:P31,RDGevent)</f>
        <v>0</v>
      </c>
      <c r="S31" s="193"/>
      <c r="T31" s="194" t="str">
        <f t="shared" ref="T31" si="91">IF(S31="","",OK)</f>
        <v/>
      </c>
      <c r="U31" s="6" t="str">
        <f t="shared" ref="U31" si="92">IF(S31="","",IF(AND(T$7="L",$C$33&gt;0, T31="DNC"),$I$2,IF(T31=OK,V31,IF(HLOOKUP(T31,Comments3,2,FALSE)=D,V$7,IF(HLOOKUP(T31,Comments3,2,FALSE)=A,VLOOKUP(S31,Averages,S$4,FALSE),IF(HLOOKUP(T31,Comments3,2,FALSE)=E,VLOOKUP(S31,EventAverage,2,FALSE),HLOOKUP(T31,Comments4,2,FALSE)))))))</f>
        <v/>
      </c>
      <c r="V31" s="201">
        <f>COUNTIF(T$8:T31,OK)+COUNTIF(T$8:T31,RDGfix)+COUNTIF(T$8:T31,RDGave)+COUNTIF(T$8:T31,RDGevent)</f>
        <v>0</v>
      </c>
      <c r="W31" s="193"/>
      <c r="X31" s="194" t="str">
        <f t="shared" ref="X31" si="93">IF(W31="","",OK)</f>
        <v/>
      </c>
      <c r="Y31" s="6" t="str">
        <f t="shared" ref="Y31" si="94">IF(W31="","",IF(AND(X$7="L",$C$33&gt;0, X31="DNC"),$I$2,IF(X31=OK,Z31,IF(HLOOKUP(X31,Comments3,2,FALSE)=D,Z$7,IF(HLOOKUP(X31,Comments3,2,FALSE)=A,VLOOKUP(W31,Averages,W$4,FALSE),IF(HLOOKUP(X31,Comments3,2,FALSE)=E,VLOOKUP(W31,EventAverage,2,FALSE),HLOOKUP(X31,Comments4,2,FALSE)))))))</f>
        <v/>
      </c>
      <c r="Z31" s="201">
        <f>COUNTIF(X$8:X31,OK)+COUNTIF(X$8:X31,RDGfix)+COUNTIF(X$8:X31,RDGave)+COUNTIF(X$8:X31,RDGevent)</f>
        <v>0</v>
      </c>
      <c r="AA31" s="193"/>
      <c r="AB31" s="194" t="str">
        <f t="shared" ref="AB31" si="95">IF(AA31="","",OK)</f>
        <v/>
      </c>
      <c r="AC31" s="6" t="str">
        <f t="shared" si="14"/>
        <v/>
      </c>
      <c r="AD31" s="201">
        <f>COUNTIF(AB$8:AB31,OK)+COUNTIF(AB$8:AB31,RDGfix)+COUNTIF(AB$8:AB31,RDGave)+COUNTIF(AB$8:AB31,RDGevent)</f>
        <v>0</v>
      </c>
      <c r="AE31" s="193"/>
      <c r="AF31" s="194" t="str">
        <f t="shared" ref="AF31" si="96">IF(AE31="","",OK)</f>
        <v/>
      </c>
      <c r="AG31" s="6" t="str">
        <f t="shared" ref="AG31" si="97">IF(AE31="","",IF(AND(AF$7="L",$C$33&gt;0, AF31="DNC"),$I$2,IF(AF31=OK,AH31,IF(HLOOKUP(AF31,Comments3,2,FALSE)=D,AH$7,IF(HLOOKUP(AF31,Comments3,2,FALSE)=A,VLOOKUP(AE31,Averages,AE$4,FALSE),IF(HLOOKUP(AF31,Comments3,2,FALSE)=E,VLOOKUP(AE31,EventAverage,2,FALSE),HLOOKUP(AF31,Comments4,2,FALSE)))))))</f>
        <v/>
      </c>
      <c r="AH31" s="201">
        <f>COUNTIF(AF$8:AF31,OK)+COUNTIF(AF$8:AF31,RDGfix)+COUNTIF(AF$8:AF31,RDGave)+COUNTIF(AF$8:AF31,RDGevent)</f>
        <v>0</v>
      </c>
      <c r="AI31" s="193"/>
      <c r="AJ31" s="194" t="str">
        <f t="shared" ref="AJ31" si="98">IF(AI31="","",OK)</f>
        <v/>
      </c>
      <c r="AK31" s="6" t="str">
        <f t="shared" ref="AK31" si="99">IF(AI31="","",IF(AND(AJ$7="L",$C$33&gt;0, AJ31="DNC"),$I$2,IF(AJ31=OK,AL31,IF(HLOOKUP(AJ31,Comments3,2,FALSE)=D,AL$7,IF(HLOOKUP(AJ31,Comments3,2,FALSE)=A,VLOOKUP(AI31,Averages,AI$4,FALSE),IF(HLOOKUP(AJ31,Comments3,2,FALSE)=E,VLOOKUP(AI31,EventAverage,2,FALSE),HLOOKUP(AJ31,Comments4,2,FALSE)))))))</f>
        <v/>
      </c>
      <c r="AL31" s="201">
        <f>COUNTIF(AJ$8:AJ31,OK)+COUNTIF(AJ$8:AJ31,RDGfix)+COUNTIF(AJ$8:AJ31,RDGave)+COUNTIF(AJ$8:AJ31,RDGevent)</f>
        <v>0</v>
      </c>
      <c r="AM31" s="243"/>
      <c r="AN31" s="194" t="str">
        <f t="shared" ref="AN31" si="100">IF(AM31="","",OK)</f>
        <v/>
      </c>
      <c r="AO31" s="6" t="str">
        <f t="shared" ref="AO31" si="101">IF(AM31="","",IF(AND(AN$7="L",$C$33&gt;0, AN31="DNC"),$I$2,IF(AN31=OK,AP31,IF(HLOOKUP(AN31,Comments3,2,FALSE)=D,AP$7,IF(HLOOKUP(AN31,Comments3,2,FALSE)=A,VLOOKUP(AM31,Averages,AM$4,FALSE),IF(HLOOKUP(AN31,Comments3,2,FALSE)=E,VLOOKUP(AM31,EventAverage,2,FALSE),HLOOKUP(AN31,Comments4,2,FALSE)))))))</f>
        <v/>
      </c>
      <c r="AP31" s="201">
        <f>COUNTIF(AN$8:AN31,OK)+COUNTIF(AN$8:AN31,RDGfix)+COUNTIF(AN$8:AN31,RDGave)+COUNTIF(AN$8:AN31,RDGevent)</f>
        <v>0</v>
      </c>
      <c r="AQ31" s="193"/>
      <c r="AR31" s="194" t="str">
        <f t="shared" ref="AR31" si="102">IF(AQ31="","",OK)</f>
        <v/>
      </c>
      <c r="AS31" s="6" t="str">
        <f t="shared" ref="AS31" si="103">IF(AQ31="","",IF(AND(AR$7="L",$C$33&gt;0, AR31="DNC"),$I$2,IF(AR31=OK,AT31,IF(HLOOKUP(AR31,Comments3,2,FALSE)=D,AT$7,IF(HLOOKUP(AR31,Comments3,2,FALSE)=A,VLOOKUP(AQ31,Averages,AQ$4,FALSE),IF(HLOOKUP(AR31,Comments3,2,FALSE)=E,VLOOKUP(AQ31,EventAverage,2,FALSE),HLOOKUP(AR31,Comments4,2,FALSE)))))))</f>
        <v/>
      </c>
      <c r="AT31" s="201">
        <f>COUNTIF(AR$8:AR31,OK)+COUNTIF(AR$8:AR31,RDGfix)+COUNTIF(AR$8:AR31,RDGave)+COUNTIF(AR$8:AR31,RDGevent)</f>
        <v>0</v>
      </c>
      <c r="AU31" s="193"/>
      <c r="AV31" s="194" t="str">
        <f t="shared" ref="AV31" si="104">IF(AU31="","",OK)</f>
        <v/>
      </c>
      <c r="AW31" s="6" t="str">
        <f t="shared" ref="AW31" si="105">IF(AU31="","",IF(AND(AV$7="L",$C$33&gt;0, AV31="DNC"),$I$2,IF(AV31=OK,AX31,IF(HLOOKUP(AV31,Comments3,2,FALSE)=D,AX$7,IF(HLOOKUP(AV31,Comments3,2,FALSE)=A,VLOOKUP(AU31,Averages,AU$4,FALSE),IF(HLOOKUP(AV31,Comments3,2,FALSE)=E,VLOOKUP(AU31,EventAverage,2,FALSE),HLOOKUP(AV31,Comments4,2,FALSE)))))))</f>
        <v/>
      </c>
      <c r="AX31" s="201">
        <f>COUNTIF(AV$8:AV31,OK)+COUNTIF(AV$8:AV31,RDGfix)+COUNTIF(AV$8:AV31,RDGave)+COUNTIF(AV$8:AV31,RDGevent)</f>
        <v>0</v>
      </c>
      <c r="AY31" s="193"/>
      <c r="AZ31" s="194" t="str">
        <f t="shared" ref="AZ31" si="106">IF(AY31="","",OK)</f>
        <v/>
      </c>
      <c r="BA31" s="6" t="str">
        <f t="shared" ref="BA31" si="107">IF(AY31="","",IF(AND(AZ$7="L",$C$33&gt;0, AZ31="DNC"),$I$2,IF(AZ31=OK,BB31,IF(HLOOKUP(AZ31,Comments3,2,FALSE)=D,BB$7,IF(HLOOKUP(AZ31,Comments3,2,FALSE)=A,VLOOKUP(AY31,Averages,AY$4,FALSE),IF(HLOOKUP(AZ31,Comments3,2,FALSE)=E,VLOOKUP(AY31,EventAverage,2,FALSE),HLOOKUP(AZ31,Comments4,2,FALSE)))))))</f>
        <v/>
      </c>
      <c r="BB31" s="201">
        <f>COUNTIF(AZ$8:AZ31,OK)+COUNTIF(AZ$8:AZ31,RDGfix)+COUNTIF(AZ$8:AZ31,RDGave)+COUNTIF(AZ$8:AZ31,RDGevent)</f>
        <v>0</v>
      </c>
      <c r="BC31" s="193"/>
      <c r="BD31" s="194" t="str">
        <f t="shared" ref="BD31" si="108">IF(BC31="","",OK)</f>
        <v/>
      </c>
      <c r="BE31" s="6" t="str">
        <f t="shared" si="28"/>
        <v/>
      </c>
      <c r="BF31" s="201">
        <f>COUNTIF(BD$8:BD31,OK)+COUNTIF(BD$8:BD31,RDGfix)+COUNTIF(BD$8:BD31,RDGave)+COUNTIF(BD$8:BD31,RDGevent)</f>
        <v>0</v>
      </c>
      <c r="BG31" s="193"/>
      <c r="BH31" s="194" t="str">
        <f t="shared" ref="BH31" si="109">IF(BG31="","",OK)</f>
        <v/>
      </c>
      <c r="BI31" s="6" t="str">
        <f t="shared" ref="BI31" si="110">IF(BG31="","",IF(AND(BH$7="L",$C$33&gt;0, BH31="DNC"),$I$2,IF(BH31=OK,BJ31,IF(HLOOKUP(BH31,Comments3,2,FALSE)=D,BJ$7,IF(HLOOKUP(BH31,Comments3,2,FALSE)=A,VLOOKUP(BG31,Averages,BG$4,FALSE),IF(HLOOKUP(BH31,Comments3,2,FALSE)=E,VLOOKUP(BG31,EventAverage,2,FALSE),HLOOKUP(BH31,Comments4,2,FALSE)))))))</f>
        <v/>
      </c>
      <c r="BJ31" s="201">
        <f>COUNTIF(BH$8:BH31,OK)+COUNTIF(BH$8:BH31,RDGfix)+COUNTIF(BH$8:BH31,RDGave)+COUNTIF(BH$8:BH31,RDGevent)</f>
        <v>0</v>
      </c>
      <c r="BK31" s="193"/>
      <c r="BL31" s="194" t="str">
        <f t="shared" ref="BL31" si="111">IF(BK31="","",OK)</f>
        <v/>
      </c>
      <c r="BM31" s="6" t="str">
        <f t="shared" ref="BM31" si="112">IF(BK31="","",IF(AND(BL$7="L",$C$33&gt;0, BL31="DNC"),$I$2,IF(BL31=OK,BN31,IF(HLOOKUP(BL31,Comments3,2,FALSE)=D,BN$7,IF(HLOOKUP(BL31,Comments3,2,FALSE)=A,VLOOKUP(BK31,Averages,BK$4,FALSE),IF(HLOOKUP(BL31,Comments3,2,FALSE)=E,VLOOKUP(BK31,EventAverage,2,FALSE),HLOOKUP(BL31,Comments4,2,FALSE)))))))</f>
        <v/>
      </c>
      <c r="BN31" s="201">
        <f>COUNTIF(BL$8:BL31,OK)+COUNTIF(BL$8:BL31,RDGfix)+COUNTIF(BL$8:BL31,RDGave)+COUNTIF(BL$8:BL31,RDGevent)</f>
        <v>0</v>
      </c>
      <c r="BO31" s="193"/>
      <c r="BP31" s="194" t="str">
        <f t="shared" ref="BP31" si="113">IF(BO31="","",OK)</f>
        <v/>
      </c>
      <c r="BQ31" s="6" t="str">
        <f t="shared" ref="BQ31" si="114">IF(BO31="","",IF(AND(BP$7="L",$C$33&gt;0, BP31="DNC"),$I$2,IF(BP31=OK,BR31,IF(HLOOKUP(BP31,Comments3,2,FALSE)=D,BR$7,IF(HLOOKUP(BP31,Comments3,2,FALSE)=A,VLOOKUP(BO31,Averages,BO$4,FALSE),IF(HLOOKUP(BP31,Comments3,2,FALSE)=E,VLOOKUP(BO31,EventAverage,2,FALSE),HLOOKUP(BP31,Comments4,2,FALSE)))))))</f>
        <v/>
      </c>
      <c r="BR31" s="201">
        <f>COUNTIF(BP$8:BP31,OK)+COUNTIF(BP$8:BP31,RDGfix)+COUNTIF(BP$8:BP31,RDGave)+COUNTIF(BP$8:BP31,RDGevent)</f>
        <v>0</v>
      </c>
      <c r="BS31" s="193"/>
      <c r="BT31" s="194" t="str">
        <f t="shared" ref="BT31" si="115">IF(BS31="","",OK)</f>
        <v/>
      </c>
      <c r="BU31" s="6" t="str">
        <f t="shared" ref="BU31" si="116">IF(BS31="","",IF(AND(BT$7="L",$C$33&gt;0, BT31="DNC"),$I$2,IF(BT31=OK,BV31,IF(HLOOKUP(BT31,Comments3,2,FALSE)=D,BV$7,IF(HLOOKUP(BT31,Comments3,2,FALSE)=A,VLOOKUP(BS31,Averages,BS$4,FALSE),IF(HLOOKUP(BT31,Comments3,2,FALSE)=E,VLOOKUP(BS31,EventAverage,2,FALSE),HLOOKUP(BT31,Comments4,2,FALSE)))))))</f>
        <v/>
      </c>
      <c r="BV31" s="201">
        <f>COUNTIF(BT$8:BT31,OK)+COUNTIF(BT$8:BT31,RDGfix)+COUNTIF(BT$8:BT31,RDGave)+COUNTIF(BT$8:BT31,RDGevent)</f>
        <v>0</v>
      </c>
      <c r="BW31" s="193"/>
      <c r="BX31" s="194" t="str">
        <f t="shared" ref="BX31" si="117">IF(BW31="","",OK)</f>
        <v/>
      </c>
      <c r="BY31" s="6" t="str">
        <f t="shared" ref="BY31" si="118">IF(BW31="","",IF(AND(BX$7="L",$C$33&gt;0, BX31="DNC"),$I$2,IF(BX31=OK,BZ31,IF(HLOOKUP(BX31,Comments3,2,FALSE)=D,BZ$7,IF(HLOOKUP(BX31,Comments3,2,FALSE)=A,VLOOKUP(BW31,Averages,BW$4,FALSE),IF(HLOOKUP(BX31,Comments3,2,FALSE)=E,VLOOKUP(BW31,EventAverage,2,FALSE),HLOOKUP(BX31,Comments4,2,FALSE)))))))</f>
        <v/>
      </c>
      <c r="BZ31" s="201">
        <f>COUNTIF(BX$8:BX31,OK)+COUNTIF(BX$8:BX31,RDGfix)+COUNTIF(BX$8:BX31,RDGave)+COUNTIF(BX$8:BX31,RDGevent)</f>
        <v>0</v>
      </c>
      <c r="CA31" s="193"/>
      <c r="CB31" s="194" t="str">
        <f t="shared" ref="CB31" si="119">IF(CA31="","",OK)</f>
        <v/>
      </c>
      <c r="CC31" s="6" t="str">
        <f t="shared" ref="CC31" si="120">IF(CA31="","",IF(AND(CB$7="L",$C$33&gt;0, CB31="DNC"),$I$2,IF(CB31=OK,CD31,IF(HLOOKUP(CB31,Comments3,2,FALSE)=D,CD$7,IF(HLOOKUP(CB31,Comments3,2,FALSE)=A,VLOOKUP(CA31,Averages,CA$4,FALSE),IF(HLOOKUP(CB31,Comments3,2,FALSE)=E,VLOOKUP(CA31,EventAverage,2,FALSE),HLOOKUP(CB31,Comments4,2,FALSE)))))))</f>
        <v/>
      </c>
      <c r="CD31" s="201">
        <f>COUNTIF(CB$8:CB31,OK)+COUNTIF(CB$8:CB31,RDGfix)+COUNTIF(CB$8:CB31,RDGave)+COUNTIF(CB$8:CB31,RDGevent)</f>
        <v>0</v>
      </c>
      <c r="CE31" s="193"/>
      <c r="CF31" s="194" t="str">
        <f t="shared" ref="CF31" si="121">IF(CE31="","",OK)</f>
        <v/>
      </c>
      <c r="CG31" s="6" t="str">
        <f t="shared" ref="CG31" si="122">IF(CE31="","",IF(AND(CF$7="L",$C$33&gt;0, CF31="DNC"),$I$2,IF(CF31=OK,CH31,IF(HLOOKUP(CF31,Comments3,2,FALSE)=D,CH$7,IF(HLOOKUP(CF31,Comments3,2,FALSE)=A,VLOOKUP(CE31,Averages,CE$4,FALSE),IF(HLOOKUP(CF31,Comments3,2,FALSE)=E,VLOOKUP(CE31,EventAverage,2,FALSE),HLOOKUP(CF31,Comments4,2,FALSE)))))))</f>
        <v/>
      </c>
      <c r="CH31" s="201">
        <f>COUNTIF(CF$8:CF31,OK)+COUNTIF(CF$8:CF31,RDGfix)+COUNTIF(CF$8:CF31,RDGave)+COUNTIF(CF$8:CF31,RDGevent)</f>
        <v>0</v>
      </c>
      <c r="CI31" s="193"/>
      <c r="CJ31" s="194" t="str">
        <f t="shared" ref="CJ31" si="123">IF(CI31="","",OK)</f>
        <v/>
      </c>
      <c r="CK31" s="6" t="str">
        <f t="shared" ref="CK31" si="124">IF(CI31="","",IF(AND(CJ$7="L",$C$33&gt;0, CJ31="DNC"),$I$2,IF(CJ31=OK,CL31,IF(HLOOKUP(CJ31,Comments3,2,FALSE)=D,CL$7,IF(HLOOKUP(CJ31,Comments3,2,FALSE)=A,VLOOKUP(CI31,Averages,CI$4,FALSE),IF(HLOOKUP(CJ31,Comments3,2,FALSE)=E,VLOOKUP(CI31,EventAverage,2,FALSE),HLOOKUP(CJ31,Comments4,2,FALSE)))))))</f>
        <v/>
      </c>
      <c r="CL31" s="201">
        <f>COUNTIF(CJ$8:CJ31,OK)+COUNTIF(CJ$8:CJ31,RDGfix)+COUNTIF(CJ$8:CJ31,RDGave)+COUNTIF(CJ$8:CJ31,RDGevent)</f>
        <v>0</v>
      </c>
      <c r="CM31" s="193"/>
      <c r="CN31" s="194" t="str">
        <f t="shared" ref="CN31" si="125">IF(CM31="","",OK)</f>
        <v/>
      </c>
      <c r="CO31" s="6" t="str">
        <f t="shared" ref="CO31" si="126">IF(CM31="","",IF(AND(CN$7="L",$C$33&gt;0, CN31="DNC"),$I$2,IF(CN31=OK,CP31,IF(HLOOKUP(CN31,Comments3,2,FALSE)=D,CP$7,IF(HLOOKUP(CN31,Comments3,2,FALSE)=A,VLOOKUP(CM31,Averages,CM$4,FALSE),IF(HLOOKUP(CN31,Comments3,2,FALSE)=E,VLOOKUP(CM31,EventAverage,2,FALSE),HLOOKUP(CN31,Comments4,2,FALSE)))))))</f>
        <v/>
      </c>
      <c r="CP31" s="201">
        <f>COUNTIF(CN$8:CN31,OK)+COUNTIF(CN$8:CN31,RDGfix)+COUNTIF(CN$8:CN31,RDGave)+COUNTIF(CN$8:CN31,RDGevent)</f>
        <v>0</v>
      </c>
      <c r="CQ31" s="193"/>
      <c r="CR31" s="194" t="str">
        <f t="shared" ref="CR31" si="127">IF(CQ31="","",OK)</f>
        <v/>
      </c>
      <c r="CS31" s="6" t="str">
        <f t="shared" ref="CS31" si="128">IF(CQ31="","",IF(AND(CR$7="L",$C$33&gt;0, CR31="DNC"),$I$2,IF(CR31=OK,CT31,IF(HLOOKUP(CR31,Comments3,2,FALSE)=D,CT$7,IF(HLOOKUP(CR31,Comments3,2,FALSE)=A,VLOOKUP(CQ31,Averages,CQ$4,FALSE),IF(HLOOKUP(CR31,Comments3,2,FALSE)=E,VLOOKUP(CQ31,EventAverage,2,FALSE),HLOOKUP(CR31,Comments4,2,FALSE)))))))</f>
        <v/>
      </c>
      <c r="CT31" s="201">
        <f>COUNTIF(CR$8:CR31,OK)+COUNTIF(CR$8:CR31,RDGfix)+COUNTIF(CR$8:CR31,RDGave)+COUNTIF(CR$8:CR31,RDGevent)</f>
        <v>0</v>
      </c>
      <c r="CU31" s="193"/>
      <c r="CV31" s="194" t="str">
        <f t="shared" ref="CV31" si="129">IF(CU31="","",OK)</f>
        <v/>
      </c>
      <c r="CW31" s="6" t="str">
        <f t="shared" ref="CW31" si="130">IF(CU31="","",IF(AND(CV$7="L",$C$33&gt;0, CV31="DNC"),$I$2,IF(CV31=OK,CX31,IF(HLOOKUP(CV31,Comments3,2,FALSE)=D,CX$7,IF(HLOOKUP(CV31,Comments3,2,FALSE)=A,VLOOKUP(CU31,Averages,CU$4,FALSE),IF(HLOOKUP(CV31,Comments3,2,FALSE)=E,VLOOKUP(CU31,EventAverage,2,FALSE),HLOOKUP(CV31,Comments4,2,FALSE)))))))</f>
        <v/>
      </c>
      <c r="CX31" s="201">
        <f>COUNTIF(CV$8:CV31,OK)+COUNTIF(CV$8:CV31,RDGfix)+COUNTIF(CV$8:CV31,RDGave)+COUNTIF(CV$8:CV31,RDGevent)</f>
        <v>0</v>
      </c>
      <c r="CY31" s="193"/>
      <c r="CZ31" s="194" t="str">
        <f t="shared" ref="CZ31" si="131">IF(CY31="","",OK)</f>
        <v/>
      </c>
      <c r="DA31" s="6" t="str">
        <f t="shared" ref="DA31" si="132">IF(CY31="","",IF(AND(CZ$7="L",$C$33&gt;0, CZ31="DNC"),$I$2,IF(CZ31=OK,DB31,IF(HLOOKUP(CZ31,Comments3,2,FALSE)=D,DB$7,IF(HLOOKUP(CZ31,Comments3,2,FALSE)=A,VLOOKUP(CY31,Averages,CY$4,FALSE),IF(HLOOKUP(CZ31,Comments3,2,FALSE)=E,VLOOKUP(CY31,EventAverage,2,FALSE),HLOOKUP(CZ31,Comments4,2,FALSE)))))))</f>
        <v/>
      </c>
      <c r="DB31" s="201">
        <f>COUNTIF(CZ$8:CZ31,OK)+COUNTIF(CZ$8:CZ31,RDGfix)+COUNTIF(CZ$8:CZ31,RDGave)+COUNTIF(CZ$8:CZ31,RDGevent)</f>
        <v>0</v>
      </c>
      <c r="DC31" s="193"/>
      <c r="DD31" s="194" t="str">
        <f t="shared" ref="DD31" si="133">IF(DC31="","",OK)</f>
        <v/>
      </c>
      <c r="DE31" s="6" t="str">
        <f t="shared" ref="DE31" si="134">IF(DC31="","",IF(AND(DD$7="L",$C$33&gt;0, DD31="DNC"),$I$2,IF(DD31=OK,DF31,IF(HLOOKUP(DD31,Comments3,2,FALSE)=D,DF$7,IF(HLOOKUP(DD31,Comments3,2,FALSE)=A,VLOOKUP(DC31,Averages,DC$4,FALSE),IF(HLOOKUP(DD31,Comments3,2,FALSE)=E,VLOOKUP(DC31,EventAverage,2,FALSE),HLOOKUP(DD31,Comments4,2,FALSE)))))))</f>
        <v/>
      </c>
      <c r="DF31" s="201">
        <f>COUNTIF(DD$8:DD31,OK)+COUNTIF(DD$8:DD31,RDGfix)+COUNTIF(DD$8:DD31,RDGave)+COUNTIF(DD$8:DD31,RDGevent)</f>
        <v>0</v>
      </c>
      <c r="DG31" s="193"/>
      <c r="DH31" s="194" t="str">
        <f t="shared" ref="DH31" si="135">IF(DG31="","",OK)</f>
        <v/>
      </c>
      <c r="DI31" s="6" t="str">
        <f t="shared" ref="DI31" si="136">IF(DG31="","",IF(AND(DH$7="L",$C$33&gt;0, DH31="DNC"),$I$2,IF(DH31=OK,DJ31,IF(HLOOKUP(DH31,Comments3,2,FALSE)=D,DJ$7,IF(HLOOKUP(DH31,Comments3,2,FALSE)=A,VLOOKUP(DG31,Averages,DG$4,FALSE),IF(HLOOKUP(DH31,Comments3,2,FALSE)=E,VLOOKUP(DG31,EventAverage,2,FALSE),HLOOKUP(DH31,Comments4,2,FALSE)))))))</f>
        <v/>
      </c>
      <c r="DJ31" s="201">
        <f>COUNTIF(DH$8:DH31,OK)+COUNTIF(DH$8:DH31,RDGfix)+COUNTIF(DH$8:DH31,RDGave)+COUNTIF(DH$8:DH31,RDGevent)</f>
        <v>0</v>
      </c>
      <c r="DK31" s="193"/>
      <c r="DL31" s="194" t="str">
        <f t="shared" ref="DL31" si="137">IF(DK31="","",OK)</f>
        <v/>
      </c>
      <c r="DM31" s="6" t="str">
        <f t="shared" ref="DM31" si="138">IF(DK31="","",IF(AND(DL$7="L",$C$33&gt;0, DL31="DNC"),$I$2,IF(DL31=OK,DN31,IF(HLOOKUP(DL31,Comments3,2,FALSE)=D,DN$7,IF(HLOOKUP(DL31,Comments3,2,FALSE)=A,VLOOKUP(DK31,Averages,DK$4,FALSE),IF(HLOOKUP(DL31,Comments3,2,FALSE)=E,VLOOKUP(DK31,EventAverage,2,FALSE),HLOOKUP(DL31,Comments4,2,FALSE)))))))</f>
        <v/>
      </c>
      <c r="DN31" s="201">
        <f>COUNTIF(DL$8:DL31,OK)+COUNTIF(DL$8:DL31,RDGfix)+COUNTIF(DL$8:DL31,RDGave)+COUNTIF(DL$8:DL31,RDGevent)</f>
        <v>0</v>
      </c>
      <c r="DO31" s="193"/>
      <c r="DP31" s="194" t="str">
        <f t="shared" ref="DP31" si="139">IF(DO31="","",OK)</f>
        <v/>
      </c>
      <c r="DQ31" s="6" t="str">
        <f t="shared" ref="DQ31" si="140">IF(DO31="","",IF(AND(DP$7="L",$C$33&gt;0, DP31="DNC"),$I$2,IF(DP31=OK,DR31,IF(HLOOKUP(DP31,Comments3,2,FALSE)=D,DR$7,IF(HLOOKUP(DP31,Comments3,2,FALSE)=A,VLOOKUP(DO31,Averages,DO$4,FALSE),IF(HLOOKUP(DP31,Comments3,2,FALSE)=E,VLOOKUP(DO31,EventAverage,2,FALSE),HLOOKUP(DP31,Comments4,2,FALSE)))))))</f>
        <v/>
      </c>
      <c r="DR31" s="201">
        <f>COUNTIF(DP$8:DP31,OK)+COUNTIF(DP$8:DP31,RDGfix)+COUNTIF(DP$8:DP31,RDGave)+COUNTIF(DP$8:DP31,RDGevent)</f>
        <v>0</v>
      </c>
      <c r="DS31" s="193"/>
      <c r="DT31" s="194" t="str">
        <f t="shared" ref="DT31" si="141">IF(DS31="","",OK)</f>
        <v/>
      </c>
      <c r="DU31" s="6" t="str">
        <f t="shared" ref="DU31" si="142">IF(DS31="","",IF(AND(DT$7="L",$C$33&gt;0, DT31="DNC"),$I$2,IF(DT31=OK,DV31,IF(HLOOKUP(DT31,Comments3,2,FALSE)=D,DV$7,IF(HLOOKUP(DT31,Comments3,2,FALSE)=A,VLOOKUP(DS31,Averages,DS$4,FALSE),IF(HLOOKUP(DT31,Comments3,2,FALSE)=E,VLOOKUP(DS31,EventAverage,2,FALSE),HLOOKUP(DT31,Comments4,2,FALSE)))))))</f>
        <v/>
      </c>
      <c r="DV31" s="201">
        <f>COUNTIF(DT$8:DT31,OK)+COUNTIF(DT$8:DT31,RDGfix)+COUNTIF(DT$8:DT31,RDGave)+COUNTIF(DT$8:DT31,RDGevent)</f>
        <v>0</v>
      </c>
      <c r="DW31" s="193"/>
      <c r="DX31" s="194" t="str">
        <f t="shared" ref="DX31" si="143">IF(DW31="","",OK)</f>
        <v/>
      </c>
      <c r="DY31" s="6" t="str">
        <f t="shared" ref="DY31" si="144">IF(DW31="","",IF(AND(DX$7="L",$C$33&gt;0, DX31="DNC"),$I$2,IF(DX31=OK,DZ31,IF(HLOOKUP(DX31,Comments3,2,FALSE)=D,DZ$7,IF(HLOOKUP(DX31,Comments3,2,FALSE)=A,VLOOKUP(DW31,Averages,DW$4,FALSE),IF(HLOOKUP(DX31,Comments3,2,FALSE)=E,VLOOKUP(DW31,EventAverage,2,FALSE),HLOOKUP(DX31,Comments4,2,FALSE)))))))</f>
        <v/>
      </c>
      <c r="DZ31" s="201">
        <f>COUNTIF(DX$8:DX31,OK)+COUNTIF(DX$8:DX31,RDGfix)+COUNTIF(DX$8:DX31,RDGave)+COUNTIF(DX$8:DX31,RDGevent)</f>
        <v>0</v>
      </c>
      <c r="EA31" s="193"/>
      <c r="EB31" s="194" t="str">
        <f t="shared" ref="EB31" si="145">IF(EA31="","",OK)</f>
        <v/>
      </c>
      <c r="EC31" s="6" t="str">
        <f t="shared" ref="EC31" si="146">IF(EA31="","",IF(AND(EB$7="L",$C$33&gt;0, EB31="DNC"),$I$2,IF(EB31=OK,ED31,IF(HLOOKUP(EB31,Comments3,2,FALSE)=D,ED$7,IF(HLOOKUP(EB31,Comments3,2,FALSE)=A,VLOOKUP(EA31,Averages,EA$4,FALSE),IF(HLOOKUP(EB31,Comments3,2,FALSE)=E,VLOOKUP(EA31,EventAverage,2,FALSE),HLOOKUP(EB31,Comments4,2,FALSE)))))))</f>
        <v/>
      </c>
      <c r="ED31" s="201">
        <f>COUNTIF(EB$8:EB31,OK)+COUNTIF(EB$8:EB31,RDGfix)+COUNTIF(EB$8:EB31,RDGave)+COUNTIF(EB$8:EB31,RDGevent)</f>
        <v>0</v>
      </c>
      <c r="EE31" s="193"/>
      <c r="EF31" s="194" t="str">
        <f t="shared" ref="EF31" si="147">IF(EE31="","",OK)</f>
        <v/>
      </c>
      <c r="EG31" s="6" t="str">
        <f t="shared" ref="EG31" si="148">IF(EE31="","",IF(AND(EF$7="L",$C$33&gt;0, EF31="DNC"),$I$2,IF(EF31=OK,EH31,IF(HLOOKUP(EF31,Comments3,2,FALSE)=D,EH$7,IF(HLOOKUP(EF31,Comments3,2,FALSE)=A,VLOOKUP(EE31,Averages,EE$4,FALSE),IF(HLOOKUP(EF31,Comments3,2,FALSE)=E,VLOOKUP(EE31,EventAverage,2,FALSE),HLOOKUP(EF31,Comments4,2,FALSE)))))))</f>
        <v/>
      </c>
      <c r="EH31" s="201">
        <f>COUNTIF(EF$8:EF31,OK)+COUNTIF(EF$8:EF31,RDGfix)+COUNTIF(EF$8:EF31,RDGave)+COUNTIF(EF$8:EF31,RDGevent)</f>
        <v>0</v>
      </c>
      <c r="EI31" s="193"/>
      <c r="EJ31" s="194" t="str">
        <f t="shared" ref="EJ31" si="149">IF(EI31="","",OK)</f>
        <v/>
      </c>
      <c r="EK31" s="6" t="str">
        <f t="shared" ref="EK31" si="150">IF(EI31="","",IF(AND(EJ$7="L",$C$33&gt;0, EJ31="DNC"),$I$2,IF(EJ31=OK,EL31,IF(HLOOKUP(EJ31,Comments3,2,FALSE)=D,EL$7,IF(HLOOKUP(EJ31,Comments3,2,FALSE)=A,VLOOKUP(EI31,Averages,EI$4,FALSE),IF(HLOOKUP(EJ31,Comments3,2,FALSE)=E,VLOOKUP(EI31,EventAverage,2,FALSE),HLOOKUP(EJ31,Comments4,2,FALSE)))))))</f>
        <v/>
      </c>
      <c r="EL31" s="201">
        <f>COUNTIF(EJ$8:EJ31,OK)+COUNTIF(EJ$8:EJ31,RDGfix)+COUNTIF(EJ$8:EJ31,RDGave)+COUNTIF(EJ$8:EJ31,RDGevent)</f>
        <v>0</v>
      </c>
      <c r="EM31" s="193"/>
      <c r="EN31" s="194" t="str">
        <f t="shared" ref="EN31" si="151">IF(EM31="","",OK)</f>
        <v/>
      </c>
      <c r="EO31" s="6" t="str">
        <f t="shared" ref="EO31" si="152">IF(EM31="","",IF(AND(EN$7="L",$C$33&gt;0, EN31="DNC"),$I$2,IF(EN31=OK,EP31,IF(HLOOKUP(EN31,Comments3,2,FALSE)=D,EP$7,IF(HLOOKUP(EN31,Comments3,2,FALSE)=A,VLOOKUP(EM31,Averages,EM$4,FALSE),IF(HLOOKUP(EN31,Comments3,2,FALSE)=E,VLOOKUP(EM31,EventAverage,2,FALSE),HLOOKUP(EN31,Comments4,2,FALSE)))))))</f>
        <v/>
      </c>
      <c r="EP31" s="201">
        <f>COUNTIF(EN$8:EN31,OK)+COUNTIF(EN$8:EN31,RDGfix)+COUNTIF(EN$8:EN31,RDGave)+COUNTIF(EN$8:EN31,RDGevent)</f>
        <v>0</v>
      </c>
      <c r="EQ31" s="193"/>
      <c r="ER31" s="194" t="str">
        <f t="shared" ref="ER31" si="153">IF(EQ31="","",OK)</f>
        <v/>
      </c>
      <c r="ES31" s="6" t="str">
        <f t="shared" ref="ES31" si="154">IF(EQ31="","",IF(AND(ER$7="L",$C$33&gt;0, ER31="DNC"),$I$2,IF(ER31=OK,ET31,IF(HLOOKUP(ER31,Comments3,2,FALSE)=D,ET$7,IF(HLOOKUP(ER31,Comments3,2,FALSE)=A,VLOOKUP(EQ31,Averages,EQ$4,FALSE),IF(HLOOKUP(ER31,Comments3,2,FALSE)=E,VLOOKUP(EQ31,EventAverage,2,FALSE),HLOOKUP(ER31,Comments4,2,FALSE)))))))</f>
        <v/>
      </c>
      <c r="ET31" s="201">
        <f>COUNTIF(ER$8:ER31,OK)+COUNTIF(ER$8:ER31,RDGfix)+COUNTIF(ER$8:ER31,RDGave)+COUNTIF(ER$8:ER31,RDGevent)</f>
        <v>0</v>
      </c>
      <c r="EU31" s="193"/>
      <c r="EV31" s="194" t="str">
        <f t="shared" ref="EV31" si="155">IF(EU31="","",OK)</f>
        <v/>
      </c>
      <c r="EW31" s="6" t="str">
        <f t="shared" ref="EW31" si="156">IF(EU31="","",IF(AND(EV$7="L",$C$33&gt;0, EV31="DNC"),$I$2,IF(EV31=OK,EX31,IF(HLOOKUP(EV31,Comments3,2,FALSE)=D,EX$7,IF(HLOOKUP(EV31,Comments3,2,FALSE)=A,VLOOKUP(EU31,Averages,EU$4,FALSE),IF(HLOOKUP(EV31,Comments3,2,FALSE)=E,VLOOKUP(EU31,EventAverage,2,FALSE),HLOOKUP(EV31,Comments4,2,FALSE)))))))</f>
        <v/>
      </c>
      <c r="EX31" s="201">
        <f>COUNTIF(EV$8:EV31,OK)+COUNTIF(EV$8:EV31,RDGfix)+COUNTIF(EV$8:EV31,RDGave)+COUNTIF(EV$8:EV31,RDGevent)</f>
        <v>0</v>
      </c>
      <c r="EY31" s="193"/>
      <c r="EZ31" s="194" t="str">
        <f t="shared" ref="EZ31" si="157">IF(EY31="","",OK)</f>
        <v/>
      </c>
      <c r="FA31" s="6" t="str">
        <f t="shared" ref="FA31" si="158">IF(EY31="","",IF(AND(EZ$7="L",$C$33&gt;0, EZ31="DNC"),$I$2,IF(EZ31=OK,FB31,IF(HLOOKUP(EZ31,Comments3,2,FALSE)=D,FB$7,IF(HLOOKUP(EZ31,Comments3,2,FALSE)=A,VLOOKUP(EY31,Averages,EY$4,FALSE),IF(HLOOKUP(EZ31,Comments3,2,FALSE)=E,VLOOKUP(EY31,EventAverage,2,FALSE),HLOOKUP(EZ31,Comments4,2,FALSE)))))))</f>
        <v/>
      </c>
      <c r="FB31" s="201">
        <f>COUNTIF(EZ$8:EZ31,OK)+COUNTIF(EZ$8:EZ31,RDGfix)+COUNTIF(EZ$8:EZ31,RDGave)+COUNTIF(EZ$8:EZ31,RDGevent)</f>
        <v>0</v>
      </c>
      <c r="FC31" s="193"/>
      <c r="FD31" s="194" t="str">
        <f t="shared" ref="FD31" si="159">IF(FC31="","",OK)</f>
        <v/>
      </c>
      <c r="FE31" s="6" t="str">
        <f t="shared" ref="FE31" si="160">IF(FC31="","",IF(AND(FD$7="L",$C$33&gt;0, FD31="DNC"),$I$2,IF(FD31=OK,FF31,IF(HLOOKUP(FD31,Comments3,2,FALSE)=D,FF$7,IF(HLOOKUP(FD31,Comments3,2,FALSE)=A,VLOOKUP(FC31,Averages,FC$4,FALSE),IF(HLOOKUP(FD31,Comments3,2,FALSE)=E,VLOOKUP(FC31,EventAverage,2,FALSE),HLOOKUP(FD31,Comments4,2,FALSE)))))))</f>
        <v/>
      </c>
      <c r="FF31" s="201">
        <f>COUNTIF(FD$8:FD31,OK)+COUNTIF(FD$8:FD31,RDGfix)+COUNTIF(FD$8:FD31,RDGave)+COUNTIF(FD$8:FD31,RDGevent)</f>
        <v>0</v>
      </c>
      <c r="FG31" s="193"/>
      <c r="FH31" s="194" t="str">
        <f t="shared" ref="FH31" si="161">IF(FG31="","",OK)</f>
        <v/>
      </c>
      <c r="FI31" s="6" t="str">
        <f t="shared" ref="FI31" si="162">IF(FG31="","",IF(AND(FH$7="L",$C$33&gt;0, FH31="DNC"),$I$2,IF(FH31=OK,FJ31,IF(HLOOKUP(FH31,Comments3,2,FALSE)=D,FJ$7,IF(HLOOKUP(FH31,Comments3,2,FALSE)=A,VLOOKUP(FG31,Averages,FG$4,FALSE),IF(HLOOKUP(FH31,Comments3,2,FALSE)=E,VLOOKUP(FG31,EventAverage,2,FALSE),HLOOKUP(FH31,Comments4,2,FALSE)))))))</f>
        <v/>
      </c>
      <c r="FJ31" s="201">
        <f>COUNTIF(FH$8:FH31,OK)+COUNTIF(FH$8:FH31,RDGfix)+COUNTIF(FH$8:FH31,RDGave)+COUNTIF(FH$8:FH31,RDGevent)</f>
        <v>0</v>
      </c>
      <c r="FK31" s="2"/>
      <c r="FL31" s="53">
        <v>1</v>
      </c>
      <c r="FM31" s="2"/>
      <c r="FN31" s="54"/>
      <c r="FO31" s="45"/>
      <c r="FP31" s="2"/>
    </row>
    <row r="32" spans="1:172" s="185" customFormat="1" ht="19.5" customHeight="1">
      <c r="A32" s="45"/>
      <c r="B32" s="181" t="s">
        <v>38</v>
      </c>
      <c r="C32" s="182">
        <f>COUNTA(C33:C56)</f>
        <v>0</v>
      </c>
      <c r="D32" s="183"/>
      <c r="E32" s="183">
        <f>COUNTIF(D33:D56,"WDN")</f>
        <v>0</v>
      </c>
      <c r="F32" s="208">
        <f>C32-E32</f>
        <v>0</v>
      </c>
      <c r="G32" s="182">
        <f>COUNTA(G37:G56)</f>
        <v>0</v>
      </c>
      <c r="H32" s="183" t="str">
        <f>IF(AND(NOT(H7="L"),G58=""),"L","")</f>
        <v/>
      </c>
      <c r="I32" s="183">
        <f>COUNTIF(H33:H55,"WDN")</f>
        <v>0</v>
      </c>
      <c r="J32" s="214">
        <f>COUNTA(G37:G56)-I32+J7</f>
        <v>1</v>
      </c>
      <c r="K32" s="182">
        <f>COUNTA(K37:K56)</f>
        <v>0</v>
      </c>
      <c r="L32" s="183" t="str">
        <f>IF(AND(NOT(L7="L"),K58=""),"L","")</f>
        <v/>
      </c>
      <c r="M32" s="183">
        <f>COUNTIF(L33:L55,"WDN")</f>
        <v>0</v>
      </c>
      <c r="N32" s="214">
        <f>COUNTA(K37:K56)-M32+N7</f>
        <v>1</v>
      </c>
      <c r="O32" s="182">
        <f>COUNTA(O37:O56)</f>
        <v>0</v>
      </c>
      <c r="P32" s="183" t="str">
        <f>IF(AND(NOT(P7="L"),O58=""),"L","")</f>
        <v/>
      </c>
      <c r="Q32" s="183">
        <f>COUNTIF(P33:P55,"WDN")</f>
        <v>0</v>
      </c>
      <c r="R32" s="214">
        <f>COUNTA(O37:O56)-Q32+R7</f>
        <v>1</v>
      </c>
      <c r="S32" s="182">
        <f>COUNTA(S37:S56)</f>
        <v>0</v>
      </c>
      <c r="T32" s="183" t="str">
        <f>IF(AND(NOT(T7="L"),S58=""),"L","")</f>
        <v/>
      </c>
      <c r="U32" s="183">
        <f>COUNTIF(T33:T55,"WDN")</f>
        <v>0</v>
      </c>
      <c r="V32" s="214">
        <f>COUNTA(S37:S56)-U32+V7</f>
        <v>1</v>
      </c>
      <c r="W32" s="182">
        <f>COUNTA(W37:W56)</f>
        <v>0</v>
      </c>
      <c r="X32" s="183" t="str">
        <f>IF(AND(NOT(X7="L"),W58=""),"L","")</f>
        <v/>
      </c>
      <c r="Y32" s="183">
        <f>COUNTIF(X33:X55,"WDN")</f>
        <v>0</v>
      </c>
      <c r="Z32" s="214">
        <f>COUNTA(W37:W56)-Y32+Z7</f>
        <v>1</v>
      </c>
      <c r="AA32" s="182">
        <f>COUNTA(AA37:AA56)</f>
        <v>0</v>
      </c>
      <c r="AB32" s="183" t="str">
        <f>IF(AND(NOT(AB7="L"),AA58=""),"L","")</f>
        <v/>
      </c>
      <c r="AC32" s="183">
        <f>COUNTIF(AB33:AB55,"WDN")</f>
        <v>0</v>
      </c>
      <c r="AD32" s="214">
        <f>COUNTA(AA37:AA56)-AC32+AD7</f>
        <v>1</v>
      </c>
      <c r="AE32" s="182">
        <f>COUNTA(AE37:AE56)</f>
        <v>0</v>
      </c>
      <c r="AF32" s="183" t="str">
        <f>IF(AND(NOT(AF7="L"),AE58=""),"L","")</f>
        <v/>
      </c>
      <c r="AG32" s="183">
        <f>COUNTIF(AF33:AF55,"WDN")</f>
        <v>0</v>
      </c>
      <c r="AH32" s="214">
        <f>COUNTA(AE37:AE56)-AG32+AH7</f>
        <v>1</v>
      </c>
      <c r="AI32" s="182">
        <f>COUNTA(AI37:AI56)</f>
        <v>0</v>
      </c>
      <c r="AJ32" s="183" t="str">
        <f>IF(AND(NOT(AJ7="L"),AI58=""),"L","")</f>
        <v/>
      </c>
      <c r="AK32" s="183">
        <f>COUNTIF(AJ33:AJ55,"WDN")</f>
        <v>0</v>
      </c>
      <c r="AL32" s="214">
        <f>COUNTA(AI37:AI56)-AK32+AL7</f>
        <v>1</v>
      </c>
      <c r="AM32" s="182">
        <f>COUNTA(AM37:AM56)</f>
        <v>0</v>
      </c>
      <c r="AN32" s="183" t="str">
        <f>IF(AND(NOT(AN7="L"),AM58=""),"L","")</f>
        <v/>
      </c>
      <c r="AO32" s="183">
        <f>COUNTIF(AN33:AN55,"WDN")</f>
        <v>0</v>
      </c>
      <c r="AP32" s="214">
        <f>COUNTA(AM37:AM56)-AO32+AP7</f>
        <v>1</v>
      </c>
      <c r="AQ32" s="182">
        <f>COUNTA(AQ37:AQ56)</f>
        <v>0</v>
      </c>
      <c r="AR32" s="183" t="str">
        <f>IF(AND(NOT(AR7="L"),AQ58=""),"L","")</f>
        <v/>
      </c>
      <c r="AS32" s="183">
        <f>COUNTIF(AR33:AR55,"WDN")</f>
        <v>0</v>
      </c>
      <c r="AT32" s="214">
        <f>COUNTA(AQ37:AQ56)-AS32+AT7</f>
        <v>1</v>
      </c>
      <c r="AU32" s="182">
        <f>COUNTA(AU37:AU56)</f>
        <v>0</v>
      </c>
      <c r="AV32" s="183" t="str">
        <f>IF(AND(NOT(AV7="L"),AU58=""),"L","")</f>
        <v/>
      </c>
      <c r="AW32" s="183">
        <f>COUNTIF(AV33:AV55,"WDN")</f>
        <v>0</v>
      </c>
      <c r="AX32" s="214">
        <f>COUNTA(AU37:AU56)-AW32+AX7</f>
        <v>1</v>
      </c>
      <c r="AY32" s="182">
        <f>COUNTA(AY37:AY56)</f>
        <v>0</v>
      </c>
      <c r="AZ32" s="183" t="str">
        <f>IF(AND(NOT(AZ7="L"),AY58=""),"L","")</f>
        <v/>
      </c>
      <c r="BA32" s="183">
        <f>COUNTIF(AZ33:AZ55,"WDN")</f>
        <v>0</v>
      </c>
      <c r="BB32" s="214">
        <f>COUNTA(AY37:AY56)-BA32+BB7</f>
        <v>1</v>
      </c>
      <c r="BC32" s="182">
        <f>COUNTA(BC37:BC56)</f>
        <v>0</v>
      </c>
      <c r="BD32" s="183" t="str">
        <f>IF(AND(NOT(BD7="L"),BC58=""),"L","")</f>
        <v/>
      </c>
      <c r="BE32" s="183">
        <f>COUNTIF(BD33:BD55,"WDN")</f>
        <v>0</v>
      </c>
      <c r="BF32" s="214">
        <f>COUNTA(BC37:BC56)-BE32+BF7</f>
        <v>1</v>
      </c>
      <c r="BG32" s="182">
        <f>COUNTA(BG37:BG56)</f>
        <v>0</v>
      </c>
      <c r="BH32" s="183" t="str">
        <f>IF(AND(NOT(BH7="L"),BG58=""),"L","")</f>
        <v/>
      </c>
      <c r="BI32" s="183">
        <f>COUNTIF(BH33:BH55,"WDN")</f>
        <v>0</v>
      </c>
      <c r="BJ32" s="214">
        <f>COUNTA(BG37:BG56)-BI32+BJ7</f>
        <v>1</v>
      </c>
      <c r="BK32" s="182">
        <f>COUNTA(BK37:BK56)</f>
        <v>0</v>
      </c>
      <c r="BL32" s="183" t="str">
        <f>IF(AND(NOT(BL7="L"),BK58=""),"L","")</f>
        <v/>
      </c>
      <c r="BM32" s="183">
        <f>COUNTIF(BL33:BL55,"WDN")</f>
        <v>0</v>
      </c>
      <c r="BN32" s="214">
        <f>COUNTA(BK37:BK56)-BM32+BN7</f>
        <v>1</v>
      </c>
      <c r="BO32" s="182">
        <f>COUNTA(BO37:BO56)</f>
        <v>0</v>
      </c>
      <c r="BP32" s="183" t="str">
        <f>IF(AND(NOT(BP7="L"),BO58=""),"L","")</f>
        <v/>
      </c>
      <c r="BQ32" s="183">
        <f>COUNTIF(BP33:BP55,"WDN")</f>
        <v>0</v>
      </c>
      <c r="BR32" s="214">
        <f>COUNTA(BO37:BO56)-BQ32+BR7</f>
        <v>1</v>
      </c>
      <c r="BS32" s="182">
        <f>COUNTA(BS37:BS56)</f>
        <v>0</v>
      </c>
      <c r="BT32" s="183" t="str">
        <f>IF(AND(NOT(BT7="L"),BS58=""),"L","")</f>
        <v/>
      </c>
      <c r="BU32" s="183">
        <f>COUNTIF(BT33:BT55,"WDN")</f>
        <v>0</v>
      </c>
      <c r="BV32" s="214">
        <f>COUNTA(BS37:BS56)-BU32+BV7</f>
        <v>1</v>
      </c>
      <c r="BW32" s="182">
        <f>COUNTA(BW37:BW56)</f>
        <v>0</v>
      </c>
      <c r="BX32" s="183" t="str">
        <f>IF(AND(NOT(BX7="L"),BW58=""),"L","")</f>
        <v/>
      </c>
      <c r="BY32" s="183">
        <f>COUNTIF(BX33:BX55,"WDN")</f>
        <v>0</v>
      </c>
      <c r="BZ32" s="214">
        <f>COUNTA(BW37:BW56)-BY32+BZ7</f>
        <v>1</v>
      </c>
      <c r="CA32" s="182">
        <f>COUNTA(CA37:CA56)</f>
        <v>0</v>
      </c>
      <c r="CB32" s="183" t="str">
        <f>IF(AND(NOT(CB7="L"),CA58=""),"L","")</f>
        <v/>
      </c>
      <c r="CC32" s="183">
        <f>COUNTIF(CB33:CB55,"WDN")</f>
        <v>0</v>
      </c>
      <c r="CD32" s="214">
        <f>COUNTA(CA37:CA56)-CC32+CD7</f>
        <v>1</v>
      </c>
      <c r="CE32" s="182">
        <f>COUNTA(CE37:CE56)</f>
        <v>0</v>
      </c>
      <c r="CF32" s="183" t="str">
        <f>IF(AND(NOT(CF7="L"),CE58=""),"L","")</f>
        <v/>
      </c>
      <c r="CG32" s="183">
        <f>COUNTIF(CF33:CF55,"WDN")</f>
        <v>0</v>
      </c>
      <c r="CH32" s="214">
        <f>COUNTA(CE37:CE56)-CG32+CH7</f>
        <v>1</v>
      </c>
      <c r="CI32" s="182">
        <f>COUNTA(CI37:CI56)</f>
        <v>0</v>
      </c>
      <c r="CJ32" s="183" t="str">
        <f>IF(AND(NOT(CJ7="L"),CI58=""),"L","")</f>
        <v/>
      </c>
      <c r="CK32" s="183">
        <f>COUNTIF(CJ33:CJ55,"WDN")</f>
        <v>0</v>
      </c>
      <c r="CL32" s="214">
        <f>COUNTA(CI37:CI56)-CK32+CL7</f>
        <v>1</v>
      </c>
      <c r="CM32" s="182">
        <f>COUNTA(CM37:CM56)</f>
        <v>0</v>
      </c>
      <c r="CN32" s="183" t="str">
        <f>IF(AND(NOT(CN7="L"),CM58=""),"L","")</f>
        <v/>
      </c>
      <c r="CO32" s="183">
        <f>COUNTIF(CN33:CN55,"WDN")</f>
        <v>0</v>
      </c>
      <c r="CP32" s="214">
        <f>COUNTA(CM37:CM56)-CO32+CP7</f>
        <v>1</v>
      </c>
      <c r="CQ32" s="182">
        <f>COUNTA(CQ37:CQ56)</f>
        <v>0</v>
      </c>
      <c r="CR32" s="183" t="str">
        <f>IF(AND(NOT(CR7="L"),CQ58=""),"L","")</f>
        <v/>
      </c>
      <c r="CS32" s="183">
        <f>COUNTIF(CR33:CR55,"WDN")</f>
        <v>0</v>
      </c>
      <c r="CT32" s="214">
        <f>COUNTA(CQ37:CQ56)-CS32+CT7</f>
        <v>1</v>
      </c>
      <c r="CU32" s="182">
        <f>COUNTA(CU37:CU56)</f>
        <v>0</v>
      </c>
      <c r="CV32" s="183" t="str">
        <f>IF(AND(NOT(CV7="L"),CU58=""),"L","")</f>
        <v/>
      </c>
      <c r="CW32" s="183">
        <f>COUNTIF(CV33:CV55,"WDN")</f>
        <v>0</v>
      </c>
      <c r="CX32" s="214">
        <f>COUNTA(CU37:CU56)-CW32+CX7</f>
        <v>1</v>
      </c>
      <c r="CY32" s="182">
        <f>COUNTA(CY37:CY56)</f>
        <v>0</v>
      </c>
      <c r="CZ32" s="183" t="str">
        <f>IF(AND(NOT(CZ7="L"),CY58=""),"L","")</f>
        <v/>
      </c>
      <c r="DA32" s="183">
        <f>COUNTIF(CZ33:CZ55,"WDN")</f>
        <v>0</v>
      </c>
      <c r="DB32" s="214">
        <f>COUNTA(CY37:CY56)-DA32+DB7</f>
        <v>1</v>
      </c>
      <c r="DC32" s="182">
        <f>COUNTA(DC37:DC56)</f>
        <v>0</v>
      </c>
      <c r="DD32" s="183" t="str">
        <f>IF(AND(NOT(DD7="L"),DC58=""),"L","")</f>
        <v/>
      </c>
      <c r="DE32" s="183">
        <f>COUNTIF(DD33:DD55,"WDN")</f>
        <v>0</v>
      </c>
      <c r="DF32" s="214">
        <f>COUNTA(DC37:DC56)-DE32+DF7</f>
        <v>1</v>
      </c>
      <c r="DG32" s="182">
        <f>COUNTA(DG37:DG56)</f>
        <v>0</v>
      </c>
      <c r="DH32" s="183" t="str">
        <f>IF(AND(NOT(DH7="L"),DG58=""),"L","")</f>
        <v/>
      </c>
      <c r="DI32" s="183">
        <f>COUNTIF(DH33:DH55,"WDN")</f>
        <v>0</v>
      </c>
      <c r="DJ32" s="214">
        <f>COUNTA(DG37:DG56)-DI32+DJ7</f>
        <v>1</v>
      </c>
      <c r="DK32" s="182">
        <f>COUNTA(DK37:DK56)</f>
        <v>0</v>
      </c>
      <c r="DL32" s="183" t="str">
        <f>IF(AND(NOT(DL7="L"),DK58=""),"L","")</f>
        <v/>
      </c>
      <c r="DM32" s="183">
        <f>COUNTIF(DL33:DL55,"WDN")</f>
        <v>0</v>
      </c>
      <c r="DN32" s="214">
        <f>COUNTA(DK37:DK56)-DM32+DN7</f>
        <v>1</v>
      </c>
      <c r="DO32" s="182">
        <f>COUNTA(DO37:DO56)</f>
        <v>0</v>
      </c>
      <c r="DP32" s="183" t="str">
        <f>IF(AND(NOT(DP7="L"),DO58=""),"L","")</f>
        <v/>
      </c>
      <c r="DQ32" s="183">
        <f>COUNTIF(DP33:DP55,"WDN")</f>
        <v>0</v>
      </c>
      <c r="DR32" s="214">
        <f>COUNTA(DO37:DO56)-DQ32+DR7</f>
        <v>1</v>
      </c>
      <c r="DS32" s="182">
        <f>COUNTA(DS37:DS56)</f>
        <v>0</v>
      </c>
      <c r="DT32" s="183" t="str">
        <f>IF(AND(NOT(DT7="L"),DS58=""),"L","")</f>
        <v/>
      </c>
      <c r="DU32" s="183">
        <f>COUNTIF(DT33:DT55,"WDN")</f>
        <v>0</v>
      </c>
      <c r="DV32" s="214">
        <f>COUNTA(DS37:DS56)-DU32+DV7</f>
        <v>1</v>
      </c>
      <c r="DW32" s="182">
        <f>COUNTA(DW37:DW56)</f>
        <v>0</v>
      </c>
      <c r="DX32" s="183" t="str">
        <f>IF(AND(NOT(DX7="L"),DW58=""),"L","")</f>
        <v/>
      </c>
      <c r="DY32" s="183">
        <f>COUNTIF(DX33:DX55,"WDN")</f>
        <v>0</v>
      </c>
      <c r="DZ32" s="214">
        <f>COUNTA(DW37:DW56)-DY32+DZ7</f>
        <v>1</v>
      </c>
      <c r="EA32" s="182">
        <f>COUNTA(EA37:EA56)</f>
        <v>0</v>
      </c>
      <c r="EB32" s="183" t="str">
        <f>IF(AND(NOT(EB7="L"),EA58=""),"L","")</f>
        <v/>
      </c>
      <c r="EC32" s="183">
        <f>COUNTIF(EB33:EB55,"WDN")</f>
        <v>0</v>
      </c>
      <c r="ED32" s="214">
        <f>COUNTA(EA37:EA56)-EC32+ED7</f>
        <v>1</v>
      </c>
      <c r="EE32" s="182">
        <f>COUNTA(EE37:EE56)</f>
        <v>0</v>
      </c>
      <c r="EF32" s="183" t="str">
        <f>IF(AND(NOT(EF7="L"),EE58=""),"L","")</f>
        <v/>
      </c>
      <c r="EG32" s="183">
        <f>COUNTIF(EF33:EF55,"WDN")</f>
        <v>0</v>
      </c>
      <c r="EH32" s="214">
        <f>COUNTA(EE37:EE56)-EG32+EH7</f>
        <v>1</v>
      </c>
      <c r="EI32" s="182">
        <f>COUNTA(EI37:EI56)</f>
        <v>0</v>
      </c>
      <c r="EJ32" s="183" t="str">
        <f>IF(AND(NOT(EJ7="L"),EI58=""),"L","")</f>
        <v/>
      </c>
      <c r="EK32" s="183">
        <f>COUNTIF(EJ33:EJ55,"WDN")</f>
        <v>0</v>
      </c>
      <c r="EL32" s="214">
        <f>COUNTA(EI37:EI56)-EK32+EL7</f>
        <v>1</v>
      </c>
      <c r="EM32" s="182">
        <f>COUNTA(EM37:EM56)</f>
        <v>0</v>
      </c>
      <c r="EN32" s="183" t="str">
        <f>IF(AND(NOT(EN7="L"),EM58=""),"L","")</f>
        <v/>
      </c>
      <c r="EO32" s="183">
        <f>COUNTIF(EN33:EN55,"WDN")</f>
        <v>0</v>
      </c>
      <c r="EP32" s="214">
        <f>COUNTA(EM37:EM56)-EO32+EP7</f>
        <v>1</v>
      </c>
      <c r="EQ32" s="182">
        <f>COUNTA(EQ37:EQ56)</f>
        <v>0</v>
      </c>
      <c r="ER32" s="183" t="str">
        <f>IF(AND(NOT(ER7="L"),EQ58=""),"L","")</f>
        <v/>
      </c>
      <c r="ES32" s="183">
        <f>COUNTIF(ER33:ER55,"WDN")</f>
        <v>0</v>
      </c>
      <c r="ET32" s="214">
        <f>COUNTA(EQ37:EQ56)-ES32+ET7</f>
        <v>1</v>
      </c>
      <c r="EU32" s="182">
        <f>COUNTA(EU37:EU56)</f>
        <v>0</v>
      </c>
      <c r="EV32" s="183" t="str">
        <f>IF(AND(NOT(EV7="L"),EU58=""),"L","")</f>
        <v/>
      </c>
      <c r="EW32" s="183">
        <f>COUNTIF(EV33:EV55,"WDN")</f>
        <v>0</v>
      </c>
      <c r="EX32" s="214">
        <f>COUNTA(EU37:EU56)-EW32+EX7</f>
        <v>1</v>
      </c>
      <c r="EY32" s="182">
        <f>COUNTA(EY37:EY56)</f>
        <v>0</v>
      </c>
      <c r="EZ32" s="183" t="str">
        <f>IF(AND(NOT(EZ7="L"),EY58=""),"L","")</f>
        <v/>
      </c>
      <c r="FA32" s="183">
        <f>COUNTIF(EZ33:EZ55,"WDN")</f>
        <v>0</v>
      </c>
      <c r="FB32" s="214">
        <f>COUNTA(EY37:EY56)-FA32+FB7</f>
        <v>1</v>
      </c>
      <c r="FC32" s="182">
        <f>COUNTA(FC37:FC56)</f>
        <v>0</v>
      </c>
      <c r="FD32" s="183" t="str">
        <f>IF(AND(NOT(FD7="L"),FC58=""),"L","")</f>
        <v/>
      </c>
      <c r="FE32" s="183">
        <f>COUNTIF(FD33:FD55,"WDN")</f>
        <v>0</v>
      </c>
      <c r="FF32" s="214">
        <f>COUNTA(FC37:FC56)-FE32+FF7</f>
        <v>1</v>
      </c>
      <c r="FG32" s="182">
        <f>COUNTA(FG37:FG56)</f>
        <v>0</v>
      </c>
      <c r="FH32" s="183" t="str">
        <f>IF(AND(NOT(FH7="L"),FG58=""),"L","")</f>
        <v/>
      </c>
      <c r="FI32" s="183">
        <f>COUNTIF(FH33:FH55,"WDN")</f>
        <v>0</v>
      </c>
      <c r="FJ32" s="214">
        <f>COUNTA(FG37:FG56)-FI32+FJ7</f>
        <v>1</v>
      </c>
      <c r="FK32" s="183"/>
      <c r="FL32" s="184">
        <v>1</v>
      </c>
      <c r="FM32" s="183"/>
      <c r="FN32" s="54"/>
      <c r="FO32" s="45"/>
      <c r="FP32" s="183"/>
    </row>
    <row r="33" spans="2:172">
      <c r="B33" s="5" t="s">
        <v>18</v>
      </c>
      <c r="C33" s="242"/>
      <c r="D33" s="6" t="str">
        <f t="shared" ref="D33:D55" si="163">IF(C33="","",OK)</f>
        <v/>
      </c>
      <c r="E33" s="6" t="str">
        <f t="shared" ref="E33:E55" si="164">IF(C33=0,"",IF(D33=OK,F33,IF(HLOOKUP(D33,Comments3,3,FALSE)=M,F$159,IF(HLOOKUP(D33,Comments3,3,FALSE)=S,VLOOKUP(C33,EventAverage,2,FALSE),HLOOKUP(D33,Comments3,3,FALSE)))))</f>
        <v/>
      </c>
      <c r="F33" s="201">
        <f>COUNTIF(D$33:D33,OK)+COUNTIF(D$33:D33,RDGfix)+COUNTIF(D$33:D33,RDGave)+COUNTIF(D$33:D33,RDGevent)</f>
        <v>0</v>
      </c>
      <c r="G33" s="246"/>
      <c r="H33" s="9" t="str">
        <f t="shared" ref="H33:H36" si="165">IF(G33="","",UP)</f>
        <v/>
      </c>
      <c r="I33" s="26" t="str">
        <f>IF(G33=0,"",#N/A)</f>
        <v/>
      </c>
      <c r="J33" s="215">
        <f>COUNTIF(H$33:H33,OK)+COUNTIF(H$33:H33,RDGfix)+COUNTIF(H$33:H33,RDGave)+COUNTIF(H$33:H33,RDGevent)+J$7-1</f>
        <v>0</v>
      </c>
      <c r="K33" s="44"/>
      <c r="L33" s="9" t="str">
        <f t="shared" ref="L33:L36" si="166">IF(K33="","",UP)</f>
        <v/>
      </c>
      <c r="M33" s="26" t="str">
        <f>IF(K33=0,"",#N/A)</f>
        <v/>
      </c>
      <c r="N33" s="215">
        <f>COUNTIF(L$33:L33,OK)+COUNTIF(L$33:L33,RDGfix)+COUNTIF(L$33:L33,RDGave)+N$7-1</f>
        <v>0</v>
      </c>
      <c r="O33" s="44"/>
      <c r="P33" s="9" t="str">
        <f t="shared" ref="P33:P36" si="167">IF(O33="","",UP)</f>
        <v/>
      </c>
      <c r="Q33" s="26" t="str">
        <f>IF(O33=0,"",#N/A)</f>
        <v/>
      </c>
      <c r="R33" s="215">
        <f>COUNTIF(P$33:P33,OK)+COUNTIF(P$33:P33,RDGfix)+COUNTIF(P$33:P33,RDGave)+R$7-1</f>
        <v>0</v>
      </c>
      <c r="S33" s="44"/>
      <c r="T33" s="9" t="str">
        <f t="shared" ref="T33:T36" si="168">IF(S33="","",UP)</f>
        <v/>
      </c>
      <c r="U33" s="26" t="str">
        <f>IF(S33=0,"",#N/A)</f>
        <v/>
      </c>
      <c r="V33" s="215">
        <f>COUNTIF(T$33:T33,OK)+COUNTIF(T$33:T33,RDGfix)+COUNTIF(T$33:T33,RDGave)+V$7-1</f>
        <v>0</v>
      </c>
      <c r="W33" s="44"/>
      <c r="X33" s="9" t="str">
        <f t="shared" ref="X33:X36" si="169">IF(W33="","",UP)</f>
        <v/>
      </c>
      <c r="Y33" s="26" t="str">
        <f>IF(W33=0,"",#N/A)</f>
        <v/>
      </c>
      <c r="Z33" s="215">
        <f>COUNTIF(X$33:X33,OK)+COUNTIF(X$33:X33,RDGfix)+COUNTIF(X$33:X33,RDGave)+Z$7-1</f>
        <v>0</v>
      </c>
      <c r="AA33" s="44"/>
      <c r="AB33" s="9" t="str">
        <f t="shared" ref="AB33:AB36" si="170">IF(AA33="","",UP)</f>
        <v/>
      </c>
      <c r="AC33" s="26" t="str">
        <f>IF(AA33=0,"",#N/A)</f>
        <v/>
      </c>
      <c r="AD33" s="215">
        <f>COUNTIF(AB$33:AB33,OK)+COUNTIF(AB$33:AB33,RDGfix)+COUNTIF(AB$33:AB33,RDGave)+AD$7-1</f>
        <v>0</v>
      </c>
      <c r="AE33" s="44"/>
      <c r="AF33" s="9" t="str">
        <f t="shared" ref="AF33:AF36" si="171">IF(AE33="","",UP)</f>
        <v/>
      </c>
      <c r="AG33" s="26" t="str">
        <f>IF(AE33=0,"",#N/A)</f>
        <v/>
      </c>
      <c r="AH33" s="215">
        <f>COUNTIF(AF$33:AF33,OK)+COUNTIF(AF$33:AF33,RDGfix)+COUNTIF(AF$33:AF33,RDGave)+AH$7-1</f>
        <v>0</v>
      </c>
      <c r="AI33" s="44"/>
      <c r="AJ33" s="9" t="str">
        <f t="shared" ref="AJ33:AJ36" si="172">IF(AI33="","",UP)</f>
        <v/>
      </c>
      <c r="AK33" s="26" t="str">
        <f>IF(AI33=0,"",#N/A)</f>
        <v/>
      </c>
      <c r="AL33" s="215">
        <f>COUNTIF(AJ$33:AJ33,OK)+COUNTIF(AJ$33:AJ33,RDGfix)+COUNTIF(AJ$33:AJ33,RDGave)+AL$7-1</f>
        <v>0</v>
      </c>
      <c r="AM33" s="44"/>
      <c r="AN33" s="9" t="str">
        <f t="shared" ref="AN33:AN36" si="173">IF(AM33="","",UP)</f>
        <v/>
      </c>
      <c r="AO33" s="26" t="str">
        <f>IF(AM33=0,"",#N/A)</f>
        <v/>
      </c>
      <c r="AP33" s="215">
        <f>COUNTIF(AN$33:AN33,OK)+COUNTIF(AN$33:AN33,RDGfix)+COUNTIF(AN$33:AN33,RDGave)+AP$7-1</f>
        <v>0</v>
      </c>
      <c r="AQ33" s="44"/>
      <c r="AR33" s="9" t="str">
        <f t="shared" ref="AR33:AR36" si="174">IF(AQ33="","",UP)</f>
        <v/>
      </c>
      <c r="AS33" s="26" t="str">
        <f>IF(AQ33=0,"",#N/A)</f>
        <v/>
      </c>
      <c r="AT33" s="215">
        <f>COUNTIF(AR$33:AR33,OK)+COUNTIF(AR$33:AR33,RDGfix)+COUNTIF(AR$33:AR33,RDGave)+AT$7-1</f>
        <v>0</v>
      </c>
      <c r="AU33" s="44"/>
      <c r="AV33" s="9" t="str">
        <f t="shared" ref="AV33:AV36" si="175">IF(AU33="","",UP)</f>
        <v/>
      </c>
      <c r="AW33" s="26" t="str">
        <f>IF(AU33=0,"",#N/A)</f>
        <v/>
      </c>
      <c r="AX33" s="215">
        <f>COUNTIF(AV$33:AV33,OK)+COUNTIF(AV$33:AV33,RDGfix)+COUNTIF(AV$33:AV33,RDGave)+AX$7-1</f>
        <v>0</v>
      </c>
      <c r="AY33" s="44"/>
      <c r="AZ33" s="9" t="str">
        <f t="shared" ref="AZ33:AZ36" si="176">IF(AY33="","",UP)</f>
        <v/>
      </c>
      <c r="BA33" s="26" t="str">
        <f>IF(AY33=0,"",#N/A)</f>
        <v/>
      </c>
      <c r="BB33" s="215">
        <f>COUNTIF(AZ$33:AZ33,OK)+COUNTIF(AZ$33:AZ33,RDGfix)+COUNTIF(AZ$33:AZ33,RDGave)+BB$7-1</f>
        <v>0</v>
      </c>
      <c r="BC33" s="44"/>
      <c r="BD33" s="9" t="str">
        <f t="shared" ref="BD33:BD36" si="177">IF(BC33="","",UP)</f>
        <v/>
      </c>
      <c r="BE33" s="26" t="str">
        <f>IF(BC33=0,"",#N/A)</f>
        <v/>
      </c>
      <c r="BF33" s="215">
        <f>COUNTIF(BD$33:BD33,OK)+COUNTIF(BD$33:BD33,RDGfix)+COUNTIF(BD$33:BD33,RDGave)+BF$7-1</f>
        <v>0</v>
      </c>
      <c r="BG33" s="44"/>
      <c r="BH33" s="9" t="str">
        <f t="shared" ref="BH33:BH36" si="178">IF(BG33="","",UP)</f>
        <v/>
      </c>
      <c r="BI33" s="26" t="str">
        <f>IF(BG33=0,"",#N/A)</f>
        <v/>
      </c>
      <c r="BJ33" s="215">
        <f>COUNTIF(BH$33:BH33,OK)+COUNTIF(BH$33:BH33,RDGfix)+COUNTIF(BH$33:BH33,RDGave)+BJ$7-1</f>
        <v>0</v>
      </c>
      <c r="BK33" s="44"/>
      <c r="BL33" s="9" t="str">
        <f t="shared" ref="BL33:BL36" si="179">IF(BK33="","",UP)</f>
        <v/>
      </c>
      <c r="BM33" s="26" t="str">
        <f>IF(BK33=0,"",#N/A)</f>
        <v/>
      </c>
      <c r="BN33" s="215">
        <f>COUNTIF(BL$33:BL33,OK)+COUNTIF(BL$33:BL33,RDGfix)+COUNTIF(BL$33:BL33,RDGave)+BN$7-1</f>
        <v>0</v>
      </c>
      <c r="BO33" s="44"/>
      <c r="BP33" s="9" t="str">
        <f t="shared" ref="BP33:BP36" si="180">IF(BO33="","",UP)</f>
        <v/>
      </c>
      <c r="BQ33" s="26" t="str">
        <f>IF(BO33=0,"",#N/A)</f>
        <v/>
      </c>
      <c r="BR33" s="215">
        <f>COUNTIF(BP$33:BP33,OK)+COUNTIF(BP$33:BP33,RDGfix)+COUNTIF(BP$33:BP33,RDGave)+BR$7-1</f>
        <v>0</v>
      </c>
      <c r="BS33" s="44"/>
      <c r="BT33" s="9" t="str">
        <f t="shared" ref="BT33:BT36" si="181">IF(BS33="","",UP)</f>
        <v/>
      </c>
      <c r="BU33" s="26" t="str">
        <f>IF(BS33=0,"",#N/A)</f>
        <v/>
      </c>
      <c r="BV33" s="215">
        <f>COUNTIF(BT$33:BT33,OK)+COUNTIF(BT$33:BT33,RDGfix)+COUNTIF(BT$33:BT33,RDGave)+BV$7-1</f>
        <v>0</v>
      </c>
      <c r="BW33" s="44"/>
      <c r="BX33" s="9" t="str">
        <f t="shared" ref="BX33:BX36" si="182">IF(BW33="","",UP)</f>
        <v/>
      </c>
      <c r="BY33" s="26" t="str">
        <f>IF(BW33=0,"",#N/A)</f>
        <v/>
      </c>
      <c r="BZ33" s="215">
        <f>COUNTIF(BX$33:BX33,OK)+COUNTIF(BX$33:BX33,RDGfix)+COUNTIF(BX$33:BX33,RDGave)+BZ$7-1</f>
        <v>0</v>
      </c>
      <c r="CA33" s="44"/>
      <c r="CB33" s="9" t="str">
        <f t="shared" ref="CB33:CB36" si="183">IF(CA33="","",UP)</f>
        <v/>
      </c>
      <c r="CC33" s="26" t="str">
        <f>IF(CA33=0,"",#N/A)</f>
        <v/>
      </c>
      <c r="CD33" s="215">
        <f>COUNTIF(CB$33:CB33,OK)+COUNTIF(CB$33:CB33,RDGfix)+COUNTIF(CB$33:CB33,RDGave)+CD$7-1</f>
        <v>0</v>
      </c>
      <c r="CE33" s="44"/>
      <c r="CF33" s="9" t="str">
        <f t="shared" ref="CF33:CF36" si="184">IF(CE33="","",UP)</f>
        <v/>
      </c>
      <c r="CG33" s="26" t="str">
        <f>IF(CE33=0,"",#N/A)</f>
        <v/>
      </c>
      <c r="CH33" s="215">
        <f>COUNTIF(CF$33:CF33,OK)+COUNTIF(CF$33:CF33,RDGfix)+COUNTIF(CF$33:CF33,RDGave)+CH$7-1</f>
        <v>0</v>
      </c>
      <c r="CI33" s="44"/>
      <c r="CJ33" s="9" t="str">
        <f t="shared" ref="CJ33:CJ36" si="185">IF(CI33="","",UP)</f>
        <v/>
      </c>
      <c r="CK33" s="26" t="str">
        <f>IF(CI33=0,"",#N/A)</f>
        <v/>
      </c>
      <c r="CL33" s="215">
        <f>COUNTIF(CJ$33:CJ33,OK)+COUNTIF(CJ$33:CJ33,RDGfix)+COUNTIF(CJ$33:CJ33,RDGave)+CL$7-1</f>
        <v>0</v>
      </c>
      <c r="CM33" s="44"/>
      <c r="CN33" s="9" t="str">
        <f t="shared" ref="CN33:CN36" si="186">IF(CM33="","",UP)</f>
        <v/>
      </c>
      <c r="CO33" s="26" t="str">
        <f>IF(CM33=0,"",#N/A)</f>
        <v/>
      </c>
      <c r="CP33" s="215">
        <f>COUNTIF(CN$33:CN33,OK)+COUNTIF(CN$33:CN33,RDGfix)+COUNTIF(CN$33:CN33,RDGave)+CP$7-1</f>
        <v>0</v>
      </c>
      <c r="CQ33" s="44"/>
      <c r="CR33" s="9" t="str">
        <f t="shared" ref="CR33:CR36" si="187">IF(CQ33="","",UP)</f>
        <v/>
      </c>
      <c r="CS33" s="26" t="str">
        <f>IF(CQ33=0,"",#N/A)</f>
        <v/>
      </c>
      <c r="CT33" s="215">
        <f>COUNTIF(CR$33:CR33,OK)+COUNTIF(CR$33:CR33,RDGfix)+COUNTIF(CR$33:CR33,RDGave)+CT$7-1</f>
        <v>0</v>
      </c>
      <c r="CU33" s="44"/>
      <c r="CV33" s="9" t="str">
        <f t="shared" ref="CV33:CV36" si="188">IF(CU33="","",UP)</f>
        <v/>
      </c>
      <c r="CW33" s="26" t="str">
        <f>IF(CU33=0,"",#N/A)</f>
        <v/>
      </c>
      <c r="CX33" s="215">
        <f>COUNTIF(CV$33:CV33,OK)+COUNTIF(CV$33:CV33,RDGfix)+COUNTIF(CV$33:CV33,RDGave)+CX$7-1</f>
        <v>0</v>
      </c>
      <c r="CY33" s="44"/>
      <c r="CZ33" s="9" t="str">
        <f t="shared" ref="CZ33:CZ36" si="189">IF(CY33="","",UP)</f>
        <v/>
      </c>
      <c r="DA33" s="26" t="str">
        <f>IF(CY33=0,"",#N/A)</f>
        <v/>
      </c>
      <c r="DB33" s="215">
        <f>COUNTIF(CZ$33:CZ33,OK)+COUNTIF(CZ$33:CZ33,RDGfix)+COUNTIF(CZ$33:CZ33,RDGave)+DB$7-1</f>
        <v>0</v>
      </c>
      <c r="DC33" s="44"/>
      <c r="DD33" s="9" t="str">
        <f t="shared" ref="DD33:DD36" si="190">IF(DC33="","",UP)</f>
        <v/>
      </c>
      <c r="DE33" s="26" t="str">
        <f>IF(DC33=0,"",#N/A)</f>
        <v/>
      </c>
      <c r="DF33" s="215">
        <f>COUNTIF(DD$33:DD33,OK)+COUNTIF(DD$33:DD33,RDGfix)+COUNTIF(DD$33:DD33,RDGave)+DF$7-1</f>
        <v>0</v>
      </c>
      <c r="DG33" s="44"/>
      <c r="DH33" s="9" t="str">
        <f t="shared" ref="DH33:DH36" si="191">IF(DG33="","",UP)</f>
        <v/>
      </c>
      <c r="DI33" s="26" t="str">
        <f>IF(DG33=0,"",#N/A)</f>
        <v/>
      </c>
      <c r="DJ33" s="215">
        <f>COUNTIF(DH$33:DH33,OK)+COUNTIF(DH$33:DH33,RDGfix)+COUNTIF(DH$33:DH33,RDGave)+DJ$7-1</f>
        <v>0</v>
      </c>
      <c r="DK33" s="44"/>
      <c r="DL33" s="9" t="str">
        <f t="shared" ref="DL33:DL36" si="192">IF(DK33="","",UP)</f>
        <v/>
      </c>
      <c r="DM33" s="26" t="str">
        <f>IF(DK33=0,"",#N/A)</f>
        <v/>
      </c>
      <c r="DN33" s="215">
        <f>COUNTIF(DL$33:DL33,OK)+COUNTIF(DL$33:DL33,RDGfix)+COUNTIF(DL$33:DL33,RDGave)+DN$7-1</f>
        <v>0</v>
      </c>
      <c r="DO33" s="44"/>
      <c r="DP33" s="9" t="str">
        <f t="shared" ref="DP33:DP36" si="193">IF(DO33="","",UP)</f>
        <v/>
      </c>
      <c r="DQ33" s="26" t="str">
        <f>IF(DO33=0,"",#N/A)</f>
        <v/>
      </c>
      <c r="DR33" s="215">
        <f>COUNTIF(DP$33:DP33,OK)+COUNTIF(DP$33:DP33,RDGfix)+COUNTIF(DP$33:DP33,RDGave)+DR$7-1</f>
        <v>0</v>
      </c>
      <c r="DS33" s="44"/>
      <c r="DT33" s="9" t="str">
        <f t="shared" ref="DT33:DT36" si="194">IF(DS33="","",UP)</f>
        <v/>
      </c>
      <c r="DU33" s="26" t="str">
        <f>IF(DS33=0,"",#N/A)</f>
        <v/>
      </c>
      <c r="DV33" s="215">
        <f>COUNTIF(DT$33:DT33,OK)+COUNTIF(DT$33:DT33,RDGfix)+COUNTIF(DT$33:DT33,RDGave)+DV$7-1</f>
        <v>0</v>
      </c>
      <c r="DW33" s="44"/>
      <c r="DX33" s="9" t="str">
        <f t="shared" ref="DX33:DX36" si="195">IF(DW33="","",UP)</f>
        <v/>
      </c>
      <c r="DY33" s="26" t="str">
        <f>IF(DW33=0,"",#N/A)</f>
        <v/>
      </c>
      <c r="DZ33" s="215">
        <f>COUNTIF(DX$33:DX33,OK)+COUNTIF(DX$33:DX33,RDGfix)+COUNTIF(DX$33:DX33,RDGave)+DZ$7-1</f>
        <v>0</v>
      </c>
      <c r="EA33" s="44"/>
      <c r="EB33" s="9" t="str">
        <f t="shared" ref="EB33:EB36" si="196">IF(EA33="","",UP)</f>
        <v/>
      </c>
      <c r="EC33" s="26" t="str">
        <f>IF(EA33=0,"",#N/A)</f>
        <v/>
      </c>
      <c r="ED33" s="215">
        <f>COUNTIF(EB$33:EB33,OK)+COUNTIF(EB$33:EB33,RDGfix)+COUNTIF(EB$33:EB33,RDGave)+ED$7-1</f>
        <v>0</v>
      </c>
      <c r="EE33" s="44"/>
      <c r="EF33" s="9" t="str">
        <f t="shared" ref="EF33:EF36" si="197">IF(EE33="","",UP)</f>
        <v/>
      </c>
      <c r="EG33" s="26" t="str">
        <f>IF(EE33=0,"",#N/A)</f>
        <v/>
      </c>
      <c r="EH33" s="215">
        <f>COUNTIF(EF$33:EF33,OK)+COUNTIF(EF$33:EF33,RDGfix)+COUNTIF(EF$33:EF33,RDGave)+EH$7-1</f>
        <v>0</v>
      </c>
      <c r="EI33" s="44"/>
      <c r="EJ33" s="9" t="str">
        <f t="shared" ref="EJ33:EJ36" si="198">IF(EI33="","",UP)</f>
        <v/>
      </c>
      <c r="EK33" s="26" t="str">
        <f>IF(EI33=0,"",#N/A)</f>
        <v/>
      </c>
      <c r="EL33" s="215">
        <f>COUNTIF(EJ$33:EJ33,OK)+COUNTIF(EJ$33:EJ33,RDGfix)+COUNTIF(EJ$33:EJ33,RDGave)+EL$7-1</f>
        <v>0</v>
      </c>
      <c r="EM33" s="44"/>
      <c r="EN33" s="9" t="str">
        <f t="shared" ref="EN33:EN36" si="199">IF(EM33="","",UP)</f>
        <v/>
      </c>
      <c r="EO33" s="26" t="str">
        <f>IF(EM33=0,"",#N/A)</f>
        <v/>
      </c>
      <c r="EP33" s="215">
        <f>COUNTIF(EN$33:EN33,OK)+COUNTIF(EN$33:EN33,RDGfix)+COUNTIF(EN$33:EN33,RDGave)+EP$7-1</f>
        <v>0</v>
      </c>
      <c r="EQ33" s="44"/>
      <c r="ER33" s="9" t="str">
        <f t="shared" ref="ER33:ER36" si="200">IF(EQ33="","",UP)</f>
        <v/>
      </c>
      <c r="ES33" s="26" t="str">
        <f>IF(EQ33=0,"",#N/A)</f>
        <v/>
      </c>
      <c r="ET33" s="215">
        <f>COUNTIF(ER$33:ER33,OK)+COUNTIF(ER$33:ER33,RDGfix)+COUNTIF(ER$33:ER33,RDGave)+ET$7-1</f>
        <v>0</v>
      </c>
      <c r="EU33" s="44"/>
      <c r="EV33" s="9" t="str">
        <f t="shared" ref="EV33:EV36" si="201">IF(EU33="","",UP)</f>
        <v/>
      </c>
      <c r="EW33" s="26" t="str">
        <f>IF(EU33=0,"",#N/A)</f>
        <v/>
      </c>
      <c r="EX33" s="215">
        <f>COUNTIF(EV$33:EV33,OK)+COUNTIF(EV$33:EV33,RDGfix)+COUNTIF(EV$33:EV33,RDGave)+EX$7-1</f>
        <v>0</v>
      </c>
      <c r="EY33" s="44"/>
      <c r="EZ33" s="9" t="str">
        <f t="shared" ref="EZ33:EZ36" si="202">IF(EY33="","",UP)</f>
        <v/>
      </c>
      <c r="FA33" s="26" t="str">
        <f>IF(EY33=0,"",#N/A)</f>
        <v/>
      </c>
      <c r="FB33" s="215">
        <f>COUNTIF(EZ$33:EZ33,OK)+COUNTIF(EZ$33:EZ33,RDGfix)+COUNTIF(EZ$33:EZ33,RDGave)+FB$7-1</f>
        <v>0</v>
      </c>
      <c r="FC33" s="44"/>
      <c r="FD33" s="9" t="str">
        <f t="shared" ref="FD33:FD36" si="203">IF(FC33="","",UP)</f>
        <v/>
      </c>
      <c r="FE33" s="26" t="str">
        <f>IF(FC33=0,"",#N/A)</f>
        <v/>
      </c>
      <c r="FF33" s="215">
        <f>COUNTIF(FD$33:FD33,OK)+COUNTIF(FD$33:FD33,RDGfix)+COUNTIF(FD$33:FD33,RDGave)+FF$7-1</f>
        <v>0</v>
      </c>
      <c r="FG33" s="44"/>
      <c r="FH33" s="9" t="str">
        <f t="shared" ref="FH33:FH36" si="204">IF(FG33="","",UP)</f>
        <v/>
      </c>
      <c r="FI33" s="26" t="str">
        <f>IF(FG33=0,"",#N/A)</f>
        <v/>
      </c>
      <c r="FJ33" s="215">
        <f>COUNTIF(FH$33:FH33,OK)+COUNTIF(FH$33:FH33,RDGfix)+COUNTIF(FH$33:FH33,RDGave)+FJ$7-1</f>
        <v>0</v>
      </c>
      <c r="FK33" s="2"/>
      <c r="FL33" s="53">
        <v>1</v>
      </c>
      <c r="FM33" s="2"/>
      <c r="FN33" s="54"/>
      <c r="FO33" s="45"/>
      <c r="FP33" s="2"/>
    </row>
    <row r="34" spans="2:172">
      <c r="B34" s="5" t="s">
        <v>19</v>
      </c>
      <c r="C34" s="242"/>
      <c r="D34" s="6" t="str">
        <f t="shared" si="163"/>
        <v/>
      </c>
      <c r="E34" s="6" t="str">
        <f t="shared" si="164"/>
        <v/>
      </c>
      <c r="F34" s="201">
        <f>COUNTIF(D$33:D34,OK)+COUNTIF(D$33:D34,RDGfix)+COUNTIF(D$33:D34,RDGave)+COUNTIF(D$33:D34,RDGevent)</f>
        <v>0</v>
      </c>
      <c r="G34" s="246"/>
      <c r="H34" s="9" t="str">
        <f t="shared" si="165"/>
        <v/>
      </c>
      <c r="I34" s="26" t="str">
        <f t="shared" ref="I34:I36" si="205">IF(G34=0,"",#N/A)</f>
        <v/>
      </c>
      <c r="J34" s="215">
        <f>COUNTIF(H$33:H34,OK)+COUNTIF(H$33:H34,RDGfix)+COUNTIF(H$33:H34,RDGave)+COUNTIF(H$33:H34,RDGevent)+J$7-1</f>
        <v>0</v>
      </c>
      <c r="K34" s="44"/>
      <c r="L34" s="9" t="str">
        <f t="shared" si="166"/>
        <v/>
      </c>
      <c r="M34" s="26" t="str">
        <f t="shared" ref="M34:M36" si="206">IF(K34=0,"",#N/A)</f>
        <v/>
      </c>
      <c r="N34" s="215">
        <f>COUNTIF(L$33:L34,OK)+COUNTIF(L$33:L34,RDGfix)+COUNTIF(L$33:L34,RDGave)+N$7-1</f>
        <v>0</v>
      </c>
      <c r="O34" s="44"/>
      <c r="P34" s="9" t="str">
        <f t="shared" si="167"/>
        <v/>
      </c>
      <c r="Q34" s="26" t="str">
        <f t="shared" ref="Q34:Q36" si="207">IF(O34=0,"",#N/A)</f>
        <v/>
      </c>
      <c r="R34" s="215">
        <f>COUNTIF(P$33:P34,OK)+COUNTIF(P$33:P34,RDGfix)+COUNTIF(P$33:P34,RDGave)+R$7-1</f>
        <v>0</v>
      </c>
      <c r="S34" s="44"/>
      <c r="T34" s="9" t="str">
        <f t="shared" si="168"/>
        <v/>
      </c>
      <c r="U34" s="26" t="str">
        <f t="shared" ref="U34:U36" si="208">IF(S34=0,"",#N/A)</f>
        <v/>
      </c>
      <c r="V34" s="215">
        <f>COUNTIF(T$33:T34,OK)+COUNTIF(T$33:T34,RDGfix)+COUNTIF(T$33:T34,RDGave)+V$7-1</f>
        <v>0</v>
      </c>
      <c r="W34" s="44"/>
      <c r="X34" s="9" t="str">
        <f t="shared" si="169"/>
        <v/>
      </c>
      <c r="Y34" s="26" t="str">
        <f t="shared" ref="Y34:Y36" si="209">IF(W34=0,"",#N/A)</f>
        <v/>
      </c>
      <c r="Z34" s="215">
        <f>COUNTIF(X$33:X34,OK)+COUNTIF(X$33:X34,RDGfix)+COUNTIF(X$33:X34,RDGave)+Z$7-1</f>
        <v>0</v>
      </c>
      <c r="AA34" s="44"/>
      <c r="AB34" s="9" t="str">
        <f t="shared" si="170"/>
        <v/>
      </c>
      <c r="AC34" s="26" t="str">
        <f t="shared" ref="AC34:AC36" si="210">IF(AA34=0,"",#N/A)</f>
        <v/>
      </c>
      <c r="AD34" s="215">
        <f>COUNTIF(AB$33:AB34,OK)+COUNTIF(AB$33:AB34,RDGfix)+COUNTIF(AB$33:AB34,RDGave)+AD$7-1</f>
        <v>0</v>
      </c>
      <c r="AE34" s="44"/>
      <c r="AF34" s="9" t="str">
        <f t="shared" si="171"/>
        <v/>
      </c>
      <c r="AG34" s="26" t="str">
        <f t="shared" ref="AG34:AG36" si="211">IF(AE34=0,"",#N/A)</f>
        <v/>
      </c>
      <c r="AH34" s="215">
        <f>COUNTIF(AF$33:AF34,OK)+COUNTIF(AF$33:AF34,RDGfix)+COUNTIF(AF$33:AF34,RDGave)+AH$7-1</f>
        <v>0</v>
      </c>
      <c r="AI34" s="44"/>
      <c r="AJ34" s="9" t="str">
        <f t="shared" si="172"/>
        <v/>
      </c>
      <c r="AK34" s="26" t="str">
        <f t="shared" ref="AK34:AK36" si="212">IF(AI34=0,"",#N/A)</f>
        <v/>
      </c>
      <c r="AL34" s="215">
        <f>COUNTIF(AJ$33:AJ34,OK)+COUNTIF(AJ$33:AJ34,RDGfix)+COUNTIF(AJ$33:AJ34,RDGave)+AL$7-1</f>
        <v>0</v>
      </c>
      <c r="AM34" s="44"/>
      <c r="AN34" s="9" t="str">
        <f t="shared" si="173"/>
        <v/>
      </c>
      <c r="AO34" s="26" t="str">
        <f t="shared" ref="AO34:AO36" si="213">IF(AM34=0,"",#N/A)</f>
        <v/>
      </c>
      <c r="AP34" s="215">
        <f>COUNTIF(AN$33:AN34,OK)+COUNTIF(AN$33:AN34,RDGfix)+COUNTIF(AN$33:AN34,RDGave)+AP$7-1</f>
        <v>0</v>
      </c>
      <c r="AQ34" s="44"/>
      <c r="AR34" s="9" t="str">
        <f t="shared" si="174"/>
        <v/>
      </c>
      <c r="AS34" s="26" t="str">
        <f t="shared" ref="AS34:AS36" si="214">IF(AQ34=0,"",#N/A)</f>
        <v/>
      </c>
      <c r="AT34" s="215">
        <f>COUNTIF(AR$33:AR34,OK)+COUNTIF(AR$33:AR34,RDGfix)+COUNTIF(AR$33:AR34,RDGave)+AT$7-1</f>
        <v>0</v>
      </c>
      <c r="AU34" s="44"/>
      <c r="AV34" s="9" t="str">
        <f t="shared" si="175"/>
        <v/>
      </c>
      <c r="AW34" s="26" t="str">
        <f t="shared" ref="AW34:AW36" si="215">IF(AU34=0,"",#N/A)</f>
        <v/>
      </c>
      <c r="AX34" s="215">
        <f>COUNTIF(AV$33:AV34,OK)+COUNTIF(AV$33:AV34,RDGfix)+COUNTIF(AV$33:AV34,RDGave)+AX$7-1</f>
        <v>0</v>
      </c>
      <c r="AY34" s="44"/>
      <c r="AZ34" s="9" t="str">
        <f t="shared" si="176"/>
        <v/>
      </c>
      <c r="BA34" s="26" t="str">
        <f t="shared" ref="BA34:BA36" si="216">IF(AY34=0,"",#N/A)</f>
        <v/>
      </c>
      <c r="BB34" s="215">
        <f>COUNTIF(AZ$33:AZ34,OK)+COUNTIF(AZ$33:AZ34,RDGfix)+COUNTIF(AZ$33:AZ34,RDGave)+BB$7-1</f>
        <v>0</v>
      </c>
      <c r="BC34" s="44"/>
      <c r="BD34" s="9" t="str">
        <f t="shared" si="177"/>
        <v/>
      </c>
      <c r="BE34" s="26" t="str">
        <f t="shared" ref="BE34:BE36" si="217">IF(BC34=0,"",#N/A)</f>
        <v/>
      </c>
      <c r="BF34" s="215">
        <f>COUNTIF(BD$33:BD34,OK)+COUNTIF(BD$33:BD34,RDGfix)+COUNTIF(BD$33:BD34,RDGave)+BF$7-1</f>
        <v>0</v>
      </c>
      <c r="BG34" s="44"/>
      <c r="BH34" s="9" t="str">
        <f t="shared" si="178"/>
        <v/>
      </c>
      <c r="BI34" s="26" t="str">
        <f t="shared" ref="BI34:BI36" si="218">IF(BG34=0,"",#N/A)</f>
        <v/>
      </c>
      <c r="BJ34" s="215">
        <f>COUNTIF(BH$33:BH34,OK)+COUNTIF(BH$33:BH34,RDGfix)+COUNTIF(BH$33:BH34,RDGave)+BJ$7-1</f>
        <v>0</v>
      </c>
      <c r="BK34" s="44"/>
      <c r="BL34" s="9" t="str">
        <f t="shared" si="179"/>
        <v/>
      </c>
      <c r="BM34" s="26" t="str">
        <f t="shared" ref="BM34:BM36" si="219">IF(BK34=0,"",#N/A)</f>
        <v/>
      </c>
      <c r="BN34" s="215">
        <f>COUNTIF(BL$33:BL34,OK)+COUNTIF(BL$33:BL34,RDGfix)+COUNTIF(BL$33:BL34,RDGave)+BN$7-1</f>
        <v>0</v>
      </c>
      <c r="BO34" s="44"/>
      <c r="BP34" s="9" t="str">
        <f t="shared" si="180"/>
        <v/>
      </c>
      <c r="BQ34" s="26" t="str">
        <f t="shared" ref="BQ34:BQ36" si="220">IF(BO34=0,"",#N/A)</f>
        <v/>
      </c>
      <c r="BR34" s="215">
        <f>COUNTIF(BP$33:BP34,OK)+COUNTIF(BP$33:BP34,RDGfix)+COUNTIF(BP$33:BP34,RDGave)+BR$7-1</f>
        <v>0</v>
      </c>
      <c r="BS34" s="44"/>
      <c r="BT34" s="9" t="str">
        <f t="shared" si="181"/>
        <v/>
      </c>
      <c r="BU34" s="26" t="str">
        <f t="shared" ref="BU34:BU36" si="221">IF(BS34=0,"",#N/A)</f>
        <v/>
      </c>
      <c r="BV34" s="215">
        <f>COUNTIF(BT$33:BT34,OK)+COUNTIF(BT$33:BT34,RDGfix)+COUNTIF(BT$33:BT34,RDGave)+BV$7-1</f>
        <v>0</v>
      </c>
      <c r="BW34" s="44"/>
      <c r="BX34" s="9" t="str">
        <f t="shared" si="182"/>
        <v/>
      </c>
      <c r="BY34" s="26" t="str">
        <f t="shared" ref="BY34:BY36" si="222">IF(BW34=0,"",#N/A)</f>
        <v/>
      </c>
      <c r="BZ34" s="215">
        <f>COUNTIF(BX$33:BX34,OK)+COUNTIF(BX$33:BX34,RDGfix)+COUNTIF(BX$33:BX34,RDGave)+BZ$7-1</f>
        <v>0</v>
      </c>
      <c r="CA34" s="44"/>
      <c r="CB34" s="9" t="str">
        <f t="shared" si="183"/>
        <v/>
      </c>
      <c r="CC34" s="26" t="str">
        <f t="shared" ref="CC34:CC36" si="223">IF(CA34=0,"",#N/A)</f>
        <v/>
      </c>
      <c r="CD34" s="215">
        <f>COUNTIF(CB$33:CB34,OK)+COUNTIF(CB$33:CB34,RDGfix)+COUNTIF(CB$33:CB34,RDGave)+CD$7-1</f>
        <v>0</v>
      </c>
      <c r="CE34" s="44"/>
      <c r="CF34" s="9" t="str">
        <f t="shared" si="184"/>
        <v/>
      </c>
      <c r="CG34" s="26" t="str">
        <f t="shared" ref="CG34:CG36" si="224">IF(CE34=0,"",#N/A)</f>
        <v/>
      </c>
      <c r="CH34" s="215">
        <f>COUNTIF(CF$33:CF34,OK)+COUNTIF(CF$33:CF34,RDGfix)+COUNTIF(CF$33:CF34,RDGave)+CH$7-1</f>
        <v>0</v>
      </c>
      <c r="CI34" s="44"/>
      <c r="CJ34" s="9" t="str">
        <f t="shared" si="185"/>
        <v/>
      </c>
      <c r="CK34" s="26" t="str">
        <f t="shared" ref="CK34:CK36" si="225">IF(CI34=0,"",#N/A)</f>
        <v/>
      </c>
      <c r="CL34" s="215">
        <f>COUNTIF(CJ$33:CJ34,OK)+COUNTIF(CJ$33:CJ34,RDGfix)+COUNTIF(CJ$33:CJ34,RDGave)+CL$7-1</f>
        <v>0</v>
      </c>
      <c r="CM34" s="44"/>
      <c r="CN34" s="9" t="str">
        <f t="shared" si="186"/>
        <v/>
      </c>
      <c r="CO34" s="26" t="str">
        <f t="shared" ref="CO34:CO36" si="226">IF(CM34=0,"",#N/A)</f>
        <v/>
      </c>
      <c r="CP34" s="215">
        <f>COUNTIF(CN$33:CN34,OK)+COUNTIF(CN$33:CN34,RDGfix)+COUNTIF(CN$33:CN34,RDGave)+CP$7-1</f>
        <v>0</v>
      </c>
      <c r="CQ34" s="44"/>
      <c r="CR34" s="9" t="str">
        <f t="shared" si="187"/>
        <v/>
      </c>
      <c r="CS34" s="26" t="str">
        <f t="shared" ref="CS34:CS36" si="227">IF(CQ34=0,"",#N/A)</f>
        <v/>
      </c>
      <c r="CT34" s="215">
        <f>COUNTIF(CR$33:CR34,OK)+COUNTIF(CR$33:CR34,RDGfix)+COUNTIF(CR$33:CR34,RDGave)+CT$7-1</f>
        <v>0</v>
      </c>
      <c r="CU34" s="44"/>
      <c r="CV34" s="9" t="str">
        <f t="shared" si="188"/>
        <v/>
      </c>
      <c r="CW34" s="26" t="str">
        <f t="shared" ref="CW34:CW36" si="228">IF(CU34=0,"",#N/A)</f>
        <v/>
      </c>
      <c r="CX34" s="215">
        <f>COUNTIF(CV$33:CV34,OK)+COUNTIF(CV$33:CV34,RDGfix)+COUNTIF(CV$33:CV34,RDGave)+CX$7-1</f>
        <v>0</v>
      </c>
      <c r="CY34" s="44"/>
      <c r="CZ34" s="9" t="str">
        <f t="shared" si="189"/>
        <v/>
      </c>
      <c r="DA34" s="26" t="str">
        <f t="shared" ref="DA34:DA36" si="229">IF(CY34=0,"",#N/A)</f>
        <v/>
      </c>
      <c r="DB34" s="215">
        <f>COUNTIF(CZ$33:CZ34,OK)+COUNTIF(CZ$33:CZ34,RDGfix)+COUNTIF(CZ$33:CZ34,RDGave)+DB$7-1</f>
        <v>0</v>
      </c>
      <c r="DC34" s="44"/>
      <c r="DD34" s="9" t="str">
        <f t="shared" si="190"/>
        <v/>
      </c>
      <c r="DE34" s="26" t="str">
        <f t="shared" ref="DE34:DE36" si="230">IF(DC34=0,"",#N/A)</f>
        <v/>
      </c>
      <c r="DF34" s="215">
        <f>COUNTIF(DD$33:DD34,OK)+COUNTIF(DD$33:DD34,RDGfix)+COUNTIF(DD$33:DD34,RDGave)+DF$7-1</f>
        <v>0</v>
      </c>
      <c r="DG34" s="44"/>
      <c r="DH34" s="9" t="str">
        <f t="shared" si="191"/>
        <v/>
      </c>
      <c r="DI34" s="26" t="str">
        <f t="shared" ref="DI34:DI36" si="231">IF(DG34=0,"",#N/A)</f>
        <v/>
      </c>
      <c r="DJ34" s="215">
        <f>COUNTIF(DH$33:DH34,OK)+COUNTIF(DH$33:DH34,RDGfix)+COUNTIF(DH$33:DH34,RDGave)+DJ$7-1</f>
        <v>0</v>
      </c>
      <c r="DK34" s="44"/>
      <c r="DL34" s="9" t="str">
        <f t="shared" si="192"/>
        <v/>
      </c>
      <c r="DM34" s="26" t="str">
        <f t="shared" ref="DM34:DM36" si="232">IF(DK34=0,"",#N/A)</f>
        <v/>
      </c>
      <c r="DN34" s="215">
        <f>COUNTIF(DL$33:DL34,OK)+COUNTIF(DL$33:DL34,RDGfix)+COUNTIF(DL$33:DL34,RDGave)+DN$7-1</f>
        <v>0</v>
      </c>
      <c r="DO34" s="44"/>
      <c r="DP34" s="9" t="str">
        <f t="shared" si="193"/>
        <v/>
      </c>
      <c r="DQ34" s="26" t="str">
        <f t="shared" ref="DQ34:DQ36" si="233">IF(DO34=0,"",#N/A)</f>
        <v/>
      </c>
      <c r="DR34" s="215">
        <f>COUNTIF(DP$33:DP34,OK)+COUNTIF(DP$33:DP34,RDGfix)+COUNTIF(DP$33:DP34,RDGave)+DR$7-1</f>
        <v>0</v>
      </c>
      <c r="DS34" s="44"/>
      <c r="DT34" s="9" t="str">
        <f t="shared" si="194"/>
        <v/>
      </c>
      <c r="DU34" s="26" t="str">
        <f t="shared" ref="DU34:DU36" si="234">IF(DS34=0,"",#N/A)</f>
        <v/>
      </c>
      <c r="DV34" s="215">
        <f>COUNTIF(DT$33:DT34,OK)+COUNTIF(DT$33:DT34,RDGfix)+COUNTIF(DT$33:DT34,RDGave)+DV$7-1</f>
        <v>0</v>
      </c>
      <c r="DW34" s="44"/>
      <c r="DX34" s="9" t="str">
        <f t="shared" si="195"/>
        <v/>
      </c>
      <c r="DY34" s="26" t="str">
        <f t="shared" ref="DY34:DY36" si="235">IF(DW34=0,"",#N/A)</f>
        <v/>
      </c>
      <c r="DZ34" s="215">
        <f>COUNTIF(DX$33:DX34,OK)+COUNTIF(DX$33:DX34,RDGfix)+COUNTIF(DX$33:DX34,RDGave)+DZ$7-1</f>
        <v>0</v>
      </c>
      <c r="EA34" s="44"/>
      <c r="EB34" s="9" t="str">
        <f t="shared" si="196"/>
        <v/>
      </c>
      <c r="EC34" s="26" t="str">
        <f t="shared" ref="EC34:EC36" si="236">IF(EA34=0,"",#N/A)</f>
        <v/>
      </c>
      <c r="ED34" s="215">
        <f>COUNTIF(EB$33:EB34,OK)+COUNTIF(EB$33:EB34,RDGfix)+COUNTIF(EB$33:EB34,RDGave)+ED$7-1</f>
        <v>0</v>
      </c>
      <c r="EE34" s="44"/>
      <c r="EF34" s="9" t="str">
        <f t="shared" si="197"/>
        <v/>
      </c>
      <c r="EG34" s="26" t="str">
        <f t="shared" ref="EG34:EG36" si="237">IF(EE34=0,"",#N/A)</f>
        <v/>
      </c>
      <c r="EH34" s="215">
        <f>COUNTIF(EF$33:EF34,OK)+COUNTIF(EF$33:EF34,RDGfix)+COUNTIF(EF$33:EF34,RDGave)+EH$7-1</f>
        <v>0</v>
      </c>
      <c r="EI34" s="44"/>
      <c r="EJ34" s="9" t="str">
        <f t="shared" si="198"/>
        <v/>
      </c>
      <c r="EK34" s="26" t="str">
        <f t="shared" ref="EK34:EK36" si="238">IF(EI34=0,"",#N/A)</f>
        <v/>
      </c>
      <c r="EL34" s="215">
        <f>COUNTIF(EJ$33:EJ34,OK)+COUNTIF(EJ$33:EJ34,RDGfix)+COUNTIF(EJ$33:EJ34,RDGave)+EL$7-1</f>
        <v>0</v>
      </c>
      <c r="EM34" s="44"/>
      <c r="EN34" s="9" t="str">
        <f t="shared" si="199"/>
        <v/>
      </c>
      <c r="EO34" s="26" t="str">
        <f t="shared" ref="EO34:EO36" si="239">IF(EM34=0,"",#N/A)</f>
        <v/>
      </c>
      <c r="EP34" s="215">
        <f>COUNTIF(EN$33:EN34,OK)+COUNTIF(EN$33:EN34,RDGfix)+COUNTIF(EN$33:EN34,RDGave)+EP$7-1</f>
        <v>0</v>
      </c>
      <c r="EQ34" s="44"/>
      <c r="ER34" s="9" t="str">
        <f t="shared" si="200"/>
        <v/>
      </c>
      <c r="ES34" s="26" t="str">
        <f t="shared" ref="ES34:ES36" si="240">IF(EQ34=0,"",#N/A)</f>
        <v/>
      </c>
      <c r="ET34" s="215">
        <f>COUNTIF(ER$33:ER34,OK)+COUNTIF(ER$33:ER34,RDGfix)+COUNTIF(ER$33:ER34,RDGave)+ET$7-1</f>
        <v>0</v>
      </c>
      <c r="EU34" s="44"/>
      <c r="EV34" s="9" t="str">
        <f t="shared" si="201"/>
        <v/>
      </c>
      <c r="EW34" s="26" t="str">
        <f t="shared" ref="EW34:EW36" si="241">IF(EU34=0,"",#N/A)</f>
        <v/>
      </c>
      <c r="EX34" s="215">
        <f>COUNTIF(EV$33:EV34,OK)+COUNTIF(EV$33:EV34,RDGfix)+COUNTIF(EV$33:EV34,RDGave)+EX$7-1</f>
        <v>0</v>
      </c>
      <c r="EY34" s="44"/>
      <c r="EZ34" s="9" t="str">
        <f t="shared" si="202"/>
        <v/>
      </c>
      <c r="FA34" s="26" t="str">
        <f t="shared" ref="FA34:FA36" si="242">IF(EY34=0,"",#N/A)</f>
        <v/>
      </c>
      <c r="FB34" s="215">
        <f>COUNTIF(EZ$33:EZ34,OK)+COUNTIF(EZ$33:EZ34,RDGfix)+COUNTIF(EZ$33:EZ34,RDGave)+FB$7-1</f>
        <v>0</v>
      </c>
      <c r="FC34" s="44"/>
      <c r="FD34" s="9" t="str">
        <f t="shared" si="203"/>
        <v/>
      </c>
      <c r="FE34" s="26" t="str">
        <f t="shared" ref="FE34:FE36" si="243">IF(FC34=0,"",#N/A)</f>
        <v/>
      </c>
      <c r="FF34" s="215">
        <f>COUNTIF(FD$33:FD34,OK)+COUNTIF(FD$33:FD34,RDGfix)+COUNTIF(FD$33:FD34,RDGave)+FF$7-1</f>
        <v>0</v>
      </c>
      <c r="FG34" s="44"/>
      <c r="FH34" s="9" t="str">
        <f t="shared" si="204"/>
        <v/>
      </c>
      <c r="FI34" s="26" t="str">
        <f t="shared" ref="FI34:FI36" si="244">IF(FG34=0,"",#N/A)</f>
        <v/>
      </c>
      <c r="FJ34" s="215">
        <f>COUNTIF(FH$33:FH34,OK)+COUNTIF(FH$33:FH34,RDGfix)+COUNTIF(FH$33:FH34,RDGave)+FJ$7-1</f>
        <v>0</v>
      </c>
      <c r="FK34" s="2"/>
      <c r="FL34" s="53">
        <v>1</v>
      </c>
      <c r="FM34" s="2"/>
      <c r="FN34" s="54"/>
      <c r="FO34" s="45"/>
      <c r="FP34" s="2"/>
    </row>
    <row r="35" spans="2:172">
      <c r="B35" s="5" t="s">
        <v>20</v>
      </c>
      <c r="C35" s="242"/>
      <c r="D35" s="6" t="str">
        <f t="shared" si="163"/>
        <v/>
      </c>
      <c r="E35" s="6" t="str">
        <f t="shared" si="164"/>
        <v/>
      </c>
      <c r="F35" s="201">
        <f>COUNTIF(D$33:D35,OK)+COUNTIF(D$33:D35,RDGfix)+COUNTIF(D$33:D35,RDGave)+COUNTIF(D$33:D35,RDGevent)</f>
        <v>0</v>
      </c>
      <c r="G35" s="246"/>
      <c r="H35" s="9" t="str">
        <f t="shared" si="165"/>
        <v/>
      </c>
      <c r="I35" s="26" t="str">
        <f t="shared" si="205"/>
        <v/>
      </c>
      <c r="J35" s="215">
        <f>COUNTIF(H$33:H35,OK)+COUNTIF(H$33:H35,RDGfix)+COUNTIF(H$33:H35,RDGave)+COUNTIF(H$33:H35,RDGevent)+J$7-1</f>
        <v>0</v>
      </c>
      <c r="K35" s="44"/>
      <c r="L35" s="9" t="str">
        <f t="shared" si="166"/>
        <v/>
      </c>
      <c r="M35" s="26" t="str">
        <f t="shared" si="206"/>
        <v/>
      </c>
      <c r="N35" s="215">
        <f>COUNTIF(L$33:L35,OK)+COUNTIF(L$33:L35,RDGfix)+COUNTIF(L$33:L35,RDGave)+N$7-1</f>
        <v>0</v>
      </c>
      <c r="O35" s="44"/>
      <c r="P35" s="9" t="str">
        <f t="shared" si="167"/>
        <v/>
      </c>
      <c r="Q35" s="26" t="str">
        <f t="shared" si="207"/>
        <v/>
      </c>
      <c r="R35" s="215">
        <f>COUNTIF(P$33:P35,OK)+COUNTIF(P$33:P35,RDGfix)+COUNTIF(P$33:P35,RDGave)+R$7-1</f>
        <v>0</v>
      </c>
      <c r="S35" s="44"/>
      <c r="T35" s="9" t="str">
        <f t="shared" si="168"/>
        <v/>
      </c>
      <c r="U35" s="26" t="str">
        <f t="shared" si="208"/>
        <v/>
      </c>
      <c r="V35" s="215">
        <f>COUNTIF(T$33:T35,OK)+COUNTIF(T$33:T35,RDGfix)+COUNTIF(T$33:T35,RDGave)+V$7-1</f>
        <v>0</v>
      </c>
      <c r="W35" s="44"/>
      <c r="X35" s="9" t="str">
        <f t="shared" si="169"/>
        <v/>
      </c>
      <c r="Y35" s="26" t="str">
        <f t="shared" si="209"/>
        <v/>
      </c>
      <c r="Z35" s="215">
        <f>COUNTIF(X$33:X35,OK)+COUNTIF(X$33:X35,RDGfix)+COUNTIF(X$33:X35,RDGave)+Z$7-1</f>
        <v>0</v>
      </c>
      <c r="AA35" s="44"/>
      <c r="AB35" s="9" t="str">
        <f t="shared" si="170"/>
        <v/>
      </c>
      <c r="AC35" s="26" t="str">
        <f t="shared" si="210"/>
        <v/>
      </c>
      <c r="AD35" s="215">
        <f>COUNTIF(AB$33:AB35,OK)+COUNTIF(AB$33:AB35,RDGfix)+COUNTIF(AB$33:AB35,RDGave)+AD$7-1</f>
        <v>0</v>
      </c>
      <c r="AE35" s="44"/>
      <c r="AF35" s="9" t="str">
        <f t="shared" si="171"/>
        <v/>
      </c>
      <c r="AG35" s="26" t="str">
        <f t="shared" si="211"/>
        <v/>
      </c>
      <c r="AH35" s="215">
        <f>COUNTIF(AF$33:AF35,OK)+COUNTIF(AF$33:AF35,RDGfix)+COUNTIF(AF$33:AF35,RDGave)+AH$7-1</f>
        <v>0</v>
      </c>
      <c r="AI35" s="44"/>
      <c r="AJ35" s="9" t="str">
        <f t="shared" si="172"/>
        <v/>
      </c>
      <c r="AK35" s="26" t="str">
        <f t="shared" si="212"/>
        <v/>
      </c>
      <c r="AL35" s="215">
        <f>COUNTIF(AJ$33:AJ35,OK)+COUNTIF(AJ$33:AJ35,RDGfix)+COUNTIF(AJ$33:AJ35,RDGave)+AL$7-1</f>
        <v>0</v>
      </c>
      <c r="AM35" s="44"/>
      <c r="AN35" s="9" t="str">
        <f t="shared" si="173"/>
        <v/>
      </c>
      <c r="AO35" s="26" t="str">
        <f t="shared" si="213"/>
        <v/>
      </c>
      <c r="AP35" s="215">
        <f>COUNTIF(AN$33:AN35,OK)+COUNTIF(AN$33:AN35,RDGfix)+COUNTIF(AN$33:AN35,RDGave)+AP$7-1</f>
        <v>0</v>
      </c>
      <c r="AQ35" s="44"/>
      <c r="AR35" s="9" t="str">
        <f t="shared" si="174"/>
        <v/>
      </c>
      <c r="AS35" s="26" t="str">
        <f t="shared" si="214"/>
        <v/>
      </c>
      <c r="AT35" s="215">
        <f>COUNTIF(AR$33:AR35,OK)+COUNTIF(AR$33:AR35,RDGfix)+COUNTIF(AR$33:AR35,RDGave)+AT$7-1</f>
        <v>0</v>
      </c>
      <c r="AU35" s="44"/>
      <c r="AV35" s="9" t="str">
        <f t="shared" si="175"/>
        <v/>
      </c>
      <c r="AW35" s="26" t="str">
        <f t="shared" si="215"/>
        <v/>
      </c>
      <c r="AX35" s="215">
        <f>COUNTIF(AV$33:AV35,OK)+COUNTIF(AV$33:AV35,RDGfix)+COUNTIF(AV$33:AV35,RDGave)+AX$7-1</f>
        <v>0</v>
      </c>
      <c r="AY35" s="44"/>
      <c r="AZ35" s="9" t="str">
        <f t="shared" si="176"/>
        <v/>
      </c>
      <c r="BA35" s="26" t="str">
        <f t="shared" si="216"/>
        <v/>
      </c>
      <c r="BB35" s="215">
        <f>COUNTIF(AZ$33:AZ35,OK)+COUNTIF(AZ$33:AZ35,RDGfix)+COUNTIF(AZ$33:AZ35,RDGave)+BB$7-1</f>
        <v>0</v>
      </c>
      <c r="BC35" s="44"/>
      <c r="BD35" s="9" t="str">
        <f t="shared" si="177"/>
        <v/>
      </c>
      <c r="BE35" s="26" t="str">
        <f t="shared" si="217"/>
        <v/>
      </c>
      <c r="BF35" s="215">
        <f>COUNTIF(BD$33:BD35,OK)+COUNTIF(BD$33:BD35,RDGfix)+COUNTIF(BD$33:BD35,RDGave)+BF$7-1</f>
        <v>0</v>
      </c>
      <c r="BG35" s="44"/>
      <c r="BH35" s="9" t="str">
        <f t="shared" si="178"/>
        <v/>
      </c>
      <c r="BI35" s="26" t="str">
        <f t="shared" si="218"/>
        <v/>
      </c>
      <c r="BJ35" s="215">
        <f>COUNTIF(BH$33:BH35,OK)+COUNTIF(BH$33:BH35,RDGfix)+COUNTIF(BH$33:BH35,RDGave)+BJ$7-1</f>
        <v>0</v>
      </c>
      <c r="BK35" s="44"/>
      <c r="BL35" s="9" t="str">
        <f t="shared" si="179"/>
        <v/>
      </c>
      <c r="BM35" s="26" t="str">
        <f t="shared" si="219"/>
        <v/>
      </c>
      <c r="BN35" s="215">
        <f>COUNTIF(BL$33:BL35,OK)+COUNTIF(BL$33:BL35,RDGfix)+COUNTIF(BL$33:BL35,RDGave)+BN$7-1</f>
        <v>0</v>
      </c>
      <c r="BO35" s="44"/>
      <c r="BP35" s="9" t="str">
        <f t="shared" si="180"/>
        <v/>
      </c>
      <c r="BQ35" s="26" t="str">
        <f t="shared" si="220"/>
        <v/>
      </c>
      <c r="BR35" s="215">
        <f>COUNTIF(BP$33:BP35,OK)+COUNTIF(BP$33:BP35,RDGfix)+COUNTIF(BP$33:BP35,RDGave)+BR$7-1</f>
        <v>0</v>
      </c>
      <c r="BS35" s="44"/>
      <c r="BT35" s="9" t="str">
        <f t="shared" si="181"/>
        <v/>
      </c>
      <c r="BU35" s="26" t="str">
        <f t="shared" si="221"/>
        <v/>
      </c>
      <c r="BV35" s="215">
        <f>COUNTIF(BT$33:BT35,OK)+COUNTIF(BT$33:BT35,RDGfix)+COUNTIF(BT$33:BT35,RDGave)+BV$7-1</f>
        <v>0</v>
      </c>
      <c r="BW35" s="44"/>
      <c r="BX35" s="9" t="str">
        <f t="shared" si="182"/>
        <v/>
      </c>
      <c r="BY35" s="26" t="str">
        <f t="shared" si="222"/>
        <v/>
      </c>
      <c r="BZ35" s="215">
        <f>COUNTIF(BX$33:BX35,OK)+COUNTIF(BX$33:BX35,RDGfix)+COUNTIF(BX$33:BX35,RDGave)+BZ$7-1</f>
        <v>0</v>
      </c>
      <c r="CA35" s="44"/>
      <c r="CB35" s="9" t="str">
        <f t="shared" si="183"/>
        <v/>
      </c>
      <c r="CC35" s="26" t="str">
        <f t="shared" si="223"/>
        <v/>
      </c>
      <c r="CD35" s="215">
        <f>COUNTIF(CB$33:CB35,OK)+COUNTIF(CB$33:CB35,RDGfix)+COUNTIF(CB$33:CB35,RDGave)+CD$7-1</f>
        <v>0</v>
      </c>
      <c r="CE35" s="44"/>
      <c r="CF35" s="9" t="str">
        <f t="shared" si="184"/>
        <v/>
      </c>
      <c r="CG35" s="26" t="str">
        <f t="shared" si="224"/>
        <v/>
      </c>
      <c r="CH35" s="215">
        <f>COUNTIF(CF$33:CF35,OK)+COUNTIF(CF$33:CF35,RDGfix)+COUNTIF(CF$33:CF35,RDGave)+CH$7-1</f>
        <v>0</v>
      </c>
      <c r="CI35" s="44"/>
      <c r="CJ35" s="9" t="str">
        <f t="shared" si="185"/>
        <v/>
      </c>
      <c r="CK35" s="26" t="str">
        <f t="shared" si="225"/>
        <v/>
      </c>
      <c r="CL35" s="215">
        <f>COUNTIF(CJ$33:CJ35,OK)+COUNTIF(CJ$33:CJ35,RDGfix)+COUNTIF(CJ$33:CJ35,RDGave)+CL$7-1</f>
        <v>0</v>
      </c>
      <c r="CM35" s="44"/>
      <c r="CN35" s="9" t="str">
        <f t="shared" si="186"/>
        <v/>
      </c>
      <c r="CO35" s="26" t="str">
        <f t="shared" si="226"/>
        <v/>
      </c>
      <c r="CP35" s="215">
        <f>COUNTIF(CN$33:CN35,OK)+COUNTIF(CN$33:CN35,RDGfix)+COUNTIF(CN$33:CN35,RDGave)+CP$7-1</f>
        <v>0</v>
      </c>
      <c r="CQ35" s="44"/>
      <c r="CR35" s="9" t="str">
        <f t="shared" si="187"/>
        <v/>
      </c>
      <c r="CS35" s="26" t="str">
        <f t="shared" si="227"/>
        <v/>
      </c>
      <c r="CT35" s="215">
        <f>COUNTIF(CR$33:CR35,OK)+COUNTIF(CR$33:CR35,RDGfix)+COUNTIF(CR$33:CR35,RDGave)+CT$7-1</f>
        <v>0</v>
      </c>
      <c r="CU35" s="44"/>
      <c r="CV35" s="9" t="str">
        <f t="shared" si="188"/>
        <v/>
      </c>
      <c r="CW35" s="26" t="str">
        <f t="shared" si="228"/>
        <v/>
      </c>
      <c r="CX35" s="215">
        <f>COUNTIF(CV$33:CV35,OK)+COUNTIF(CV$33:CV35,RDGfix)+COUNTIF(CV$33:CV35,RDGave)+CX$7-1</f>
        <v>0</v>
      </c>
      <c r="CY35" s="44"/>
      <c r="CZ35" s="9" t="str">
        <f t="shared" si="189"/>
        <v/>
      </c>
      <c r="DA35" s="26" t="str">
        <f t="shared" si="229"/>
        <v/>
      </c>
      <c r="DB35" s="215">
        <f>COUNTIF(CZ$33:CZ35,OK)+COUNTIF(CZ$33:CZ35,RDGfix)+COUNTIF(CZ$33:CZ35,RDGave)+DB$7-1</f>
        <v>0</v>
      </c>
      <c r="DC35" s="44"/>
      <c r="DD35" s="9" t="str">
        <f t="shared" si="190"/>
        <v/>
      </c>
      <c r="DE35" s="26" t="str">
        <f t="shared" si="230"/>
        <v/>
      </c>
      <c r="DF35" s="215">
        <f>COUNTIF(DD$33:DD35,OK)+COUNTIF(DD$33:DD35,RDGfix)+COUNTIF(DD$33:DD35,RDGave)+DF$7-1</f>
        <v>0</v>
      </c>
      <c r="DG35" s="44"/>
      <c r="DH35" s="9" t="str">
        <f t="shared" si="191"/>
        <v/>
      </c>
      <c r="DI35" s="26" t="str">
        <f t="shared" si="231"/>
        <v/>
      </c>
      <c r="DJ35" s="215">
        <f>COUNTIF(DH$33:DH35,OK)+COUNTIF(DH$33:DH35,RDGfix)+COUNTIF(DH$33:DH35,RDGave)+DJ$7-1</f>
        <v>0</v>
      </c>
      <c r="DK35" s="44"/>
      <c r="DL35" s="9" t="str">
        <f t="shared" si="192"/>
        <v/>
      </c>
      <c r="DM35" s="26" t="str">
        <f t="shared" si="232"/>
        <v/>
      </c>
      <c r="DN35" s="215">
        <f>COUNTIF(DL$33:DL35,OK)+COUNTIF(DL$33:DL35,RDGfix)+COUNTIF(DL$33:DL35,RDGave)+DN$7-1</f>
        <v>0</v>
      </c>
      <c r="DO35" s="44"/>
      <c r="DP35" s="9" t="str">
        <f t="shared" si="193"/>
        <v/>
      </c>
      <c r="DQ35" s="26" t="str">
        <f t="shared" si="233"/>
        <v/>
      </c>
      <c r="DR35" s="215">
        <f>COUNTIF(DP$33:DP35,OK)+COUNTIF(DP$33:DP35,RDGfix)+COUNTIF(DP$33:DP35,RDGave)+DR$7-1</f>
        <v>0</v>
      </c>
      <c r="DS35" s="44"/>
      <c r="DT35" s="9" t="str">
        <f t="shared" si="194"/>
        <v/>
      </c>
      <c r="DU35" s="26" t="str">
        <f t="shared" si="234"/>
        <v/>
      </c>
      <c r="DV35" s="215">
        <f>COUNTIF(DT$33:DT35,OK)+COUNTIF(DT$33:DT35,RDGfix)+COUNTIF(DT$33:DT35,RDGave)+DV$7-1</f>
        <v>0</v>
      </c>
      <c r="DW35" s="44"/>
      <c r="DX35" s="9" t="str">
        <f t="shared" si="195"/>
        <v/>
      </c>
      <c r="DY35" s="26" t="str">
        <f t="shared" si="235"/>
        <v/>
      </c>
      <c r="DZ35" s="215">
        <f>COUNTIF(DX$33:DX35,OK)+COUNTIF(DX$33:DX35,RDGfix)+COUNTIF(DX$33:DX35,RDGave)+DZ$7-1</f>
        <v>0</v>
      </c>
      <c r="EA35" s="44"/>
      <c r="EB35" s="9" t="str">
        <f t="shared" si="196"/>
        <v/>
      </c>
      <c r="EC35" s="26" t="str">
        <f t="shared" si="236"/>
        <v/>
      </c>
      <c r="ED35" s="215">
        <f>COUNTIF(EB$33:EB35,OK)+COUNTIF(EB$33:EB35,RDGfix)+COUNTIF(EB$33:EB35,RDGave)+ED$7-1</f>
        <v>0</v>
      </c>
      <c r="EE35" s="44"/>
      <c r="EF35" s="9" t="str">
        <f t="shared" si="197"/>
        <v/>
      </c>
      <c r="EG35" s="26" t="str">
        <f t="shared" si="237"/>
        <v/>
      </c>
      <c r="EH35" s="215">
        <f>COUNTIF(EF$33:EF35,OK)+COUNTIF(EF$33:EF35,RDGfix)+COUNTIF(EF$33:EF35,RDGave)+EH$7-1</f>
        <v>0</v>
      </c>
      <c r="EI35" s="44"/>
      <c r="EJ35" s="9" t="str">
        <f t="shared" si="198"/>
        <v/>
      </c>
      <c r="EK35" s="26" t="str">
        <f t="shared" si="238"/>
        <v/>
      </c>
      <c r="EL35" s="215">
        <f>COUNTIF(EJ$33:EJ35,OK)+COUNTIF(EJ$33:EJ35,RDGfix)+COUNTIF(EJ$33:EJ35,RDGave)+EL$7-1</f>
        <v>0</v>
      </c>
      <c r="EM35" s="44"/>
      <c r="EN35" s="9" t="str">
        <f t="shared" si="199"/>
        <v/>
      </c>
      <c r="EO35" s="26" t="str">
        <f t="shared" si="239"/>
        <v/>
      </c>
      <c r="EP35" s="215">
        <f>COUNTIF(EN$33:EN35,OK)+COUNTIF(EN$33:EN35,RDGfix)+COUNTIF(EN$33:EN35,RDGave)+EP$7-1</f>
        <v>0</v>
      </c>
      <c r="EQ35" s="44"/>
      <c r="ER35" s="9" t="str">
        <f t="shared" si="200"/>
        <v/>
      </c>
      <c r="ES35" s="26" t="str">
        <f t="shared" si="240"/>
        <v/>
      </c>
      <c r="ET35" s="215">
        <f>COUNTIF(ER$33:ER35,OK)+COUNTIF(ER$33:ER35,RDGfix)+COUNTIF(ER$33:ER35,RDGave)+ET$7-1</f>
        <v>0</v>
      </c>
      <c r="EU35" s="44"/>
      <c r="EV35" s="9" t="str">
        <f t="shared" si="201"/>
        <v/>
      </c>
      <c r="EW35" s="26" t="str">
        <f t="shared" si="241"/>
        <v/>
      </c>
      <c r="EX35" s="215">
        <f>COUNTIF(EV$33:EV35,OK)+COUNTIF(EV$33:EV35,RDGfix)+COUNTIF(EV$33:EV35,RDGave)+EX$7-1</f>
        <v>0</v>
      </c>
      <c r="EY35" s="44"/>
      <c r="EZ35" s="9" t="str">
        <f t="shared" si="202"/>
        <v/>
      </c>
      <c r="FA35" s="26" t="str">
        <f t="shared" si="242"/>
        <v/>
      </c>
      <c r="FB35" s="215">
        <f>COUNTIF(EZ$33:EZ35,OK)+COUNTIF(EZ$33:EZ35,RDGfix)+COUNTIF(EZ$33:EZ35,RDGave)+FB$7-1</f>
        <v>0</v>
      </c>
      <c r="FC35" s="44"/>
      <c r="FD35" s="9" t="str">
        <f t="shared" si="203"/>
        <v/>
      </c>
      <c r="FE35" s="26" t="str">
        <f t="shared" si="243"/>
        <v/>
      </c>
      <c r="FF35" s="215">
        <f>COUNTIF(FD$33:FD35,OK)+COUNTIF(FD$33:FD35,RDGfix)+COUNTIF(FD$33:FD35,RDGave)+FF$7-1</f>
        <v>0</v>
      </c>
      <c r="FG35" s="44"/>
      <c r="FH35" s="9" t="str">
        <f t="shared" si="204"/>
        <v/>
      </c>
      <c r="FI35" s="26" t="str">
        <f t="shared" si="244"/>
        <v/>
      </c>
      <c r="FJ35" s="215">
        <f>COUNTIF(FH$33:FH35,OK)+COUNTIF(FH$33:FH35,RDGfix)+COUNTIF(FH$33:FH35,RDGave)+FJ$7-1</f>
        <v>0</v>
      </c>
      <c r="FK35" s="2"/>
      <c r="FL35" s="53">
        <v>1</v>
      </c>
      <c r="FM35" s="2"/>
      <c r="FN35" s="54"/>
      <c r="FO35" s="45"/>
      <c r="FP35" s="2"/>
    </row>
    <row r="36" spans="2:172">
      <c r="B36" s="5" t="s">
        <v>21</v>
      </c>
      <c r="C36" s="242"/>
      <c r="D36" s="6" t="str">
        <f t="shared" si="163"/>
        <v/>
      </c>
      <c r="E36" s="6" t="str">
        <f t="shared" si="164"/>
        <v/>
      </c>
      <c r="F36" s="201">
        <f>COUNTIF(D$33:D36,OK)+COUNTIF(D$33:D36,RDGfix)+COUNTIF(D$33:D36,RDGave)+COUNTIF(D$33:D36,RDGevent)</f>
        <v>0</v>
      </c>
      <c r="G36" s="246"/>
      <c r="H36" s="9" t="str">
        <f t="shared" si="165"/>
        <v/>
      </c>
      <c r="I36" s="26" t="str">
        <f t="shared" si="205"/>
        <v/>
      </c>
      <c r="J36" s="215">
        <f>COUNTIF(H$33:H36,OK)+COUNTIF(H$33:H36,RDGfix)+COUNTIF(H$33:H36,RDGave)+COUNTIF(H$33:H36,RDGevent)+J$7-1</f>
        <v>0</v>
      </c>
      <c r="K36" s="44"/>
      <c r="L36" s="9" t="str">
        <f t="shared" si="166"/>
        <v/>
      </c>
      <c r="M36" s="26" t="str">
        <f t="shared" si="206"/>
        <v/>
      </c>
      <c r="N36" s="215">
        <f>COUNTIF(L$33:L36,OK)+COUNTIF(L$33:L36,RDGfix)+COUNTIF(L$33:L36,RDGave)+N$7-1</f>
        <v>0</v>
      </c>
      <c r="O36" s="44"/>
      <c r="P36" s="9" t="str">
        <f t="shared" si="167"/>
        <v/>
      </c>
      <c r="Q36" s="26" t="str">
        <f t="shared" si="207"/>
        <v/>
      </c>
      <c r="R36" s="215">
        <f>COUNTIF(P$33:P36,OK)+COUNTIF(P$33:P36,RDGfix)+COUNTIF(P$33:P36,RDGave)+R$7-1</f>
        <v>0</v>
      </c>
      <c r="S36" s="44"/>
      <c r="T36" s="9" t="str">
        <f t="shared" si="168"/>
        <v/>
      </c>
      <c r="U36" s="26" t="str">
        <f t="shared" si="208"/>
        <v/>
      </c>
      <c r="V36" s="215">
        <f>COUNTIF(T$33:T36,OK)+COUNTIF(T$33:T36,RDGfix)+COUNTIF(T$33:T36,RDGave)+V$7-1</f>
        <v>0</v>
      </c>
      <c r="W36" s="44"/>
      <c r="X36" s="9" t="str">
        <f t="shared" si="169"/>
        <v/>
      </c>
      <c r="Y36" s="26" t="str">
        <f t="shared" si="209"/>
        <v/>
      </c>
      <c r="Z36" s="215">
        <f>COUNTIF(X$33:X36,OK)+COUNTIF(X$33:X36,RDGfix)+COUNTIF(X$33:X36,RDGave)+Z$7-1</f>
        <v>0</v>
      </c>
      <c r="AA36" s="44"/>
      <c r="AB36" s="9" t="str">
        <f t="shared" si="170"/>
        <v/>
      </c>
      <c r="AC36" s="26" t="str">
        <f t="shared" si="210"/>
        <v/>
      </c>
      <c r="AD36" s="215">
        <f>COUNTIF(AB$33:AB36,OK)+COUNTIF(AB$33:AB36,RDGfix)+COUNTIF(AB$33:AB36,RDGave)+AD$7-1</f>
        <v>0</v>
      </c>
      <c r="AE36" s="44"/>
      <c r="AF36" s="9" t="str">
        <f t="shared" si="171"/>
        <v/>
      </c>
      <c r="AG36" s="26" t="str">
        <f t="shared" si="211"/>
        <v/>
      </c>
      <c r="AH36" s="215">
        <f>COUNTIF(AF$33:AF36,OK)+COUNTIF(AF$33:AF36,RDGfix)+COUNTIF(AF$33:AF36,RDGave)+AH$7-1</f>
        <v>0</v>
      </c>
      <c r="AI36" s="44"/>
      <c r="AJ36" s="9" t="str">
        <f t="shared" si="172"/>
        <v/>
      </c>
      <c r="AK36" s="26" t="str">
        <f t="shared" si="212"/>
        <v/>
      </c>
      <c r="AL36" s="215">
        <f>COUNTIF(AJ$33:AJ36,OK)+COUNTIF(AJ$33:AJ36,RDGfix)+COUNTIF(AJ$33:AJ36,RDGave)+AL$7-1</f>
        <v>0</v>
      </c>
      <c r="AM36" s="44"/>
      <c r="AN36" s="9" t="str">
        <f t="shared" si="173"/>
        <v/>
      </c>
      <c r="AO36" s="26" t="str">
        <f t="shared" si="213"/>
        <v/>
      </c>
      <c r="AP36" s="215">
        <f>COUNTIF(AN$33:AN36,OK)+COUNTIF(AN$33:AN36,RDGfix)+COUNTIF(AN$33:AN36,RDGave)+AP$7-1</f>
        <v>0</v>
      </c>
      <c r="AQ36" s="44"/>
      <c r="AR36" s="9" t="str">
        <f t="shared" si="174"/>
        <v/>
      </c>
      <c r="AS36" s="26" t="str">
        <f t="shared" si="214"/>
        <v/>
      </c>
      <c r="AT36" s="215">
        <f>COUNTIF(AR$33:AR36,OK)+COUNTIF(AR$33:AR36,RDGfix)+COUNTIF(AR$33:AR36,RDGave)+AT$7-1</f>
        <v>0</v>
      </c>
      <c r="AU36" s="44"/>
      <c r="AV36" s="9" t="str">
        <f t="shared" si="175"/>
        <v/>
      </c>
      <c r="AW36" s="26" t="str">
        <f t="shared" si="215"/>
        <v/>
      </c>
      <c r="AX36" s="215">
        <f>COUNTIF(AV$33:AV36,OK)+COUNTIF(AV$33:AV36,RDGfix)+COUNTIF(AV$33:AV36,RDGave)+AX$7-1</f>
        <v>0</v>
      </c>
      <c r="AY36" s="44"/>
      <c r="AZ36" s="9" t="str">
        <f t="shared" si="176"/>
        <v/>
      </c>
      <c r="BA36" s="26" t="str">
        <f t="shared" si="216"/>
        <v/>
      </c>
      <c r="BB36" s="215">
        <f>COUNTIF(AZ$33:AZ36,OK)+COUNTIF(AZ$33:AZ36,RDGfix)+COUNTIF(AZ$33:AZ36,RDGave)+BB$7-1</f>
        <v>0</v>
      </c>
      <c r="BC36" s="44"/>
      <c r="BD36" s="9" t="str">
        <f t="shared" si="177"/>
        <v/>
      </c>
      <c r="BE36" s="26" t="str">
        <f t="shared" si="217"/>
        <v/>
      </c>
      <c r="BF36" s="215">
        <f>COUNTIF(BD$33:BD36,OK)+COUNTIF(BD$33:BD36,RDGfix)+COUNTIF(BD$33:BD36,RDGave)+BF$7-1</f>
        <v>0</v>
      </c>
      <c r="BG36" s="44"/>
      <c r="BH36" s="9" t="str">
        <f t="shared" si="178"/>
        <v/>
      </c>
      <c r="BI36" s="26" t="str">
        <f t="shared" si="218"/>
        <v/>
      </c>
      <c r="BJ36" s="215">
        <f>COUNTIF(BH$33:BH36,OK)+COUNTIF(BH$33:BH36,RDGfix)+COUNTIF(BH$33:BH36,RDGave)+BJ$7-1</f>
        <v>0</v>
      </c>
      <c r="BK36" s="44"/>
      <c r="BL36" s="9" t="str">
        <f t="shared" si="179"/>
        <v/>
      </c>
      <c r="BM36" s="26" t="str">
        <f t="shared" si="219"/>
        <v/>
      </c>
      <c r="BN36" s="215">
        <f>COUNTIF(BL$33:BL36,OK)+COUNTIF(BL$33:BL36,RDGfix)+COUNTIF(BL$33:BL36,RDGave)+BN$7-1</f>
        <v>0</v>
      </c>
      <c r="BO36" s="44"/>
      <c r="BP36" s="9" t="str">
        <f t="shared" si="180"/>
        <v/>
      </c>
      <c r="BQ36" s="26" t="str">
        <f t="shared" si="220"/>
        <v/>
      </c>
      <c r="BR36" s="215">
        <f>COUNTIF(BP$33:BP36,OK)+COUNTIF(BP$33:BP36,RDGfix)+COUNTIF(BP$33:BP36,RDGave)+BR$7-1</f>
        <v>0</v>
      </c>
      <c r="BS36" s="44"/>
      <c r="BT36" s="9" t="str">
        <f t="shared" si="181"/>
        <v/>
      </c>
      <c r="BU36" s="26" t="str">
        <f t="shared" si="221"/>
        <v/>
      </c>
      <c r="BV36" s="215">
        <f>COUNTIF(BT$33:BT36,OK)+COUNTIF(BT$33:BT36,RDGfix)+COUNTIF(BT$33:BT36,RDGave)+BV$7-1</f>
        <v>0</v>
      </c>
      <c r="BW36" s="44"/>
      <c r="BX36" s="9" t="str">
        <f t="shared" si="182"/>
        <v/>
      </c>
      <c r="BY36" s="26" t="str">
        <f t="shared" si="222"/>
        <v/>
      </c>
      <c r="BZ36" s="215">
        <f>COUNTIF(BX$33:BX36,OK)+COUNTIF(BX$33:BX36,RDGfix)+COUNTIF(BX$33:BX36,RDGave)+BZ$7-1</f>
        <v>0</v>
      </c>
      <c r="CA36" s="44"/>
      <c r="CB36" s="9" t="str">
        <f t="shared" si="183"/>
        <v/>
      </c>
      <c r="CC36" s="26" t="str">
        <f t="shared" si="223"/>
        <v/>
      </c>
      <c r="CD36" s="215">
        <f>COUNTIF(CB$33:CB36,OK)+COUNTIF(CB$33:CB36,RDGfix)+COUNTIF(CB$33:CB36,RDGave)+CD$7-1</f>
        <v>0</v>
      </c>
      <c r="CE36" s="44"/>
      <c r="CF36" s="9" t="str">
        <f t="shared" si="184"/>
        <v/>
      </c>
      <c r="CG36" s="26" t="str">
        <f t="shared" si="224"/>
        <v/>
      </c>
      <c r="CH36" s="215">
        <f>COUNTIF(CF$33:CF36,OK)+COUNTIF(CF$33:CF36,RDGfix)+COUNTIF(CF$33:CF36,RDGave)+CH$7-1</f>
        <v>0</v>
      </c>
      <c r="CI36" s="44"/>
      <c r="CJ36" s="9" t="str">
        <f t="shared" si="185"/>
        <v/>
      </c>
      <c r="CK36" s="26" t="str">
        <f t="shared" si="225"/>
        <v/>
      </c>
      <c r="CL36" s="215">
        <f>COUNTIF(CJ$33:CJ36,OK)+COUNTIF(CJ$33:CJ36,RDGfix)+COUNTIF(CJ$33:CJ36,RDGave)+CL$7-1</f>
        <v>0</v>
      </c>
      <c r="CM36" s="44"/>
      <c r="CN36" s="9" t="str">
        <f t="shared" si="186"/>
        <v/>
      </c>
      <c r="CO36" s="26" t="str">
        <f t="shared" si="226"/>
        <v/>
      </c>
      <c r="CP36" s="215">
        <f>COUNTIF(CN$33:CN36,OK)+COUNTIF(CN$33:CN36,RDGfix)+COUNTIF(CN$33:CN36,RDGave)+CP$7-1</f>
        <v>0</v>
      </c>
      <c r="CQ36" s="44"/>
      <c r="CR36" s="9" t="str">
        <f t="shared" si="187"/>
        <v/>
      </c>
      <c r="CS36" s="26" t="str">
        <f t="shared" si="227"/>
        <v/>
      </c>
      <c r="CT36" s="215">
        <f>COUNTIF(CR$33:CR36,OK)+COUNTIF(CR$33:CR36,RDGfix)+COUNTIF(CR$33:CR36,RDGave)+CT$7-1</f>
        <v>0</v>
      </c>
      <c r="CU36" s="44"/>
      <c r="CV36" s="9" t="str">
        <f t="shared" si="188"/>
        <v/>
      </c>
      <c r="CW36" s="26" t="str">
        <f t="shared" si="228"/>
        <v/>
      </c>
      <c r="CX36" s="215">
        <f>COUNTIF(CV$33:CV36,OK)+COUNTIF(CV$33:CV36,RDGfix)+COUNTIF(CV$33:CV36,RDGave)+CX$7-1</f>
        <v>0</v>
      </c>
      <c r="CY36" s="44"/>
      <c r="CZ36" s="9" t="str">
        <f t="shared" si="189"/>
        <v/>
      </c>
      <c r="DA36" s="26" t="str">
        <f t="shared" si="229"/>
        <v/>
      </c>
      <c r="DB36" s="215">
        <f>COUNTIF(CZ$33:CZ36,OK)+COUNTIF(CZ$33:CZ36,RDGfix)+COUNTIF(CZ$33:CZ36,RDGave)+DB$7-1</f>
        <v>0</v>
      </c>
      <c r="DC36" s="44"/>
      <c r="DD36" s="9" t="str">
        <f t="shared" si="190"/>
        <v/>
      </c>
      <c r="DE36" s="26" t="str">
        <f t="shared" si="230"/>
        <v/>
      </c>
      <c r="DF36" s="215">
        <f>COUNTIF(DD$33:DD36,OK)+COUNTIF(DD$33:DD36,RDGfix)+COUNTIF(DD$33:DD36,RDGave)+DF$7-1</f>
        <v>0</v>
      </c>
      <c r="DG36" s="44"/>
      <c r="DH36" s="9" t="str">
        <f t="shared" si="191"/>
        <v/>
      </c>
      <c r="DI36" s="26" t="str">
        <f t="shared" si="231"/>
        <v/>
      </c>
      <c r="DJ36" s="215">
        <f>COUNTIF(DH$33:DH36,OK)+COUNTIF(DH$33:DH36,RDGfix)+COUNTIF(DH$33:DH36,RDGave)+DJ$7-1</f>
        <v>0</v>
      </c>
      <c r="DK36" s="44"/>
      <c r="DL36" s="9" t="str">
        <f t="shared" si="192"/>
        <v/>
      </c>
      <c r="DM36" s="26" t="str">
        <f t="shared" si="232"/>
        <v/>
      </c>
      <c r="DN36" s="215">
        <f>COUNTIF(DL$33:DL36,OK)+COUNTIF(DL$33:DL36,RDGfix)+COUNTIF(DL$33:DL36,RDGave)+DN$7-1</f>
        <v>0</v>
      </c>
      <c r="DO36" s="44"/>
      <c r="DP36" s="9" t="str">
        <f t="shared" si="193"/>
        <v/>
      </c>
      <c r="DQ36" s="26" t="str">
        <f t="shared" si="233"/>
        <v/>
      </c>
      <c r="DR36" s="215">
        <f>COUNTIF(DP$33:DP36,OK)+COUNTIF(DP$33:DP36,RDGfix)+COUNTIF(DP$33:DP36,RDGave)+DR$7-1</f>
        <v>0</v>
      </c>
      <c r="DS36" s="44"/>
      <c r="DT36" s="9" t="str">
        <f t="shared" si="194"/>
        <v/>
      </c>
      <c r="DU36" s="26" t="str">
        <f t="shared" si="234"/>
        <v/>
      </c>
      <c r="DV36" s="215">
        <f>COUNTIF(DT$33:DT36,OK)+COUNTIF(DT$33:DT36,RDGfix)+COUNTIF(DT$33:DT36,RDGave)+DV$7-1</f>
        <v>0</v>
      </c>
      <c r="DW36" s="44"/>
      <c r="DX36" s="9" t="str">
        <f t="shared" si="195"/>
        <v/>
      </c>
      <c r="DY36" s="26" t="str">
        <f t="shared" si="235"/>
        <v/>
      </c>
      <c r="DZ36" s="215">
        <f>COUNTIF(DX$33:DX36,OK)+COUNTIF(DX$33:DX36,RDGfix)+COUNTIF(DX$33:DX36,RDGave)+DZ$7-1</f>
        <v>0</v>
      </c>
      <c r="EA36" s="44"/>
      <c r="EB36" s="9" t="str">
        <f t="shared" si="196"/>
        <v/>
      </c>
      <c r="EC36" s="26" t="str">
        <f t="shared" si="236"/>
        <v/>
      </c>
      <c r="ED36" s="215">
        <f>COUNTIF(EB$33:EB36,OK)+COUNTIF(EB$33:EB36,RDGfix)+COUNTIF(EB$33:EB36,RDGave)+ED$7-1</f>
        <v>0</v>
      </c>
      <c r="EE36" s="44"/>
      <c r="EF36" s="9" t="str">
        <f t="shared" si="197"/>
        <v/>
      </c>
      <c r="EG36" s="26" t="str">
        <f t="shared" si="237"/>
        <v/>
      </c>
      <c r="EH36" s="215">
        <f>COUNTIF(EF$33:EF36,OK)+COUNTIF(EF$33:EF36,RDGfix)+COUNTIF(EF$33:EF36,RDGave)+EH$7-1</f>
        <v>0</v>
      </c>
      <c r="EI36" s="44"/>
      <c r="EJ36" s="9" t="str">
        <f t="shared" si="198"/>
        <v/>
      </c>
      <c r="EK36" s="26" t="str">
        <f t="shared" si="238"/>
        <v/>
      </c>
      <c r="EL36" s="215">
        <f>COUNTIF(EJ$33:EJ36,OK)+COUNTIF(EJ$33:EJ36,RDGfix)+COUNTIF(EJ$33:EJ36,RDGave)+EL$7-1</f>
        <v>0</v>
      </c>
      <c r="EM36" s="44"/>
      <c r="EN36" s="9" t="str">
        <f t="shared" si="199"/>
        <v/>
      </c>
      <c r="EO36" s="26" t="str">
        <f t="shared" si="239"/>
        <v/>
      </c>
      <c r="EP36" s="215">
        <f>COUNTIF(EN$33:EN36,OK)+COUNTIF(EN$33:EN36,RDGfix)+COUNTIF(EN$33:EN36,RDGave)+EP$7-1</f>
        <v>0</v>
      </c>
      <c r="EQ36" s="44"/>
      <c r="ER36" s="9" t="str">
        <f t="shared" si="200"/>
        <v/>
      </c>
      <c r="ES36" s="26" t="str">
        <f t="shared" si="240"/>
        <v/>
      </c>
      <c r="ET36" s="215">
        <f>COUNTIF(ER$33:ER36,OK)+COUNTIF(ER$33:ER36,RDGfix)+COUNTIF(ER$33:ER36,RDGave)+ET$7-1</f>
        <v>0</v>
      </c>
      <c r="EU36" s="44"/>
      <c r="EV36" s="9" t="str">
        <f t="shared" si="201"/>
        <v/>
      </c>
      <c r="EW36" s="26" t="str">
        <f t="shared" si="241"/>
        <v/>
      </c>
      <c r="EX36" s="215">
        <f>COUNTIF(EV$33:EV36,OK)+COUNTIF(EV$33:EV36,RDGfix)+COUNTIF(EV$33:EV36,RDGave)+EX$7-1</f>
        <v>0</v>
      </c>
      <c r="EY36" s="44"/>
      <c r="EZ36" s="9" t="str">
        <f t="shared" si="202"/>
        <v/>
      </c>
      <c r="FA36" s="26" t="str">
        <f t="shared" si="242"/>
        <v/>
      </c>
      <c r="FB36" s="215">
        <f>COUNTIF(EZ$33:EZ36,OK)+COUNTIF(EZ$33:EZ36,RDGfix)+COUNTIF(EZ$33:EZ36,RDGave)+FB$7-1</f>
        <v>0</v>
      </c>
      <c r="FC36" s="44"/>
      <c r="FD36" s="9" t="str">
        <f t="shared" si="203"/>
        <v/>
      </c>
      <c r="FE36" s="26" t="str">
        <f t="shared" si="243"/>
        <v/>
      </c>
      <c r="FF36" s="215">
        <f>COUNTIF(FD$33:FD36,OK)+COUNTIF(FD$33:FD36,RDGfix)+COUNTIF(FD$33:FD36,RDGave)+FF$7-1</f>
        <v>0</v>
      </c>
      <c r="FG36" s="44"/>
      <c r="FH36" s="9" t="str">
        <f t="shared" si="204"/>
        <v/>
      </c>
      <c r="FI36" s="26" t="str">
        <f t="shared" si="244"/>
        <v/>
      </c>
      <c r="FJ36" s="215">
        <f>COUNTIF(FH$33:FH36,OK)+COUNTIF(FH$33:FH36,RDGfix)+COUNTIF(FH$33:FH36,RDGave)+FJ$7-1</f>
        <v>0</v>
      </c>
      <c r="FK36" s="2"/>
      <c r="FL36" s="53">
        <v>1</v>
      </c>
      <c r="FM36" s="2"/>
      <c r="FN36" s="54"/>
      <c r="FO36" s="45"/>
      <c r="FP36" s="2"/>
    </row>
    <row r="37" spans="2:172">
      <c r="B37" s="5" t="s">
        <v>22</v>
      </c>
      <c r="C37" s="242"/>
      <c r="D37" s="6" t="str">
        <f t="shared" si="163"/>
        <v/>
      </c>
      <c r="E37" s="6" t="str">
        <f t="shared" si="164"/>
        <v/>
      </c>
      <c r="F37" s="201">
        <f>COUNTIF(D$33:D37,OK)+COUNTIF(D$33:D37,RDGfix)+COUNTIF(D$33:D37,RDGave)+COUNTIF(D$33:D37,RDGevent)</f>
        <v>0</v>
      </c>
      <c r="G37" s="243"/>
      <c r="H37" s="194" t="str">
        <f t="shared" ref="H37:H55" si="245">IF(G37="","",OK)</f>
        <v/>
      </c>
      <c r="I37" s="6" t="str">
        <f t="shared" ref="I37:I55" si="246">IF(G37="","",IF(AND(H$32="L",H37="DNC"),$I$2,
IF(H37=OK,J37,IF(HLOOKUP(H37,Comments3,2,FALSE)=D,J$32,IF(HLOOKUP(H37,Comments3,2,FALSE)=A,VLOOKUP(G37,Averages,G$4,FALSE),IF(HLOOKUP(H37,Comments3,2,FALSE)=E,VLOOKUP(G37,EventAverage,2,FALSE), HLOOKUP(H37,Comments4,2,FALSE)))))))</f>
        <v/>
      </c>
      <c r="J37" s="201">
        <f>COUNTIF(H$33:H37,OK)+COUNTIF(H$33:H37,RDGfix)+COUNTIF(H$33:H37,RDGave)+COUNTIF(H$33:H37,RDGevent)+J$7-1</f>
        <v>0</v>
      </c>
      <c r="K37" s="193"/>
      <c r="L37" s="194" t="str">
        <f t="shared" ref="L37:L55" si="247">IF(K37="","",OK)</f>
        <v/>
      </c>
      <c r="M37" s="6" t="str">
        <f t="shared" ref="M37:M55" si="248">IF(K37="","",IF(AND(L$32="L",L37="DNC"),$I$2,
IF(L37=OK,N37,IF(HLOOKUP(L37,Comments3,2,FALSE)=D,N$32,IF(HLOOKUP(L37,Comments3,2,FALSE)=A,VLOOKUP(K37,Averages,K$4,FALSE),IF(HLOOKUP(L37,Comments3,2,FALSE)=E,VLOOKUP(K37,EventAverage,2,FALSE), HLOOKUP(L37,Comments4,2,FALSE)))))))</f>
        <v/>
      </c>
      <c r="N37" s="201">
        <f>COUNTIF(L$33:L37,OK)+COUNTIF(L$33:L37,RDGfix)+COUNTIF(L$33:L37,RDGave)+COUNTIF(L$33:L37,RDGevent)+N$7-1</f>
        <v>0</v>
      </c>
      <c r="O37" s="193"/>
      <c r="P37" s="194" t="str">
        <f t="shared" ref="P37:P55" si="249">IF(O37="","",OK)</f>
        <v/>
      </c>
      <c r="Q37" s="6" t="str">
        <f t="shared" ref="Q37:Q55" si="250">IF(O37="","",IF(AND(P$32="L",P37="DNC"),$I$2,
IF(P37=OK,R37,IF(HLOOKUP(P37,Comments3,2,FALSE)=D,R$32,IF(HLOOKUP(P37,Comments3,2,FALSE)=A,VLOOKUP(O37,Averages,O$4,FALSE),IF(HLOOKUP(P37,Comments3,2,FALSE)=E,VLOOKUP(O37,EventAverage,2,FALSE), HLOOKUP(P37,Comments4,2,FALSE)))))))</f>
        <v/>
      </c>
      <c r="R37" s="201">
        <f>COUNTIF(P$33:P37,OK)+COUNTIF(P$33:P37,RDGfix)+COUNTIF(P$33:P37,RDGave)+COUNTIF(P$33:P37,RDGevent)+R$7-1</f>
        <v>0</v>
      </c>
      <c r="S37" s="193"/>
      <c r="T37" s="194" t="str">
        <f t="shared" ref="T37:T55" si="251">IF(S37="","",OK)</f>
        <v/>
      </c>
      <c r="U37" s="6" t="str">
        <f t="shared" ref="U37:U55" si="252">IF(S37="","",IF(AND(T$32="L",T37="DNC"),$I$2,
IF(T37=OK,V37,IF(HLOOKUP(T37,Comments3,2,FALSE)=D,V$32,IF(HLOOKUP(T37,Comments3,2,FALSE)=A,VLOOKUP(S37,Averages,S$4,FALSE),IF(HLOOKUP(T37,Comments3,2,FALSE)=E,VLOOKUP(S37,EventAverage,2,FALSE), HLOOKUP(T37,Comments4,2,FALSE)))))))</f>
        <v/>
      </c>
      <c r="V37" s="201">
        <f>COUNTIF(T$33:T37,OK)+COUNTIF(T$33:T37,RDGfix)+COUNTIF(T$33:T37,RDGave)+COUNTIF(T$33:T37,RDGevent)+V$7-1</f>
        <v>0</v>
      </c>
      <c r="W37" s="193"/>
      <c r="X37" s="194" t="str">
        <f t="shared" ref="X37:X55" si="253">IF(W37="","",OK)</f>
        <v/>
      </c>
      <c r="Y37" s="6" t="str">
        <f t="shared" ref="Y37:Y55" si="254">IF(W37="","",IF(AND(X$32="L",X37="DNC"),$I$2,
IF(X37=OK,Z37,IF(HLOOKUP(X37,Comments3,2,FALSE)=D,Z$32,IF(HLOOKUP(X37,Comments3,2,FALSE)=A,VLOOKUP(W37,Averages,W$4,FALSE),IF(HLOOKUP(X37,Comments3,2,FALSE)=E,VLOOKUP(W37,EventAverage,2,FALSE), HLOOKUP(X37,Comments4,2,FALSE)))))))</f>
        <v/>
      </c>
      <c r="Z37" s="201">
        <f>COUNTIF(X$33:X37,OK)+COUNTIF(X$33:X37,RDGfix)+COUNTIF(X$33:X37,RDGave)+COUNTIF(X$33:X37,RDGevent)+Z$7-1</f>
        <v>0</v>
      </c>
      <c r="AA37" s="193"/>
      <c r="AB37" s="194" t="str">
        <f t="shared" ref="AB37:AB55" si="255">IF(AA37="","",OK)</f>
        <v/>
      </c>
      <c r="AC37" s="6" t="str">
        <f t="shared" ref="AC37:AC55" si="256">IF(AA37="","",IF(AND(AB$32="L",AB37="DNC"),$I$2,
IF(AB37=OK,AD37,IF(HLOOKUP(AB37,Comments3,2,FALSE)=D,AD$32,IF(HLOOKUP(AB37,Comments3,2,FALSE)=A,VLOOKUP(AA37,Averages,AA$4,FALSE),IF(HLOOKUP(AB37,Comments3,2,FALSE)=E,VLOOKUP(AA37,EventAverage,2,FALSE), HLOOKUP(AB37,Comments4,2,FALSE)))))))</f>
        <v/>
      </c>
      <c r="AD37" s="201">
        <f>COUNTIF(AB$33:AB37,OK)+COUNTIF(AB$33:AB37,RDGfix)+COUNTIF(AB$33:AB37,RDGave)+COUNTIF(AB$33:AB37,RDGevent)+AD$7-1</f>
        <v>0</v>
      </c>
      <c r="AE37" s="193"/>
      <c r="AF37" s="194" t="str">
        <f t="shared" ref="AF37:AF55" si="257">IF(AE37="","",OK)</f>
        <v/>
      </c>
      <c r="AG37" s="6" t="str">
        <f t="shared" ref="AG37:AG55" si="258">IF(AE37="","",IF(AND(AF$32="L",AF37="DNC"),$I$2,
IF(AF37=OK,AH37,IF(HLOOKUP(AF37,Comments3,2,FALSE)=D,AH$32,IF(HLOOKUP(AF37,Comments3,2,FALSE)=A,VLOOKUP(AE37,Averages,AE$4,FALSE),IF(HLOOKUP(AF37,Comments3,2,FALSE)=E,VLOOKUP(AE37,EventAverage,2,FALSE), HLOOKUP(AF37,Comments4,2,FALSE)))))))</f>
        <v/>
      </c>
      <c r="AH37" s="201">
        <f>COUNTIF(AF$33:AF37,OK)+COUNTIF(AF$33:AF37,RDGfix)+COUNTIF(AF$33:AF37,RDGave)+COUNTIF(AF$33:AF37,RDGevent)+AH$7-1</f>
        <v>0</v>
      </c>
      <c r="AI37" s="193"/>
      <c r="AJ37" s="194" t="str">
        <f t="shared" ref="AJ37:AJ55" si="259">IF(AI37="","",OK)</f>
        <v/>
      </c>
      <c r="AK37" s="6" t="str">
        <f t="shared" ref="AK37:AK55" si="260">IF(AI37="","",IF(AND(AJ$32="L",AJ37="DNC"),$I$2,
IF(AJ37=OK,AL37,IF(HLOOKUP(AJ37,Comments3,2,FALSE)=D,AL$32,IF(HLOOKUP(AJ37,Comments3,2,FALSE)=A,VLOOKUP(AI37,Averages,AI$4,FALSE),IF(HLOOKUP(AJ37,Comments3,2,FALSE)=E,VLOOKUP(AI37,EventAverage,2,FALSE), HLOOKUP(AJ37,Comments4,2,FALSE)))))))</f>
        <v/>
      </c>
      <c r="AL37" s="201">
        <f>COUNTIF(AJ$33:AJ37,OK)+COUNTIF(AJ$33:AJ37,RDGfix)+COUNTIF(AJ$33:AJ37,RDGave)+COUNTIF(AJ$33:AJ37,RDGevent)+AL$7-1</f>
        <v>0</v>
      </c>
      <c r="AM37" s="243"/>
      <c r="AN37" s="194" t="str">
        <f t="shared" ref="AN37:AN55" si="261">IF(AM37="","",OK)</f>
        <v/>
      </c>
      <c r="AO37" s="6" t="str">
        <f t="shared" ref="AO37:AO55" si="262">IF(AM37="","",IF(AND(AN$32="L",AN37="DNC"),$I$2,
IF(AN37=OK,AP37,IF(HLOOKUP(AN37,Comments3,2,FALSE)=D,AP$32,IF(HLOOKUP(AN37,Comments3,2,FALSE)=A,VLOOKUP(AM37,Averages,AM$4,FALSE),IF(HLOOKUP(AN37,Comments3,2,FALSE)=E,VLOOKUP(AM37,EventAverage,2,FALSE), HLOOKUP(AN37,Comments4,2,FALSE)))))))</f>
        <v/>
      </c>
      <c r="AP37" s="201">
        <f>COUNTIF(AN$33:AN37,OK)+COUNTIF(AN$33:AN37,RDGfix)+COUNTIF(AN$33:AN37,RDGave)+COUNTIF(AN$33:AN37,RDGevent)+AP$7-1</f>
        <v>0</v>
      </c>
      <c r="AQ37" s="193"/>
      <c r="AR37" s="194" t="str">
        <f t="shared" ref="AR37:AR55" si="263">IF(AQ37="","",OK)</f>
        <v/>
      </c>
      <c r="AS37" s="6" t="str">
        <f t="shared" ref="AS37:AS55" si="264">IF(AQ37="","",IF(AND(AR$32="L",AR37="DNC"),$I$2,
IF(AR37=OK,AT37,IF(HLOOKUP(AR37,Comments3,2,FALSE)=D,AT$32,IF(HLOOKUP(AR37,Comments3,2,FALSE)=A,VLOOKUP(AQ37,Averages,AQ$4,FALSE),IF(HLOOKUP(AR37,Comments3,2,FALSE)=E,VLOOKUP(AQ37,EventAverage,2,FALSE), HLOOKUP(AR37,Comments4,2,FALSE)))))))</f>
        <v/>
      </c>
      <c r="AT37" s="201">
        <f>COUNTIF(AR$33:AR37,OK)+COUNTIF(AR$33:AR37,RDGfix)+COUNTIF(AR$33:AR37,RDGave)+COUNTIF(AR$33:AR37,RDGevent)+AT$7-1</f>
        <v>0</v>
      </c>
      <c r="AU37" s="193"/>
      <c r="AV37" s="194" t="str">
        <f t="shared" ref="AV37:AV55" si="265">IF(AU37="","",OK)</f>
        <v/>
      </c>
      <c r="AW37" s="6" t="str">
        <f t="shared" ref="AW37:AW55" si="266">IF(AU37="","",IF(AND(AV$32="L",AV37="DNC"),$I$2,
IF(AV37=OK,AX37,IF(HLOOKUP(AV37,Comments3,2,FALSE)=D,AX$32,IF(HLOOKUP(AV37,Comments3,2,FALSE)=A,VLOOKUP(AU37,Averages,AU$4,FALSE),IF(HLOOKUP(AV37,Comments3,2,FALSE)=E,VLOOKUP(AU37,EventAverage,2,FALSE), HLOOKUP(AV37,Comments4,2,FALSE)))))))</f>
        <v/>
      </c>
      <c r="AX37" s="201">
        <f>COUNTIF(AV$33:AV37,OK)+COUNTIF(AV$33:AV37,RDGfix)+COUNTIF(AV$33:AV37,RDGave)+COUNTIF(AV$33:AV37,RDGevent)+AX$7-1</f>
        <v>0</v>
      </c>
      <c r="AY37" s="193"/>
      <c r="AZ37" s="194" t="str">
        <f t="shared" ref="AZ37:AZ55" si="267">IF(AY37="","",OK)</f>
        <v/>
      </c>
      <c r="BA37" s="6" t="str">
        <f t="shared" ref="BA37:BA55" si="268">IF(AY37="","",IF(AND(AZ$32="L",AZ37="DNC"),$I$2,
IF(AZ37=OK,BB37,IF(HLOOKUP(AZ37,Comments3,2,FALSE)=D,BB$32,IF(HLOOKUP(AZ37,Comments3,2,FALSE)=A,VLOOKUP(AY37,Averages,AY$4,FALSE),IF(HLOOKUP(AZ37,Comments3,2,FALSE)=E,VLOOKUP(AY37,EventAverage,2,FALSE), HLOOKUP(AZ37,Comments4,2,FALSE)))))))</f>
        <v/>
      </c>
      <c r="BB37" s="201">
        <f>COUNTIF(AZ$33:AZ37,OK)+COUNTIF(AZ$33:AZ37,RDGfix)+COUNTIF(AZ$33:AZ37,RDGave)+COUNTIF(AZ$33:AZ37,RDGevent)+BB$7-1</f>
        <v>0</v>
      </c>
      <c r="BC37" s="193"/>
      <c r="BD37" s="194" t="str">
        <f t="shared" ref="BD37:BD55" si="269">IF(BC37="","",OK)</f>
        <v/>
      </c>
      <c r="BE37" s="6" t="str">
        <f t="shared" ref="BE37:BE55" si="270">IF(BC37="","",IF(AND(BD$32="L",BD37="DNC"),$I$2,
IF(BD37=OK,BF37,IF(HLOOKUP(BD37,Comments3,2,FALSE)=D,BF$32,IF(HLOOKUP(BD37,Comments3,2,FALSE)=A,VLOOKUP(BC37,Averages,BC$4,FALSE),IF(HLOOKUP(BD37,Comments3,2,FALSE)=E,VLOOKUP(BC37,EventAverage,2,FALSE), HLOOKUP(BD37,Comments4,2,FALSE)))))))</f>
        <v/>
      </c>
      <c r="BF37" s="201">
        <f>COUNTIF(BD$33:BD37,OK)+COUNTIF(BD$33:BD37,RDGfix)+COUNTIF(BD$33:BD37,RDGave)+COUNTIF(BD$33:BD37,RDGevent)+BF$7-1</f>
        <v>0</v>
      </c>
      <c r="BG37" s="193"/>
      <c r="BH37" s="194" t="str">
        <f t="shared" ref="BH37:BH55" si="271">IF(BG37="","",OK)</f>
        <v/>
      </c>
      <c r="BI37" s="6" t="str">
        <f t="shared" ref="BI37:BI55" si="272">IF(BG37="","",IF(AND(BH$32="L",BH37="DNC"),$I$2,
IF(BH37=OK,BJ37,IF(HLOOKUP(BH37,Comments3,2,FALSE)=D,BJ$32,IF(HLOOKUP(BH37,Comments3,2,FALSE)=A,VLOOKUP(BG37,Averages,BG$4,FALSE),IF(HLOOKUP(BH37,Comments3,2,FALSE)=E,VLOOKUP(BG37,EventAverage,2,FALSE), HLOOKUP(BH37,Comments4,2,FALSE)))))))</f>
        <v/>
      </c>
      <c r="BJ37" s="201">
        <f>COUNTIF(BH$33:BH37,OK)+COUNTIF(BH$33:BH37,RDGfix)+COUNTIF(BH$33:BH37,RDGave)+COUNTIF(BH$33:BH37,RDGevent)+BJ$7-1</f>
        <v>0</v>
      </c>
      <c r="BK37" s="193"/>
      <c r="BL37" s="194" t="str">
        <f t="shared" ref="BL37:BL55" si="273">IF(BK37="","",OK)</f>
        <v/>
      </c>
      <c r="BM37" s="6" t="str">
        <f t="shared" ref="BM37:BM55" si="274">IF(BK37="","",IF(AND(BL$32="L",BL37="DNC"),$I$2,
IF(BL37=OK,BN37,IF(HLOOKUP(BL37,Comments3,2,FALSE)=D,BN$32,IF(HLOOKUP(BL37,Comments3,2,FALSE)=A,VLOOKUP(BK37,Averages,BK$4,FALSE),IF(HLOOKUP(BL37,Comments3,2,FALSE)=E,VLOOKUP(BK37,EventAverage,2,FALSE), HLOOKUP(BL37,Comments4,2,FALSE)))))))</f>
        <v/>
      </c>
      <c r="BN37" s="201">
        <f>COUNTIF(BL$33:BL37,OK)+COUNTIF(BL$33:BL37,RDGfix)+COUNTIF(BL$33:BL37,RDGave)+COUNTIF(BL$33:BL37,RDGevent)+BN$7-1</f>
        <v>0</v>
      </c>
      <c r="BO37" s="193"/>
      <c r="BP37" s="194" t="str">
        <f t="shared" ref="BP37:BP55" si="275">IF(BO37="","",OK)</f>
        <v/>
      </c>
      <c r="BQ37" s="6" t="str">
        <f t="shared" ref="BQ37:BQ55" si="276">IF(BO37="","",IF(AND(BP$32="L",BP37="DNC"),$I$2,
IF(BP37=OK,BR37,IF(HLOOKUP(BP37,Comments3,2,FALSE)=D,BR$32,IF(HLOOKUP(BP37,Comments3,2,FALSE)=A,VLOOKUP(BO37,Averages,BO$4,FALSE),IF(HLOOKUP(BP37,Comments3,2,FALSE)=E,VLOOKUP(BO37,EventAverage,2,FALSE), HLOOKUP(BP37,Comments4,2,FALSE)))))))</f>
        <v/>
      </c>
      <c r="BR37" s="201">
        <f>COUNTIF(BP$33:BP37,OK)+COUNTIF(BP$33:BP37,RDGfix)+COUNTIF(BP$33:BP37,RDGave)+COUNTIF(BP$33:BP37,RDGevent)+BR$7-1</f>
        <v>0</v>
      </c>
      <c r="BS37" s="193"/>
      <c r="BT37" s="194" t="str">
        <f t="shared" ref="BT37:BT55" si="277">IF(BS37="","",OK)</f>
        <v/>
      </c>
      <c r="BU37" s="6" t="str">
        <f t="shared" ref="BU37:BU55" si="278">IF(BS37="","",IF(AND(BT$32="L",BT37="DNC"),$I$2,
IF(BT37=OK,BV37,IF(HLOOKUP(BT37,Comments3,2,FALSE)=D,BV$32,IF(HLOOKUP(BT37,Comments3,2,FALSE)=A,VLOOKUP(BS37,Averages,BS$4,FALSE),IF(HLOOKUP(BT37,Comments3,2,FALSE)=E,VLOOKUP(BS37,EventAverage,2,FALSE), HLOOKUP(BT37,Comments4,2,FALSE)))))))</f>
        <v/>
      </c>
      <c r="BV37" s="201">
        <f>COUNTIF(BT$33:BT37,OK)+COUNTIF(BT$33:BT37,RDGfix)+COUNTIF(BT$33:BT37,RDGave)+COUNTIF(BT$33:BT37,RDGevent)+BV$7-1</f>
        <v>0</v>
      </c>
      <c r="BW37" s="193"/>
      <c r="BX37" s="194" t="str">
        <f t="shared" ref="BX37:BX55" si="279">IF(BW37="","",OK)</f>
        <v/>
      </c>
      <c r="BY37" s="6" t="str">
        <f t="shared" ref="BY37:BY55" si="280">IF(BW37="","",IF(AND(BX$32="L",BX37="DNC"),$I$2,
IF(BX37=OK,BZ37,IF(HLOOKUP(BX37,Comments3,2,FALSE)=D,BZ$32,IF(HLOOKUP(BX37,Comments3,2,FALSE)=A,VLOOKUP(BW37,Averages,BW$4,FALSE),IF(HLOOKUP(BX37,Comments3,2,FALSE)=E,VLOOKUP(BW37,EventAverage,2,FALSE), HLOOKUP(BX37,Comments4,2,FALSE)))))))</f>
        <v/>
      </c>
      <c r="BZ37" s="201">
        <f>COUNTIF(BX$33:BX37,OK)+COUNTIF(BX$33:BX37,RDGfix)+COUNTIF(BX$33:BX37,RDGave)+COUNTIF(BX$33:BX37,RDGevent)+BZ$7-1</f>
        <v>0</v>
      </c>
      <c r="CA37" s="193"/>
      <c r="CB37" s="194" t="str">
        <f t="shared" ref="CB37:CB55" si="281">IF(CA37="","",OK)</f>
        <v/>
      </c>
      <c r="CC37" s="6" t="str">
        <f t="shared" ref="CC37:CC55" si="282">IF(CA37="","",IF(AND(CB$32="L",CB37="DNC"),$I$2,
IF(CB37=OK,CD37,IF(HLOOKUP(CB37,Comments3,2,FALSE)=D,CD$32,IF(HLOOKUP(CB37,Comments3,2,FALSE)=A,VLOOKUP(CA37,Averages,CA$4,FALSE),IF(HLOOKUP(CB37,Comments3,2,FALSE)=E,VLOOKUP(CA37,EventAverage,2,FALSE), HLOOKUP(CB37,Comments4,2,FALSE)))))))</f>
        <v/>
      </c>
      <c r="CD37" s="201">
        <f>COUNTIF(CB$33:CB37,OK)+COUNTIF(CB$33:CB37,RDGfix)+COUNTIF(CB$33:CB37,RDGave)+COUNTIF(CB$33:CB37,RDGevent)+CD$7-1</f>
        <v>0</v>
      </c>
      <c r="CE37" s="193"/>
      <c r="CF37" s="194" t="str">
        <f t="shared" ref="CF37:CF55" si="283">IF(CE37="","",OK)</f>
        <v/>
      </c>
      <c r="CG37" s="6" t="str">
        <f t="shared" ref="CG37:CG55" si="284">IF(CE37="","",IF(AND(CF$32="L",CF37="DNC"),$I$2,
IF(CF37=OK,CH37,IF(HLOOKUP(CF37,Comments3,2,FALSE)=D,CH$32,IF(HLOOKUP(CF37,Comments3,2,FALSE)=A,VLOOKUP(CE37,Averages,CE$4,FALSE),IF(HLOOKUP(CF37,Comments3,2,FALSE)=E,VLOOKUP(CE37,EventAverage,2,FALSE), HLOOKUP(CF37,Comments4,2,FALSE)))))))</f>
        <v/>
      </c>
      <c r="CH37" s="201">
        <f>COUNTIF(CF$33:CF37,OK)+COUNTIF(CF$33:CF37,RDGfix)+COUNTIF(CF$33:CF37,RDGave)+COUNTIF(CF$33:CF37,RDGevent)+CH$7-1</f>
        <v>0</v>
      </c>
      <c r="CI37" s="193"/>
      <c r="CJ37" s="194" t="str">
        <f t="shared" ref="CJ37:CJ55" si="285">IF(CI37="","",OK)</f>
        <v/>
      </c>
      <c r="CK37" s="6" t="str">
        <f t="shared" ref="CK37:CK55" si="286">IF(CI37="","",IF(AND(CJ$32="L",CJ37="DNC"),$I$2,
IF(CJ37=OK,CL37,IF(HLOOKUP(CJ37,Comments3,2,FALSE)=D,CL$32,IF(HLOOKUP(CJ37,Comments3,2,FALSE)=A,VLOOKUP(CI37,Averages,CI$4,FALSE),IF(HLOOKUP(CJ37,Comments3,2,FALSE)=E,VLOOKUP(CI37,EventAverage,2,FALSE), HLOOKUP(CJ37,Comments4,2,FALSE)))))))</f>
        <v/>
      </c>
      <c r="CL37" s="201">
        <f>COUNTIF(CJ$33:CJ37,OK)+COUNTIF(CJ$33:CJ37,RDGfix)+COUNTIF(CJ$33:CJ37,RDGave)+COUNTIF(CJ$33:CJ37,RDGevent)+CL$7-1</f>
        <v>0</v>
      </c>
      <c r="CM37" s="193"/>
      <c r="CN37" s="194" t="str">
        <f t="shared" ref="CN37:CN55" si="287">IF(CM37="","",OK)</f>
        <v/>
      </c>
      <c r="CO37" s="6" t="str">
        <f t="shared" ref="CO37:CO55" si="288">IF(CM37="","",IF(AND(CN$32="L",CN37="DNC"),$I$2,
IF(CN37=OK,CP37,IF(HLOOKUP(CN37,Comments3,2,FALSE)=D,CP$32,IF(HLOOKUP(CN37,Comments3,2,FALSE)=A,VLOOKUP(CM37,Averages,CM$4,FALSE),IF(HLOOKUP(CN37,Comments3,2,FALSE)=E,VLOOKUP(CM37,EventAverage,2,FALSE), HLOOKUP(CN37,Comments4,2,FALSE)))))))</f>
        <v/>
      </c>
      <c r="CP37" s="201">
        <f>COUNTIF(CN$33:CN37,OK)+COUNTIF(CN$33:CN37,RDGfix)+COUNTIF(CN$33:CN37,RDGave)+COUNTIF(CN$33:CN37,RDGevent)+CP$7-1</f>
        <v>0</v>
      </c>
      <c r="CQ37" s="193"/>
      <c r="CR37" s="194" t="str">
        <f t="shared" ref="CR37:CR55" si="289">IF(CQ37="","",OK)</f>
        <v/>
      </c>
      <c r="CS37" s="6" t="str">
        <f t="shared" ref="CS37:CS55" si="290">IF(CQ37="","",IF(AND(CR$32="L",CR37="DNC"),$I$2,
IF(CR37=OK,CT37,IF(HLOOKUP(CR37,Comments3,2,FALSE)=D,CT$32,IF(HLOOKUP(CR37,Comments3,2,FALSE)=A,VLOOKUP(CQ37,Averages,CQ$4,FALSE),IF(HLOOKUP(CR37,Comments3,2,FALSE)=E,VLOOKUP(CQ37,EventAverage,2,FALSE), HLOOKUP(CR37,Comments4,2,FALSE)))))))</f>
        <v/>
      </c>
      <c r="CT37" s="201">
        <f>COUNTIF(CR$33:CR37,OK)+COUNTIF(CR$33:CR37,RDGfix)+COUNTIF(CR$33:CR37,RDGave)+COUNTIF(CR$33:CR37,RDGevent)+CT$7-1</f>
        <v>0</v>
      </c>
      <c r="CU37" s="193"/>
      <c r="CV37" s="194" t="str">
        <f t="shared" ref="CV37:CV55" si="291">IF(CU37="","",OK)</f>
        <v/>
      </c>
      <c r="CW37" s="6" t="str">
        <f t="shared" ref="CW37:CW55" si="292">IF(CU37="","",IF(AND(CV$32="L",CV37="DNC"),$I$2,
IF(CV37=OK,CX37,IF(HLOOKUP(CV37,Comments3,2,FALSE)=D,CX$32,IF(HLOOKUP(CV37,Comments3,2,FALSE)=A,VLOOKUP(CU37,Averages,CU$4,FALSE),IF(HLOOKUP(CV37,Comments3,2,FALSE)=E,VLOOKUP(CU37,EventAverage,2,FALSE), HLOOKUP(CV37,Comments4,2,FALSE)))))))</f>
        <v/>
      </c>
      <c r="CX37" s="201">
        <f>COUNTIF(CV$33:CV37,OK)+COUNTIF(CV$33:CV37,RDGfix)+COUNTIF(CV$33:CV37,RDGave)+COUNTIF(CV$33:CV37,RDGevent)+CX$7-1</f>
        <v>0</v>
      </c>
      <c r="CY37" s="193"/>
      <c r="CZ37" s="194" t="str">
        <f t="shared" ref="CZ37:CZ55" si="293">IF(CY37="","",OK)</f>
        <v/>
      </c>
      <c r="DA37" s="6" t="str">
        <f t="shared" ref="DA37:DA55" si="294">IF(CY37="","",IF(AND(CZ$32="L",CZ37="DNC"),$I$2,
IF(CZ37=OK,DB37,IF(HLOOKUP(CZ37,Comments3,2,FALSE)=D,DB$32,IF(HLOOKUP(CZ37,Comments3,2,FALSE)=A,VLOOKUP(CY37,Averages,CY$4,FALSE),IF(HLOOKUP(CZ37,Comments3,2,FALSE)=E,VLOOKUP(CY37,EventAverage,2,FALSE), HLOOKUP(CZ37,Comments4,2,FALSE)))))))</f>
        <v/>
      </c>
      <c r="DB37" s="201">
        <f>COUNTIF(CZ$33:CZ37,OK)+COUNTIF(CZ$33:CZ37,RDGfix)+COUNTIF(CZ$33:CZ37,RDGave)+COUNTIF(CZ$33:CZ37,RDGevent)+DB$7-1</f>
        <v>0</v>
      </c>
      <c r="DC37" s="193"/>
      <c r="DD37" s="194" t="str">
        <f t="shared" ref="DD37:DD55" si="295">IF(DC37="","",OK)</f>
        <v/>
      </c>
      <c r="DE37" s="6" t="str">
        <f t="shared" ref="DE37:DE55" si="296">IF(DC37="","",IF(AND(DD$32="L",DD37="DNC"),$I$2,
IF(DD37=OK,DF37,IF(HLOOKUP(DD37,Comments3,2,FALSE)=D,DF$32,IF(HLOOKUP(DD37,Comments3,2,FALSE)=A,VLOOKUP(DC37,Averages,DC$4,FALSE),IF(HLOOKUP(DD37,Comments3,2,FALSE)=E,VLOOKUP(DC37,EventAverage,2,FALSE), HLOOKUP(DD37,Comments4,2,FALSE)))))))</f>
        <v/>
      </c>
      <c r="DF37" s="201">
        <f>COUNTIF(DD$33:DD37,OK)+COUNTIF(DD$33:DD37,RDGfix)+COUNTIF(DD$33:DD37,RDGave)+COUNTIF(DD$33:DD37,RDGevent)+DF$7-1</f>
        <v>0</v>
      </c>
      <c r="DG37" s="193"/>
      <c r="DH37" s="194" t="str">
        <f t="shared" ref="DH37:DH55" si="297">IF(DG37="","",OK)</f>
        <v/>
      </c>
      <c r="DI37" s="6" t="str">
        <f t="shared" ref="DI37:DI55" si="298">IF(DG37="","",IF(AND(DH$32="L",DH37="DNC"),$I$2,
IF(DH37=OK,DJ37,IF(HLOOKUP(DH37,Comments3,2,FALSE)=D,DJ$32,IF(HLOOKUP(DH37,Comments3,2,FALSE)=A,VLOOKUP(DG37,Averages,DG$4,FALSE),IF(HLOOKUP(DH37,Comments3,2,FALSE)=E,VLOOKUP(DG37,EventAverage,2,FALSE), HLOOKUP(DH37,Comments4,2,FALSE)))))))</f>
        <v/>
      </c>
      <c r="DJ37" s="201">
        <f>COUNTIF(DH$33:DH37,OK)+COUNTIF(DH$33:DH37,RDGfix)+COUNTIF(DH$33:DH37,RDGave)+COUNTIF(DH$33:DH37,RDGevent)+DJ$7-1</f>
        <v>0</v>
      </c>
      <c r="DK37" s="193"/>
      <c r="DL37" s="194" t="str">
        <f t="shared" ref="DL37:DL55" si="299">IF(DK37="","",OK)</f>
        <v/>
      </c>
      <c r="DM37" s="6" t="str">
        <f t="shared" ref="DM37:DM55" si="300">IF(DK37="","",IF(AND(DL$32="L",DL37="DNC"),$I$2,
IF(DL37=OK,DN37,IF(HLOOKUP(DL37,Comments3,2,FALSE)=D,DN$32,IF(HLOOKUP(DL37,Comments3,2,FALSE)=A,VLOOKUP(DK37,Averages,DK$4,FALSE),IF(HLOOKUP(DL37,Comments3,2,FALSE)=E,VLOOKUP(DK37,EventAverage,2,FALSE), HLOOKUP(DL37,Comments4,2,FALSE)))))))</f>
        <v/>
      </c>
      <c r="DN37" s="201">
        <f>COUNTIF(DL$33:DL37,OK)+COUNTIF(DL$33:DL37,RDGfix)+COUNTIF(DL$33:DL37,RDGave)+COUNTIF(DL$33:DL37,RDGevent)+DN$7-1</f>
        <v>0</v>
      </c>
      <c r="DO37" s="193"/>
      <c r="DP37" s="194" t="str">
        <f t="shared" ref="DP37:DP55" si="301">IF(DO37="","",OK)</f>
        <v/>
      </c>
      <c r="DQ37" s="6" t="str">
        <f t="shared" ref="DQ37:DQ55" si="302">IF(DO37="","",IF(AND(DP$32="L",DP37="DNC"),$I$2,
IF(DP37=OK,DR37,IF(HLOOKUP(DP37,Comments3,2,FALSE)=D,DR$32,IF(HLOOKUP(DP37,Comments3,2,FALSE)=A,VLOOKUP(DO37,Averages,DO$4,FALSE),IF(HLOOKUP(DP37,Comments3,2,FALSE)=E,VLOOKUP(DO37,EventAverage,2,FALSE), HLOOKUP(DP37,Comments4,2,FALSE)))))))</f>
        <v/>
      </c>
      <c r="DR37" s="201">
        <f>COUNTIF(DP$33:DP37,OK)+COUNTIF(DP$33:DP37,RDGfix)+COUNTIF(DP$33:DP37,RDGave)+COUNTIF(DP$33:DP37,RDGevent)+DR$7-1</f>
        <v>0</v>
      </c>
      <c r="DS37" s="193"/>
      <c r="DT37" s="194" t="str">
        <f t="shared" ref="DT37:DT55" si="303">IF(DS37="","",OK)</f>
        <v/>
      </c>
      <c r="DU37" s="6" t="str">
        <f t="shared" ref="DU37:DU55" si="304">IF(DS37="","",IF(AND(DT$32="L",DT37="DNC"),$I$2,
IF(DT37=OK,DV37,IF(HLOOKUP(DT37,Comments3,2,FALSE)=D,DV$32,IF(HLOOKUP(DT37,Comments3,2,FALSE)=A,VLOOKUP(DS37,Averages,DS$4,FALSE),IF(HLOOKUP(DT37,Comments3,2,FALSE)=E,VLOOKUP(DS37,EventAverage,2,FALSE), HLOOKUP(DT37,Comments4,2,FALSE)))))))</f>
        <v/>
      </c>
      <c r="DV37" s="201">
        <f>COUNTIF(DT$33:DT37,OK)+COUNTIF(DT$33:DT37,RDGfix)+COUNTIF(DT$33:DT37,RDGave)+COUNTIF(DT$33:DT37,RDGevent)+DV$7-1</f>
        <v>0</v>
      </c>
      <c r="DW37" s="193"/>
      <c r="DX37" s="194" t="str">
        <f t="shared" ref="DX37:DX55" si="305">IF(DW37="","",OK)</f>
        <v/>
      </c>
      <c r="DY37" s="6" t="str">
        <f t="shared" ref="DY37:DY55" si="306">IF(DW37="","",IF(AND(DX$32="L",DX37="DNC"),$I$2,
IF(DX37=OK,DZ37,IF(HLOOKUP(DX37,Comments3,2,FALSE)=D,DZ$32,IF(HLOOKUP(DX37,Comments3,2,FALSE)=A,VLOOKUP(DW37,Averages,DW$4,FALSE),IF(HLOOKUP(DX37,Comments3,2,FALSE)=E,VLOOKUP(DW37,EventAverage,2,FALSE), HLOOKUP(DX37,Comments4,2,FALSE)))))))</f>
        <v/>
      </c>
      <c r="DZ37" s="201">
        <f>COUNTIF(DX$33:DX37,OK)+COUNTIF(DX$33:DX37,RDGfix)+COUNTIF(DX$33:DX37,RDGave)+COUNTIF(DX$33:DX37,RDGevent)+DZ$7-1</f>
        <v>0</v>
      </c>
      <c r="EA37" s="193"/>
      <c r="EB37" s="194" t="str">
        <f t="shared" ref="EB37:EB55" si="307">IF(EA37="","",OK)</f>
        <v/>
      </c>
      <c r="EC37" s="6" t="str">
        <f t="shared" ref="EC37:EC55" si="308">IF(EA37="","",IF(AND(EB$32="L",EB37="DNC"),$I$2,
IF(EB37=OK,ED37,IF(HLOOKUP(EB37,Comments3,2,FALSE)=D,ED$32,IF(HLOOKUP(EB37,Comments3,2,FALSE)=A,VLOOKUP(EA37,Averages,EA$4,FALSE),IF(HLOOKUP(EB37,Comments3,2,FALSE)=E,VLOOKUP(EA37,EventAverage,2,FALSE), HLOOKUP(EB37,Comments4,2,FALSE)))))))</f>
        <v/>
      </c>
      <c r="ED37" s="201">
        <f>COUNTIF(EB$33:EB37,OK)+COUNTIF(EB$33:EB37,RDGfix)+COUNTIF(EB$33:EB37,RDGave)+COUNTIF(EB$33:EB37,RDGevent)+ED$7-1</f>
        <v>0</v>
      </c>
      <c r="EE37" s="193"/>
      <c r="EF37" s="194" t="str">
        <f t="shared" ref="EF37:EF55" si="309">IF(EE37="","",OK)</f>
        <v/>
      </c>
      <c r="EG37" s="6" t="str">
        <f t="shared" ref="EG37:EG55" si="310">IF(EE37="","",IF(AND(EF$32="L",EF37="DNC"),$I$2,
IF(EF37=OK,EH37,IF(HLOOKUP(EF37,Comments3,2,FALSE)=D,EH$32,IF(HLOOKUP(EF37,Comments3,2,FALSE)=A,VLOOKUP(EE37,Averages,EE$4,FALSE),IF(HLOOKUP(EF37,Comments3,2,FALSE)=E,VLOOKUP(EE37,EventAverage,2,FALSE), HLOOKUP(EF37,Comments4,2,FALSE)))))))</f>
        <v/>
      </c>
      <c r="EH37" s="201">
        <f>COUNTIF(EF$33:EF37,OK)+COUNTIF(EF$33:EF37,RDGfix)+COUNTIF(EF$33:EF37,RDGave)+COUNTIF(EF$33:EF37,RDGevent)+EH$7-1</f>
        <v>0</v>
      </c>
      <c r="EI37" s="193"/>
      <c r="EJ37" s="194" t="str">
        <f t="shared" ref="EJ37:EJ55" si="311">IF(EI37="","",OK)</f>
        <v/>
      </c>
      <c r="EK37" s="6" t="str">
        <f t="shared" ref="EK37:EK55" si="312">IF(EI37="","",IF(AND(EJ$32="L",EJ37="DNC"),$I$2,
IF(EJ37=OK,EL37,IF(HLOOKUP(EJ37,Comments3,2,FALSE)=D,EL$32,IF(HLOOKUP(EJ37,Comments3,2,FALSE)=A,VLOOKUP(EI37,Averages,EI$4,FALSE),IF(HLOOKUP(EJ37,Comments3,2,FALSE)=E,VLOOKUP(EI37,EventAverage,2,FALSE), HLOOKUP(EJ37,Comments4,2,FALSE)))))))</f>
        <v/>
      </c>
      <c r="EL37" s="201">
        <f>COUNTIF(EJ$33:EJ37,OK)+COUNTIF(EJ$33:EJ37,RDGfix)+COUNTIF(EJ$33:EJ37,RDGave)+COUNTIF(EJ$33:EJ37,RDGevent)+EL$7-1</f>
        <v>0</v>
      </c>
      <c r="EM37" s="193"/>
      <c r="EN37" s="194" t="str">
        <f t="shared" ref="EN37:EN55" si="313">IF(EM37="","",OK)</f>
        <v/>
      </c>
      <c r="EO37" s="6" t="str">
        <f t="shared" ref="EO37:EO55" si="314">IF(EM37="","",IF(AND(EN$32="L",EN37="DNC"),$I$2,
IF(EN37=OK,EP37,IF(HLOOKUP(EN37,Comments3,2,FALSE)=D,EP$32,IF(HLOOKUP(EN37,Comments3,2,FALSE)=A,VLOOKUP(EM37,Averages,EM$4,FALSE),IF(HLOOKUP(EN37,Comments3,2,FALSE)=E,VLOOKUP(EM37,EventAverage,2,FALSE), HLOOKUP(EN37,Comments4,2,FALSE)))))))</f>
        <v/>
      </c>
      <c r="EP37" s="201">
        <f>COUNTIF(EN$33:EN37,OK)+COUNTIF(EN$33:EN37,RDGfix)+COUNTIF(EN$33:EN37,RDGave)+COUNTIF(EN$33:EN37,RDGevent)+EP$7-1</f>
        <v>0</v>
      </c>
      <c r="EQ37" s="193"/>
      <c r="ER37" s="194" t="str">
        <f t="shared" ref="ER37:ER55" si="315">IF(EQ37="","",OK)</f>
        <v/>
      </c>
      <c r="ES37" s="6" t="str">
        <f t="shared" ref="ES37:ES55" si="316">IF(EQ37="","",IF(AND(ER$32="L",ER37="DNC"),$I$2,
IF(ER37=OK,ET37,IF(HLOOKUP(ER37,Comments3,2,FALSE)=D,ET$32,IF(HLOOKUP(ER37,Comments3,2,FALSE)=A,VLOOKUP(EQ37,Averages,EQ$4,FALSE),IF(HLOOKUP(ER37,Comments3,2,FALSE)=E,VLOOKUP(EQ37,EventAverage,2,FALSE), HLOOKUP(ER37,Comments4,2,FALSE)))))))</f>
        <v/>
      </c>
      <c r="ET37" s="201">
        <f>COUNTIF(ER$33:ER37,OK)+COUNTIF(ER$33:ER37,RDGfix)+COUNTIF(ER$33:ER37,RDGave)+COUNTIF(ER$33:ER37,RDGevent)+ET$7-1</f>
        <v>0</v>
      </c>
      <c r="EU37" s="193"/>
      <c r="EV37" s="194" t="str">
        <f t="shared" ref="EV37:EV55" si="317">IF(EU37="","",OK)</f>
        <v/>
      </c>
      <c r="EW37" s="6" t="str">
        <f t="shared" ref="EW37:EW55" si="318">IF(EU37="","",IF(AND(EV$32="L",EV37="DNC"),$I$2,
IF(EV37=OK,EX37,IF(HLOOKUP(EV37,Comments3,2,FALSE)=D,EX$32,IF(HLOOKUP(EV37,Comments3,2,FALSE)=A,VLOOKUP(EU37,Averages,EU$4,FALSE),IF(HLOOKUP(EV37,Comments3,2,FALSE)=E,VLOOKUP(EU37,EventAverage,2,FALSE), HLOOKUP(EV37,Comments4,2,FALSE)))))))</f>
        <v/>
      </c>
      <c r="EX37" s="201">
        <f>COUNTIF(EV$33:EV37,OK)+COUNTIF(EV$33:EV37,RDGfix)+COUNTIF(EV$33:EV37,RDGave)+COUNTIF(EV$33:EV37,RDGevent)+EX$7-1</f>
        <v>0</v>
      </c>
      <c r="EY37" s="193"/>
      <c r="EZ37" s="194" t="str">
        <f t="shared" ref="EZ37:EZ55" si="319">IF(EY37="","",OK)</f>
        <v/>
      </c>
      <c r="FA37" s="6" t="str">
        <f t="shared" ref="FA37:FA55" si="320">IF(EY37="","",IF(AND(EZ$32="L",EZ37="DNC"),$I$2,
IF(EZ37=OK,FB37,IF(HLOOKUP(EZ37,Comments3,2,FALSE)=D,FB$32,IF(HLOOKUP(EZ37,Comments3,2,FALSE)=A,VLOOKUP(EY37,Averages,EY$4,FALSE),IF(HLOOKUP(EZ37,Comments3,2,FALSE)=E,VLOOKUP(EY37,EventAverage,2,FALSE), HLOOKUP(EZ37,Comments4,2,FALSE)))))))</f>
        <v/>
      </c>
      <c r="FB37" s="201">
        <f>COUNTIF(EZ$33:EZ37,OK)+COUNTIF(EZ$33:EZ37,RDGfix)+COUNTIF(EZ$33:EZ37,RDGave)+COUNTIF(EZ$33:EZ37,RDGevent)+FB$7-1</f>
        <v>0</v>
      </c>
      <c r="FC37" s="193"/>
      <c r="FD37" s="194" t="str">
        <f t="shared" ref="FD37:FD55" si="321">IF(FC37="","",OK)</f>
        <v/>
      </c>
      <c r="FE37" s="6" t="str">
        <f t="shared" ref="FE37:FE55" si="322">IF(FC37="","",IF(AND(FD$32="L",FD37="DNC"),$I$2,
IF(FD37=OK,FF37,IF(HLOOKUP(FD37,Comments3,2,FALSE)=D,FF$32,IF(HLOOKUP(FD37,Comments3,2,FALSE)=A,VLOOKUP(FC37,Averages,FC$4,FALSE),IF(HLOOKUP(FD37,Comments3,2,FALSE)=E,VLOOKUP(FC37,EventAverage,2,FALSE), HLOOKUP(FD37,Comments4,2,FALSE)))))))</f>
        <v/>
      </c>
      <c r="FF37" s="201">
        <f>COUNTIF(FD$33:FD37,OK)+COUNTIF(FD$33:FD37,RDGfix)+COUNTIF(FD$33:FD37,RDGave)+COUNTIF(FD$33:FD37,RDGevent)+FF$7-1</f>
        <v>0</v>
      </c>
      <c r="FG37" s="193"/>
      <c r="FH37" s="194" t="str">
        <f t="shared" ref="FH37:FH55" si="323">IF(FG37="","",OK)</f>
        <v/>
      </c>
      <c r="FI37" s="6" t="str">
        <f t="shared" ref="FI37:FI55" si="324">IF(FG37="","",IF(AND(FH$32="L",FH37="DNC"),$I$2,
IF(FH37=OK,FJ37,IF(HLOOKUP(FH37,Comments3,2,FALSE)=D,FJ$32,IF(HLOOKUP(FH37,Comments3,2,FALSE)=A,VLOOKUP(FG37,Averages,FG$4,FALSE),IF(HLOOKUP(FH37,Comments3,2,FALSE)=E,VLOOKUP(FG37,EventAverage,2,FALSE), HLOOKUP(FH37,Comments4,2,FALSE)))))))</f>
        <v/>
      </c>
      <c r="FJ37" s="201">
        <f>COUNTIF(FH$33:FH37,OK)+COUNTIF(FH$33:FH37,RDGfix)+COUNTIF(FH$33:FH37,RDGave)+COUNTIF(FH$33:FH37,RDGevent)+FJ$7-1</f>
        <v>0</v>
      </c>
      <c r="FK37" s="2"/>
      <c r="FL37" s="53">
        <v>1</v>
      </c>
      <c r="FM37" s="2"/>
      <c r="FN37" s="195"/>
      <c r="FO37" s="188"/>
      <c r="FP37" s="2"/>
    </row>
    <row r="38" spans="2:172">
      <c r="B38" s="5" t="s">
        <v>23</v>
      </c>
      <c r="C38" s="242"/>
      <c r="D38" s="6" t="str">
        <f t="shared" si="163"/>
        <v/>
      </c>
      <c r="E38" s="6" t="str">
        <f t="shared" si="164"/>
        <v/>
      </c>
      <c r="F38" s="201">
        <f>COUNTIF(D$33:D38,OK)+COUNTIF(D$33:D38,RDGfix)+COUNTIF(D$33:D38,RDGave)+COUNTIF(D$33:D38,RDGevent)</f>
        <v>0</v>
      </c>
      <c r="G38" s="243"/>
      <c r="H38" s="194" t="str">
        <f t="shared" si="245"/>
        <v/>
      </c>
      <c r="I38" s="6" t="str">
        <f t="shared" si="246"/>
        <v/>
      </c>
      <c r="J38" s="201">
        <f>COUNTIF(H$33:H38,OK)+COUNTIF(H$33:H38,RDGfix)+COUNTIF(H$33:H38,RDGave)+COUNTIF(H$33:H38,RDGevent)+J$7-1</f>
        <v>0</v>
      </c>
      <c r="K38" s="193"/>
      <c r="L38" s="194" t="str">
        <f t="shared" si="247"/>
        <v/>
      </c>
      <c r="M38" s="6" t="str">
        <f t="shared" si="248"/>
        <v/>
      </c>
      <c r="N38" s="201">
        <f>COUNTIF(L$33:L38,OK)+COUNTIF(L$33:L38,RDGfix)+COUNTIF(L$33:L38,RDGave)+COUNTIF(L$33:L38,RDGevent)+N$7-1</f>
        <v>0</v>
      </c>
      <c r="O38" s="193"/>
      <c r="P38" s="194" t="str">
        <f t="shared" si="249"/>
        <v/>
      </c>
      <c r="Q38" s="6" t="str">
        <f t="shared" si="250"/>
        <v/>
      </c>
      <c r="R38" s="201">
        <f>COUNTIF(P$33:P38,OK)+COUNTIF(P$33:P38,RDGfix)+COUNTIF(P$33:P38,RDGave)+COUNTIF(P$33:P38,RDGevent)+R$7-1</f>
        <v>0</v>
      </c>
      <c r="S38" s="193"/>
      <c r="T38" s="194" t="str">
        <f t="shared" si="251"/>
        <v/>
      </c>
      <c r="U38" s="6" t="str">
        <f t="shared" si="252"/>
        <v/>
      </c>
      <c r="V38" s="201">
        <f>COUNTIF(T$33:T38,OK)+COUNTIF(T$33:T38,RDGfix)+COUNTIF(T$33:T38,RDGave)+COUNTIF(T$33:T38,RDGevent)+V$7-1</f>
        <v>0</v>
      </c>
      <c r="W38" s="193"/>
      <c r="X38" s="194" t="str">
        <f t="shared" si="253"/>
        <v/>
      </c>
      <c r="Y38" s="6" t="str">
        <f t="shared" si="254"/>
        <v/>
      </c>
      <c r="Z38" s="201">
        <f>COUNTIF(X$33:X38,OK)+COUNTIF(X$33:X38,RDGfix)+COUNTIF(X$33:X38,RDGave)+COUNTIF(X$33:X38,RDGevent)+Z$7-1</f>
        <v>0</v>
      </c>
      <c r="AA38" s="193"/>
      <c r="AB38" s="194" t="str">
        <f t="shared" si="255"/>
        <v/>
      </c>
      <c r="AC38" s="6" t="str">
        <f t="shared" si="256"/>
        <v/>
      </c>
      <c r="AD38" s="201">
        <f>COUNTIF(AB$33:AB38,OK)+COUNTIF(AB$33:AB38,RDGfix)+COUNTIF(AB$33:AB38,RDGave)+COUNTIF(AB$33:AB38,RDGevent)+AD$7-1</f>
        <v>0</v>
      </c>
      <c r="AE38" s="193"/>
      <c r="AF38" s="194" t="str">
        <f t="shared" si="257"/>
        <v/>
      </c>
      <c r="AG38" s="6" t="str">
        <f t="shared" si="258"/>
        <v/>
      </c>
      <c r="AH38" s="201">
        <f>COUNTIF(AF$33:AF38,OK)+COUNTIF(AF$33:AF38,RDGfix)+COUNTIF(AF$33:AF38,RDGave)+COUNTIF(AF$33:AF38,RDGevent)+AH$7-1</f>
        <v>0</v>
      </c>
      <c r="AI38" s="193"/>
      <c r="AJ38" s="194" t="str">
        <f t="shared" si="259"/>
        <v/>
      </c>
      <c r="AK38" s="6" t="str">
        <f t="shared" si="260"/>
        <v/>
      </c>
      <c r="AL38" s="201">
        <f>COUNTIF(AJ$33:AJ38,OK)+COUNTIF(AJ$33:AJ38,RDGfix)+COUNTIF(AJ$33:AJ38,RDGave)+COUNTIF(AJ$33:AJ38,RDGevent)+AL$7-1</f>
        <v>0</v>
      </c>
      <c r="AM38" s="243"/>
      <c r="AN38" s="194" t="str">
        <f t="shared" si="261"/>
        <v/>
      </c>
      <c r="AO38" s="6" t="str">
        <f t="shared" si="262"/>
        <v/>
      </c>
      <c r="AP38" s="201">
        <f>COUNTIF(AN$33:AN38,OK)+COUNTIF(AN$33:AN38,RDGfix)+COUNTIF(AN$33:AN38,RDGave)+COUNTIF(AN$33:AN38,RDGevent)+AP$7-1</f>
        <v>0</v>
      </c>
      <c r="AQ38" s="193"/>
      <c r="AR38" s="194" t="str">
        <f t="shared" si="263"/>
        <v/>
      </c>
      <c r="AS38" s="6" t="str">
        <f t="shared" si="264"/>
        <v/>
      </c>
      <c r="AT38" s="201">
        <f>COUNTIF(AR$33:AR38,OK)+COUNTIF(AR$33:AR38,RDGfix)+COUNTIF(AR$33:AR38,RDGave)+COUNTIF(AR$33:AR38,RDGevent)+AT$7-1</f>
        <v>0</v>
      </c>
      <c r="AU38" s="193"/>
      <c r="AV38" s="194" t="str">
        <f t="shared" si="265"/>
        <v/>
      </c>
      <c r="AW38" s="6" t="str">
        <f t="shared" si="266"/>
        <v/>
      </c>
      <c r="AX38" s="201">
        <f>COUNTIF(AV$33:AV38,OK)+COUNTIF(AV$33:AV38,RDGfix)+COUNTIF(AV$33:AV38,RDGave)+COUNTIF(AV$33:AV38,RDGevent)+AX$7-1</f>
        <v>0</v>
      </c>
      <c r="AY38" s="193"/>
      <c r="AZ38" s="194" t="str">
        <f t="shared" si="267"/>
        <v/>
      </c>
      <c r="BA38" s="6" t="str">
        <f t="shared" si="268"/>
        <v/>
      </c>
      <c r="BB38" s="201">
        <f>COUNTIF(AZ$33:AZ38,OK)+COUNTIF(AZ$33:AZ38,RDGfix)+COUNTIF(AZ$33:AZ38,RDGave)+COUNTIF(AZ$33:AZ38,RDGevent)+BB$7-1</f>
        <v>0</v>
      </c>
      <c r="BC38" s="193"/>
      <c r="BD38" s="194" t="str">
        <f t="shared" si="269"/>
        <v/>
      </c>
      <c r="BE38" s="6" t="str">
        <f t="shared" si="270"/>
        <v/>
      </c>
      <c r="BF38" s="201">
        <f>COUNTIF(BD$33:BD38,OK)+COUNTIF(BD$33:BD38,RDGfix)+COUNTIF(BD$33:BD38,RDGave)+COUNTIF(BD$33:BD38,RDGevent)+BF$7-1</f>
        <v>0</v>
      </c>
      <c r="BG38" s="193"/>
      <c r="BH38" s="194" t="str">
        <f t="shared" si="271"/>
        <v/>
      </c>
      <c r="BI38" s="6" t="str">
        <f t="shared" si="272"/>
        <v/>
      </c>
      <c r="BJ38" s="201">
        <f>COUNTIF(BH$33:BH38,OK)+COUNTIF(BH$33:BH38,RDGfix)+COUNTIF(BH$33:BH38,RDGave)+COUNTIF(BH$33:BH38,RDGevent)+BJ$7-1</f>
        <v>0</v>
      </c>
      <c r="BK38" s="193"/>
      <c r="BL38" s="194" t="str">
        <f t="shared" si="273"/>
        <v/>
      </c>
      <c r="BM38" s="6" t="str">
        <f t="shared" si="274"/>
        <v/>
      </c>
      <c r="BN38" s="201">
        <f>COUNTIF(BL$33:BL38,OK)+COUNTIF(BL$33:BL38,RDGfix)+COUNTIF(BL$33:BL38,RDGave)+COUNTIF(BL$33:BL38,RDGevent)+BN$7-1</f>
        <v>0</v>
      </c>
      <c r="BO38" s="193"/>
      <c r="BP38" s="194" t="str">
        <f t="shared" si="275"/>
        <v/>
      </c>
      <c r="BQ38" s="6" t="str">
        <f t="shared" si="276"/>
        <v/>
      </c>
      <c r="BR38" s="201">
        <f>COUNTIF(BP$33:BP38,OK)+COUNTIF(BP$33:BP38,RDGfix)+COUNTIF(BP$33:BP38,RDGave)+COUNTIF(BP$33:BP38,RDGevent)+BR$7-1</f>
        <v>0</v>
      </c>
      <c r="BS38" s="193"/>
      <c r="BT38" s="194" t="str">
        <f t="shared" si="277"/>
        <v/>
      </c>
      <c r="BU38" s="6" t="str">
        <f t="shared" si="278"/>
        <v/>
      </c>
      <c r="BV38" s="201">
        <f>COUNTIF(BT$33:BT38,OK)+COUNTIF(BT$33:BT38,RDGfix)+COUNTIF(BT$33:BT38,RDGave)+COUNTIF(BT$33:BT38,RDGevent)+BV$7-1</f>
        <v>0</v>
      </c>
      <c r="BW38" s="193"/>
      <c r="BX38" s="194" t="str">
        <f t="shared" si="279"/>
        <v/>
      </c>
      <c r="BY38" s="6" t="str">
        <f t="shared" si="280"/>
        <v/>
      </c>
      <c r="BZ38" s="201">
        <f>COUNTIF(BX$33:BX38,OK)+COUNTIF(BX$33:BX38,RDGfix)+COUNTIF(BX$33:BX38,RDGave)+COUNTIF(BX$33:BX38,RDGevent)+BZ$7-1</f>
        <v>0</v>
      </c>
      <c r="CA38" s="193"/>
      <c r="CB38" s="194" t="str">
        <f t="shared" si="281"/>
        <v/>
      </c>
      <c r="CC38" s="6" t="str">
        <f t="shared" si="282"/>
        <v/>
      </c>
      <c r="CD38" s="201">
        <f>COUNTIF(CB$33:CB38,OK)+COUNTIF(CB$33:CB38,RDGfix)+COUNTIF(CB$33:CB38,RDGave)+COUNTIF(CB$33:CB38,RDGevent)+CD$7-1</f>
        <v>0</v>
      </c>
      <c r="CE38" s="193"/>
      <c r="CF38" s="194" t="str">
        <f t="shared" si="283"/>
        <v/>
      </c>
      <c r="CG38" s="6" t="str">
        <f t="shared" si="284"/>
        <v/>
      </c>
      <c r="CH38" s="201">
        <f>COUNTIF(CF$33:CF38,OK)+COUNTIF(CF$33:CF38,RDGfix)+COUNTIF(CF$33:CF38,RDGave)+COUNTIF(CF$33:CF38,RDGevent)+CH$7-1</f>
        <v>0</v>
      </c>
      <c r="CI38" s="193"/>
      <c r="CJ38" s="194" t="str">
        <f t="shared" si="285"/>
        <v/>
      </c>
      <c r="CK38" s="6" t="str">
        <f t="shared" si="286"/>
        <v/>
      </c>
      <c r="CL38" s="201">
        <f>COUNTIF(CJ$33:CJ38,OK)+COUNTIF(CJ$33:CJ38,RDGfix)+COUNTIF(CJ$33:CJ38,RDGave)+COUNTIF(CJ$33:CJ38,RDGevent)+CL$7-1</f>
        <v>0</v>
      </c>
      <c r="CM38" s="193"/>
      <c r="CN38" s="194" t="str">
        <f t="shared" si="287"/>
        <v/>
      </c>
      <c r="CO38" s="6" t="str">
        <f t="shared" si="288"/>
        <v/>
      </c>
      <c r="CP38" s="201">
        <f>COUNTIF(CN$33:CN38,OK)+COUNTIF(CN$33:CN38,RDGfix)+COUNTIF(CN$33:CN38,RDGave)+COUNTIF(CN$33:CN38,RDGevent)+CP$7-1</f>
        <v>0</v>
      </c>
      <c r="CQ38" s="193"/>
      <c r="CR38" s="194" t="str">
        <f t="shared" si="289"/>
        <v/>
      </c>
      <c r="CS38" s="6" t="str">
        <f t="shared" si="290"/>
        <v/>
      </c>
      <c r="CT38" s="201">
        <f>COUNTIF(CR$33:CR38,OK)+COUNTIF(CR$33:CR38,RDGfix)+COUNTIF(CR$33:CR38,RDGave)+COUNTIF(CR$33:CR38,RDGevent)+CT$7-1</f>
        <v>0</v>
      </c>
      <c r="CU38" s="193"/>
      <c r="CV38" s="194" t="str">
        <f t="shared" si="291"/>
        <v/>
      </c>
      <c r="CW38" s="6" t="str">
        <f t="shared" si="292"/>
        <v/>
      </c>
      <c r="CX38" s="201">
        <f>COUNTIF(CV$33:CV38,OK)+COUNTIF(CV$33:CV38,RDGfix)+COUNTIF(CV$33:CV38,RDGave)+COUNTIF(CV$33:CV38,RDGevent)+CX$7-1</f>
        <v>0</v>
      </c>
      <c r="CY38" s="193"/>
      <c r="CZ38" s="194" t="str">
        <f t="shared" si="293"/>
        <v/>
      </c>
      <c r="DA38" s="6" t="str">
        <f t="shared" si="294"/>
        <v/>
      </c>
      <c r="DB38" s="201">
        <f>COUNTIF(CZ$33:CZ38,OK)+COUNTIF(CZ$33:CZ38,RDGfix)+COUNTIF(CZ$33:CZ38,RDGave)+COUNTIF(CZ$33:CZ38,RDGevent)+DB$7-1</f>
        <v>0</v>
      </c>
      <c r="DC38" s="193"/>
      <c r="DD38" s="194" t="str">
        <f t="shared" si="295"/>
        <v/>
      </c>
      <c r="DE38" s="6" t="str">
        <f t="shared" si="296"/>
        <v/>
      </c>
      <c r="DF38" s="201">
        <f>COUNTIF(DD$33:DD38,OK)+COUNTIF(DD$33:DD38,RDGfix)+COUNTIF(DD$33:DD38,RDGave)+COUNTIF(DD$33:DD38,RDGevent)+DF$7-1</f>
        <v>0</v>
      </c>
      <c r="DG38" s="193"/>
      <c r="DH38" s="194" t="str">
        <f t="shared" si="297"/>
        <v/>
      </c>
      <c r="DI38" s="6" t="str">
        <f t="shared" si="298"/>
        <v/>
      </c>
      <c r="DJ38" s="201">
        <f>COUNTIF(DH$33:DH38,OK)+COUNTIF(DH$33:DH38,RDGfix)+COUNTIF(DH$33:DH38,RDGave)+COUNTIF(DH$33:DH38,RDGevent)+DJ$7-1</f>
        <v>0</v>
      </c>
      <c r="DK38" s="193"/>
      <c r="DL38" s="194" t="str">
        <f t="shared" si="299"/>
        <v/>
      </c>
      <c r="DM38" s="6" t="str">
        <f t="shared" si="300"/>
        <v/>
      </c>
      <c r="DN38" s="201">
        <f>COUNTIF(DL$33:DL38,OK)+COUNTIF(DL$33:DL38,RDGfix)+COUNTIF(DL$33:DL38,RDGave)+COUNTIF(DL$33:DL38,RDGevent)+DN$7-1</f>
        <v>0</v>
      </c>
      <c r="DO38" s="193"/>
      <c r="DP38" s="194" t="str">
        <f t="shared" si="301"/>
        <v/>
      </c>
      <c r="DQ38" s="6" t="str">
        <f t="shared" si="302"/>
        <v/>
      </c>
      <c r="DR38" s="201">
        <f>COUNTIF(DP$33:DP38,OK)+COUNTIF(DP$33:DP38,RDGfix)+COUNTIF(DP$33:DP38,RDGave)+COUNTIF(DP$33:DP38,RDGevent)+DR$7-1</f>
        <v>0</v>
      </c>
      <c r="DS38" s="193"/>
      <c r="DT38" s="194" t="str">
        <f t="shared" si="303"/>
        <v/>
      </c>
      <c r="DU38" s="6" t="str">
        <f t="shared" si="304"/>
        <v/>
      </c>
      <c r="DV38" s="201">
        <f>COUNTIF(DT$33:DT38,OK)+COUNTIF(DT$33:DT38,RDGfix)+COUNTIF(DT$33:DT38,RDGave)+COUNTIF(DT$33:DT38,RDGevent)+DV$7-1</f>
        <v>0</v>
      </c>
      <c r="DW38" s="193"/>
      <c r="DX38" s="194" t="str">
        <f t="shared" si="305"/>
        <v/>
      </c>
      <c r="DY38" s="6" t="str">
        <f t="shared" si="306"/>
        <v/>
      </c>
      <c r="DZ38" s="201">
        <f>COUNTIF(DX$33:DX38,OK)+COUNTIF(DX$33:DX38,RDGfix)+COUNTIF(DX$33:DX38,RDGave)+COUNTIF(DX$33:DX38,RDGevent)+DZ$7-1</f>
        <v>0</v>
      </c>
      <c r="EA38" s="193"/>
      <c r="EB38" s="194" t="str">
        <f t="shared" si="307"/>
        <v/>
      </c>
      <c r="EC38" s="6" t="str">
        <f t="shared" si="308"/>
        <v/>
      </c>
      <c r="ED38" s="201">
        <f>COUNTIF(EB$33:EB38,OK)+COUNTIF(EB$33:EB38,RDGfix)+COUNTIF(EB$33:EB38,RDGave)+COUNTIF(EB$33:EB38,RDGevent)+ED$7-1</f>
        <v>0</v>
      </c>
      <c r="EE38" s="193"/>
      <c r="EF38" s="194" t="str">
        <f t="shared" si="309"/>
        <v/>
      </c>
      <c r="EG38" s="6" t="str">
        <f t="shared" si="310"/>
        <v/>
      </c>
      <c r="EH38" s="201">
        <f>COUNTIF(EF$33:EF38,OK)+COUNTIF(EF$33:EF38,RDGfix)+COUNTIF(EF$33:EF38,RDGave)+COUNTIF(EF$33:EF38,RDGevent)+EH$7-1</f>
        <v>0</v>
      </c>
      <c r="EI38" s="193"/>
      <c r="EJ38" s="194" t="str">
        <f t="shared" si="311"/>
        <v/>
      </c>
      <c r="EK38" s="6" t="str">
        <f t="shared" si="312"/>
        <v/>
      </c>
      <c r="EL38" s="201">
        <f>COUNTIF(EJ$33:EJ38,OK)+COUNTIF(EJ$33:EJ38,RDGfix)+COUNTIF(EJ$33:EJ38,RDGave)+COUNTIF(EJ$33:EJ38,RDGevent)+EL$7-1</f>
        <v>0</v>
      </c>
      <c r="EM38" s="193"/>
      <c r="EN38" s="194" t="str">
        <f t="shared" si="313"/>
        <v/>
      </c>
      <c r="EO38" s="6" t="str">
        <f t="shared" si="314"/>
        <v/>
      </c>
      <c r="EP38" s="201">
        <f>COUNTIF(EN$33:EN38,OK)+COUNTIF(EN$33:EN38,RDGfix)+COUNTIF(EN$33:EN38,RDGave)+COUNTIF(EN$33:EN38,RDGevent)+EP$7-1</f>
        <v>0</v>
      </c>
      <c r="EQ38" s="193"/>
      <c r="ER38" s="194" t="str">
        <f t="shared" si="315"/>
        <v/>
      </c>
      <c r="ES38" s="6" t="str">
        <f t="shared" si="316"/>
        <v/>
      </c>
      <c r="ET38" s="201">
        <f>COUNTIF(ER$33:ER38,OK)+COUNTIF(ER$33:ER38,RDGfix)+COUNTIF(ER$33:ER38,RDGave)+COUNTIF(ER$33:ER38,RDGevent)+ET$7-1</f>
        <v>0</v>
      </c>
      <c r="EU38" s="193"/>
      <c r="EV38" s="194" t="str">
        <f t="shared" si="317"/>
        <v/>
      </c>
      <c r="EW38" s="6" t="str">
        <f t="shared" si="318"/>
        <v/>
      </c>
      <c r="EX38" s="201">
        <f>COUNTIF(EV$33:EV38,OK)+COUNTIF(EV$33:EV38,RDGfix)+COUNTIF(EV$33:EV38,RDGave)+COUNTIF(EV$33:EV38,RDGevent)+EX$7-1</f>
        <v>0</v>
      </c>
      <c r="EY38" s="193"/>
      <c r="EZ38" s="194" t="str">
        <f t="shared" si="319"/>
        <v/>
      </c>
      <c r="FA38" s="6" t="str">
        <f t="shared" si="320"/>
        <v/>
      </c>
      <c r="FB38" s="201">
        <f>COUNTIF(EZ$33:EZ38,OK)+COUNTIF(EZ$33:EZ38,RDGfix)+COUNTIF(EZ$33:EZ38,RDGave)+COUNTIF(EZ$33:EZ38,RDGevent)+FB$7-1</f>
        <v>0</v>
      </c>
      <c r="FC38" s="193"/>
      <c r="FD38" s="194" t="str">
        <f t="shared" si="321"/>
        <v/>
      </c>
      <c r="FE38" s="6" t="str">
        <f t="shared" si="322"/>
        <v/>
      </c>
      <c r="FF38" s="201">
        <f>COUNTIF(FD$33:FD38,OK)+COUNTIF(FD$33:FD38,RDGfix)+COUNTIF(FD$33:FD38,RDGave)+COUNTIF(FD$33:FD38,RDGevent)+FF$7-1</f>
        <v>0</v>
      </c>
      <c r="FG38" s="193"/>
      <c r="FH38" s="194" t="str">
        <f t="shared" si="323"/>
        <v/>
      </c>
      <c r="FI38" s="6" t="str">
        <f t="shared" si="324"/>
        <v/>
      </c>
      <c r="FJ38" s="201">
        <f>COUNTIF(FH$33:FH38,OK)+COUNTIF(FH$33:FH38,RDGfix)+COUNTIF(FH$33:FH38,RDGave)+COUNTIF(FH$33:FH38,RDGevent)+FJ$7-1</f>
        <v>0</v>
      </c>
      <c r="FK38" s="2"/>
      <c r="FL38" s="53">
        <v>1</v>
      </c>
      <c r="FM38" s="2"/>
      <c r="FN38" s="54"/>
      <c r="FO38" s="45"/>
      <c r="FP38" s="2"/>
    </row>
    <row r="39" spans="2:172">
      <c r="B39" s="5" t="s">
        <v>24</v>
      </c>
      <c r="C39" s="242"/>
      <c r="D39" s="6" t="str">
        <f t="shared" si="163"/>
        <v/>
      </c>
      <c r="E39" s="6" t="str">
        <f t="shared" si="164"/>
        <v/>
      </c>
      <c r="F39" s="201">
        <f>COUNTIF(D$33:D39,OK)+COUNTIF(D$33:D39,RDGfix)+COUNTIF(D$33:D39,RDGave)+COUNTIF(D$33:D39,RDGevent)</f>
        <v>0</v>
      </c>
      <c r="G39" s="243"/>
      <c r="H39" s="194" t="str">
        <f t="shared" si="245"/>
        <v/>
      </c>
      <c r="I39" s="6" t="str">
        <f t="shared" si="246"/>
        <v/>
      </c>
      <c r="J39" s="201">
        <f>COUNTIF(H$33:H39,OK)+COUNTIF(H$33:H39,RDGfix)+COUNTIF(H$33:H39,RDGave)+COUNTIF(H$33:H39,RDGevent)+J$7-1</f>
        <v>0</v>
      </c>
      <c r="K39" s="193"/>
      <c r="L39" s="194" t="str">
        <f t="shared" si="247"/>
        <v/>
      </c>
      <c r="M39" s="6" t="str">
        <f t="shared" si="248"/>
        <v/>
      </c>
      <c r="N39" s="201">
        <f>COUNTIF(L$33:L39,OK)+COUNTIF(L$33:L39,RDGfix)+COUNTIF(L$33:L39,RDGave)+COUNTIF(L$33:L39,RDGevent)+N$7-1</f>
        <v>0</v>
      </c>
      <c r="O39" s="193"/>
      <c r="P39" s="194" t="str">
        <f t="shared" si="249"/>
        <v/>
      </c>
      <c r="Q39" s="6" t="str">
        <f t="shared" si="250"/>
        <v/>
      </c>
      <c r="R39" s="201">
        <f>COUNTIF(P$33:P39,OK)+COUNTIF(P$33:P39,RDGfix)+COUNTIF(P$33:P39,RDGave)+COUNTIF(P$33:P39,RDGevent)+R$7-1</f>
        <v>0</v>
      </c>
      <c r="S39" s="193"/>
      <c r="T39" s="194" t="str">
        <f t="shared" si="251"/>
        <v/>
      </c>
      <c r="U39" s="6" t="str">
        <f t="shared" si="252"/>
        <v/>
      </c>
      <c r="V39" s="201">
        <f>COUNTIF(T$33:T39,OK)+COUNTIF(T$33:T39,RDGfix)+COUNTIF(T$33:T39,RDGave)+COUNTIF(T$33:T39,RDGevent)+V$7-1</f>
        <v>0</v>
      </c>
      <c r="W39" s="193"/>
      <c r="X39" s="194" t="str">
        <f t="shared" si="253"/>
        <v/>
      </c>
      <c r="Y39" s="6" t="str">
        <f t="shared" si="254"/>
        <v/>
      </c>
      <c r="Z39" s="201">
        <f>COUNTIF(X$33:X39,OK)+COUNTIF(X$33:X39,RDGfix)+COUNTIF(X$33:X39,RDGave)+COUNTIF(X$33:X39,RDGevent)+Z$7-1</f>
        <v>0</v>
      </c>
      <c r="AA39" s="193"/>
      <c r="AB39" s="194" t="str">
        <f t="shared" si="255"/>
        <v/>
      </c>
      <c r="AC39" s="6" t="str">
        <f t="shared" si="256"/>
        <v/>
      </c>
      <c r="AD39" s="201">
        <f>COUNTIF(AB$33:AB39,OK)+COUNTIF(AB$33:AB39,RDGfix)+COUNTIF(AB$33:AB39,RDGave)+COUNTIF(AB$33:AB39,RDGevent)+AD$7-1</f>
        <v>0</v>
      </c>
      <c r="AE39" s="193"/>
      <c r="AF39" s="194" t="str">
        <f t="shared" si="257"/>
        <v/>
      </c>
      <c r="AG39" s="6" t="str">
        <f t="shared" si="258"/>
        <v/>
      </c>
      <c r="AH39" s="201">
        <f>COUNTIF(AF$33:AF39,OK)+COUNTIF(AF$33:AF39,RDGfix)+COUNTIF(AF$33:AF39,RDGave)+COUNTIF(AF$33:AF39,RDGevent)+AH$7-1</f>
        <v>0</v>
      </c>
      <c r="AI39" s="193"/>
      <c r="AJ39" s="194" t="str">
        <f t="shared" si="259"/>
        <v/>
      </c>
      <c r="AK39" s="6" t="str">
        <f t="shared" si="260"/>
        <v/>
      </c>
      <c r="AL39" s="201">
        <f>COUNTIF(AJ$33:AJ39,OK)+COUNTIF(AJ$33:AJ39,RDGfix)+COUNTIF(AJ$33:AJ39,RDGave)+COUNTIF(AJ$33:AJ39,RDGevent)+AL$7-1</f>
        <v>0</v>
      </c>
      <c r="AM39" s="243"/>
      <c r="AN39" s="194" t="str">
        <f t="shared" si="261"/>
        <v/>
      </c>
      <c r="AO39" s="6" t="str">
        <f t="shared" si="262"/>
        <v/>
      </c>
      <c r="AP39" s="201">
        <f>COUNTIF(AN$33:AN39,OK)+COUNTIF(AN$33:AN39,RDGfix)+COUNTIF(AN$33:AN39,RDGave)+COUNTIF(AN$33:AN39,RDGevent)+AP$7-1</f>
        <v>0</v>
      </c>
      <c r="AQ39" s="193"/>
      <c r="AR39" s="194" t="str">
        <f t="shared" si="263"/>
        <v/>
      </c>
      <c r="AS39" s="6" t="str">
        <f t="shared" si="264"/>
        <v/>
      </c>
      <c r="AT39" s="201">
        <f>COUNTIF(AR$33:AR39,OK)+COUNTIF(AR$33:AR39,RDGfix)+COUNTIF(AR$33:AR39,RDGave)+COUNTIF(AR$33:AR39,RDGevent)+AT$7-1</f>
        <v>0</v>
      </c>
      <c r="AU39" s="193"/>
      <c r="AV39" s="194" t="str">
        <f t="shared" si="265"/>
        <v/>
      </c>
      <c r="AW39" s="6" t="str">
        <f t="shared" si="266"/>
        <v/>
      </c>
      <c r="AX39" s="201">
        <f>COUNTIF(AV$33:AV39,OK)+COUNTIF(AV$33:AV39,RDGfix)+COUNTIF(AV$33:AV39,RDGave)+COUNTIF(AV$33:AV39,RDGevent)+AX$7-1</f>
        <v>0</v>
      </c>
      <c r="AY39" s="193"/>
      <c r="AZ39" s="194" t="str">
        <f t="shared" si="267"/>
        <v/>
      </c>
      <c r="BA39" s="6" t="str">
        <f t="shared" si="268"/>
        <v/>
      </c>
      <c r="BB39" s="201">
        <f>COUNTIF(AZ$33:AZ39,OK)+COUNTIF(AZ$33:AZ39,RDGfix)+COUNTIF(AZ$33:AZ39,RDGave)+COUNTIF(AZ$33:AZ39,RDGevent)+BB$7-1</f>
        <v>0</v>
      </c>
      <c r="BC39" s="193"/>
      <c r="BD39" s="194" t="str">
        <f t="shared" si="269"/>
        <v/>
      </c>
      <c r="BE39" s="6" t="str">
        <f t="shared" si="270"/>
        <v/>
      </c>
      <c r="BF39" s="201">
        <f>COUNTIF(BD$33:BD39,OK)+COUNTIF(BD$33:BD39,RDGfix)+COUNTIF(BD$33:BD39,RDGave)+COUNTIF(BD$33:BD39,RDGevent)+BF$7-1</f>
        <v>0</v>
      </c>
      <c r="BG39" s="193"/>
      <c r="BH39" s="194" t="str">
        <f t="shared" si="271"/>
        <v/>
      </c>
      <c r="BI39" s="6" t="str">
        <f t="shared" si="272"/>
        <v/>
      </c>
      <c r="BJ39" s="201">
        <f>COUNTIF(BH$33:BH39,OK)+COUNTIF(BH$33:BH39,RDGfix)+COUNTIF(BH$33:BH39,RDGave)+COUNTIF(BH$33:BH39,RDGevent)+BJ$7-1</f>
        <v>0</v>
      </c>
      <c r="BK39" s="193"/>
      <c r="BL39" s="194" t="str">
        <f t="shared" si="273"/>
        <v/>
      </c>
      <c r="BM39" s="6" t="str">
        <f t="shared" si="274"/>
        <v/>
      </c>
      <c r="BN39" s="201">
        <f>COUNTIF(BL$33:BL39,OK)+COUNTIF(BL$33:BL39,RDGfix)+COUNTIF(BL$33:BL39,RDGave)+COUNTIF(BL$33:BL39,RDGevent)+BN$7-1</f>
        <v>0</v>
      </c>
      <c r="BO39" s="193"/>
      <c r="BP39" s="194" t="str">
        <f t="shared" si="275"/>
        <v/>
      </c>
      <c r="BQ39" s="6" t="str">
        <f t="shared" si="276"/>
        <v/>
      </c>
      <c r="BR39" s="201">
        <f>COUNTIF(BP$33:BP39,OK)+COUNTIF(BP$33:BP39,RDGfix)+COUNTIF(BP$33:BP39,RDGave)+COUNTIF(BP$33:BP39,RDGevent)+BR$7-1</f>
        <v>0</v>
      </c>
      <c r="BS39" s="193"/>
      <c r="BT39" s="194" t="str">
        <f t="shared" si="277"/>
        <v/>
      </c>
      <c r="BU39" s="6" t="str">
        <f t="shared" si="278"/>
        <v/>
      </c>
      <c r="BV39" s="201">
        <f>COUNTIF(BT$33:BT39,OK)+COUNTIF(BT$33:BT39,RDGfix)+COUNTIF(BT$33:BT39,RDGave)+COUNTIF(BT$33:BT39,RDGevent)+BV$7-1</f>
        <v>0</v>
      </c>
      <c r="BW39" s="193"/>
      <c r="BX39" s="194" t="str">
        <f t="shared" si="279"/>
        <v/>
      </c>
      <c r="BY39" s="6" t="str">
        <f t="shared" si="280"/>
        <v/>
      </c>
      <c r="BZ39" s="201">
        <f>COUNTIF(BX$33:BX39,OK)+COUNTIF(BX$33:BX39,RDGfix)+COUNTIF(BX$33:BX39,RDGave)+COUNTIF(BX$33:BX39,RDGevent)+BZ$7-1</f>
        <v>0</v>
      </c>
      <c r="CA39" s="193"/>
      <c r="CB39" s="194" t="str">
        <f t="shared" si="281"/>
        <v/>
      </c>
      <c r="CC39" s="6" t="str">
        <f t="shared" si="282"/>
        <v/>
      </c>
      <c r="CD39" s="201">
        <f>COUNTIF(CB$33:CB39,OK)+COUNTIF(CB$33:CB39,RDGfix)+COUNTIF(CB$33:CB39,RDGave)+COUNTIF(CB$33:CB39,RDGevent)+CD$7-1</f>
        <v>0</v>
      </c>
      <c r="CE39" s="193"/>
      <c r="CF39" s="194" t="str">
        <f t="shared" si="283"/>
        <v/>
      </c>
      <c r="CG39" s="6" t="str">
        <f t="shared" si="284"/>
        <v/>
      </c>
      <c r="CH39" s="201">
        <f>COUNTIF(CF$33:CF39,OK)+COUNTIF(CF$33:CF39,RDGfix)+COUNTIF(CF$33:CF39,RDGave)+COUNTIF(CF$33:CF39,RDGevent)+CH$7-1</f>
        <v>0</v>
      </c>
      <c r="CI39" s="193"/>
      <c r="CJ39" s="194" t="str">
        <f t="shared" si="285"/>
        <v/>
      </c>
      <c r="CK39" s="6" t="str">
        <f t="shared" si="286"/>
        <v/>
      </c>
      <c r="CL39" s="201">
        <f>COUNTIF(CJ$33:CJ39,OK)+COUNTIF(CJ$33:CJ39,RDGfix)+COUNTIF(CJ$33:CJ39,RDGave)+COUNTIF(CJ$33:CJ39,RDGevent)+CL$7-1</f>
        <v>0</v>
      </c>
      <c r="CM39" s="193"/>
      <c r="CN39" s="194" t="str">
        <f t="shared" si="287"/>
        <v/>
      </c>
      <c r="CO39" s="6" t="str">
        <f t="shared" si="288"/>
        <v/>
      </c>
      <c r="CP39" s="201">
        <f>COUNTIF(CN$33:CN39,OK)+COUNTIF(CN$33:CN39,RDGfix)+COUNTIF(CN$33:CN39,RDGave)+COUNTIF(CN$33:CN39,RDGevent)+CP$7-1</f>
        <v>0</v>
      </c>
      <c r="CQ39" s="193"/>
      <c r="CR39" s="194" t="str">
        <f t="shared" si="289"/>
        <v/>
      </c>
      <c r="CS39" s="6" t="str">
        <f t="shared" si="290"/>
        <v/>
      </c>
      <c r="CT39" s="201">
        <f>COUNTIF(CR$33:CR39,OK)+COUNTIF(CR$33:CR39,RDGfix)+COUNTIF(CR$33:CR39,RDGave)+COUNTIF(CR$33:CR39,RDGevent)+CT$7-1</f>
        <v>0</v>
      </c>
      <c r="CU39" s="193"/>
      <c r="CV39" s="194" t="str">
        <f t="shared" si="291"/>
        <v/>
      </c>
      <c r="CW39" s="6" t="str">
        <f t="shared" si="292"/>
        <v/>
      </c>
      <c r="CX39" s="201">
        <f>COUNTIF(CV$33:CV39,OK)+COUNTIF(CV$33:CV39,RDGfix)+COUNTIF(CV$33:CV39,RDGave)+COUNTIF(CV$33:CV39,RDGevent)+CX$7-1</f>
        <v>0</v>
      </c>
      <c r="CY39" s="193"/>
      <c r="CZ39" s="194" t="str">
        <f t="shared" si="293"/>
        <v/>
      </c>
      <c r="DA39" s="6" t="str">
        <f t="shared" si="294"/>
        <v/>
      </c>
      <c r="DB39" s="201">
        <f>COUNTIF(CZ$33:CZ39,OK)+COUNTIF(CZ$33:CZ39,RDGfix)+COUNTIF(CZ$33:CZ39,RDGave)+COUNTIF(CZ$33:CZ39,RDGevent)+DB$7-1</f>
        <v>0</v>
      </c>
      <c r="DC39" s="193"/>
      <c r="DD39" s="194" t="str">
        <f t="shared" si="295"/>
        <v/>
      </c>
      <c r="DE39" s="6" t="str">
        <f t="shared" si="296"/>
        <v/>
      </c>
      <c r="DF39" s="201">
        <f>COUNTIF(DD$33:DD39,OK)+COUNTIF(DD$33:DD39,RDGfix)+COUNTIF(DD$33:DD39,RDGave)+COUNTIF(DD$33:DD39,RDGevent)+DF$7-1</f>
        <v>0</v>
      </c>
      <c r="DG39" s="193"/>
      <c r="DH39" s="194" t="str">
        <f t="shared" si="297"/>
        <v/>
      </c>
      <c r="DI39" s="6" t="str">
        <f t="shared" si="298"/>
        <v/>
      </c>
      <c r="DJ39" s="201">
        <f>COUNTIF(DH$33:DH39,OK)+COUNTIF(DH$33:DH39,RDGfix)+COUNTIF(DH$33:DH39,RDGave)+COUNTIF(DH$33:DH39,RDGevent)+DJ$7-1</f>
        <v>0</v>
      </c>
      <c r="DK39" s="193"/>
      <c r="DL39" s="194" t="str">
        <f t="shared" si="299"/>
        <v/>
      </c>
      <c r="DM39" s="6" t="str">
        <f t="shared" si="300"/>
        <v/>
      </c>
      <c r="DN39" s="201">
        <f>COUNTIF(DL$33:DL39,OK)+COUNTIF(DL$33:DL39,RDGfix)+COUNTIF(DL$33:DL39,RDGave)+COUNTIF(DL$33:DL39,RDGevent)+DN$7-1</f>
        <v>0</v>
      </c>
      <c r="DO39" s="193"/>
      <c r="DP39" s="194" t="str">
        <f t="shared" si="301"/>
        <v/>
      </c>
      <c r="DQ39" s="6" t="str">
        <f t="shared" si="302"/>
        <v/>
      </c>
      <c r="DR39" s="201">
        <f>COUNTIF(DP$33:DP39,OK)+COUNTIF(DP$33:DP39,RDGfix)+COUNTIF(DP$33:DP39,RDGave)+COUNTIF(DP$33:DP39,RDGevent)+DR$7-1</f>
        <v>0</v>
      </c>
      <c r="DS39" s="193"/>
      <c r="DT39" s="194" t="str">
        <f t="shared" si="303"/>
        <v/>
      </c>
      <c r="DU39" s="6" t="str">
        <f t="shared" si="304"/>
        <v/>
      </c>
      <c r="DV39" s="201">
        <f>COUNTIF(DT$33:DT39,OK)+COUNTIF(DT$33:DT39,RDGfix)+COUNTIF(DT$33:DT39,RDGave)+COUNTIF(DT$33:DT39,RDGevent)+DV$7-1</f>
        <v>0</v>
      </c>
      <c r="DW39" s="193"/>
      <c r="DX39" s="194" t="str">
        <f t="shared" si="305"/>
        <v/>
      </c>
      <c r="DY39" s="6" t="str">
        <f t="shared" si="306"/>
        <v/>
      </c>
      <c r="DZ39" s="201">
        <f>COUNTIF(DX$33:DX39,OK)+COUNTIF(DX$33:DX39,RDGfix)+COUNTIF(DX$33:DX39,RDGave)+COUNTIF(DX$33:DX39,RDGevent)+DZ$7-1</f>
        <v>0</v>
      </c>
      <c r="EA39" s="193"/>
      <c r="EB39" s="194" t="str">
        <f t="shared" si="307"/>
        <v/>
      </c>
      <c r="EC39" s="6" t="str">
        <f t="shared" si="308"/>
        <v/>
      </c>
      <c r="ED39" s="201">
        <f>COUNTIF(EB$33:EB39,OK)+COUNTIF(EB$33:EB39,RDGfix)+COUNTIF(EB$33:EB39,RDGave)+COUNTIF(EB$33:EB39,RDGevent)+ED$7-1</f>
        <v>0</v>
      </c>
      <c r="EE39" s="193"/>
      <c r="EF39" s="194" t="str">
        <f t="shared" si="309"/>
        <v/>
      </c>
      <c r="EG39" s="6" t="str">
        <f t="shared" si="310"/>
        <v/>
      </c>
      <c r="EH39" s="201">
        <f>COUNTIF(EF$33:EF39,OK)+COUNTIF(EF$33:EF39,RDGfix)+COUNTIF(EF$33:EF39,RDGave)+COUNTIF(EF$33:EF39,RDGevent)+EH$7-1</f>
        <v>0</v>
      </c>
      <c r="EI39" s="193"/>
      <c r="EJ39" s="194" t="str">
        <f t="shared" si="311"/>
        <v/>
      </c>
      <c r="EK39" s="6" t="str">
        <f t="shared" si="312"/>
        <v/>
      </c>
      <c r="EL39" s="201">
        <f>COUNTIF(EJ$33:EJ39,OK)+COUNTIF(EJ$33:EJ39,RDGfix)+COUNTIF(EJ$33:EJ39,RDGave)+COUNTIF(EJ$33:EJ39,RDGevent)+EL$7-1</f>
        <v>0</v>
      </c>
      <c r="EM39" s="193"/>
      <c r="EN39" s="194" t="str">
        <f t="shared" si="313"/>
        <v/>
      </c>
      <c r="EO39" s="6" t="str">
        <f t="shared" si="314"/>
        <v/>
      </c>
      <c r="EP39" s="201">
        <f>COUNTIF(EN$33:EN39,OK)+COUNTIF(EN$33:EN39,RDGfix)+COUNTIF(EN$33:EN39,RDGave)+COUNTIF(EN$33:EN39,RDGevent)+EP$7-1</f>
        <v>0</v>
      </c>
      <c r="EQ39" s="193"/>
      <c r="ER39" s="194" t="str">
        <f t="shared" si="315"/>
        <v/>
      </c>
      <c r="ES39" s="6" t="str">
        <f t="shared" si="316"/>
        <v/>
      </c>
      <c r="ET39" s="201">
        <f>COUNTIF(ER$33:ER39,OK)+COUNTIF(ER$33:ER39,RDGfix)+COUNTIF(ER$33:ER39,RDGave)+COUNTIF(ER$33:ER39,RDGevent)+ET$7-1</f>
        <v>0</v>
      </c>
      <c r="EU39" s="193"/>
      <c r="EV39" s="194" t="str">
        <f t="shared" si="317"/>
        <v/>
      </c>
      <c r="EW39" s="6" t="str">
        <f t="shared" si="318"/>
        <v/>
      </c>
      <c r="EX39" s="201">
        <f>COUNTIF(EV$33:EV39,OK)+COUNTIF(EV$33:EV39,RDGfix)+COUNTIF(EV$33:EV39,RDGave)+COUNTIF(EV$33:EV39,RDGevent)+EX$7-1</f>
        <v>0</v>
      </c>
      <c r="EY39" s="193"/>
      <c r="EZ39" s="194" t="str">
        <f t="shared" si="319"/>
        <v/>
      </c>
      <c r="FA39" s="6" t="str">
        <f t="shared" si="320"/>
        <v/>
      </c>
      <c r="FB39" s="201">
        <f>COUNTIF(EZ$33:EZ39,OK)+COUNTIF(EZ$33:EZ39,RDGfix)+COUNTIF(EZ$33:EZ39,RDGave)+COUNTIF(EZ$33:EZ39,RDGevent)+FB$7-1</f>
        <v>0</v>
      </c>
      <c r="FC39" s="193"/>
      <c r="FD39" s="194" t="str">
        <f t="shared" si="321"/>
        <v/>
      </c>
      <c r="FE39" s="6" t="str">
        <f t="shared" si="322"/>
        <v/>
      </c>
      <c r="FF39" s="201">
        <f>COUNTIF(FD$33:FD39,OK)+COUNTIF(FD$33:FD39,RDGfix)+COUNTIF(FD$33:FD39,RDGave)+COUNTIF(FD$33:FD39,RDGevent)+FF$7-1</f>
        <v>0</v>
      </c>
      <c r="FG39" s="193"/>
      <c r="FH39" s="194" t="str">
        <f t="shared" si="323"/>
        <v/>
      </c>
      <c r="FI39" s="6" t="str">
        <f t="shared" si="324"/>
        <v/>
      </c>
      <c r="FJ39" s="201">
        <f>COUNTIF(FH$33:FH39,OK)+COUNTIF(FH$33:FH39,RDGfix)+COUNTIF(FH$33:FH39,RDGave)+COUNTIF(FH$33:FH39,RDGevent)+FJ$7-1</f>
        <v>0</v>
      </c>
      <c r="FK39" s="2"/>
      <c r="FL39" s="53">
        <v>1</v>
      </c>
      <c r="FM39" s="2"/>
      <c r="FN39" s="54"/>
      <c r="FO39" s="45"/>
      <c r="FP39" s="2"/>
    </row>
    <row r="40" spans="2:172">
      <c r="B40" s="5" t="s">
        <v>25</v>
      </c>
      <c r="C40" s="242"/>
      <c r="D40" s="6" t="str">
        <f t="shared" si="163"/>
        <v/>
      </c>
      <c r="E40" s="6" t="str">
        <f t="shared" si="164"/>
        <v/>
      </c>
      <c r="F40" s="201">
        <f>COUNTIF(D$33:D40,OK)+COUNTIF(D$33:D40,RDGfix)+COUNTIF(D$33:D40,RDGave)+COUNTIF(D$33:D40,RDGevent)</f>
        <v>0</v>
      </c>
      <c r="G40" s="243"/>
      <c r="H40" s="194" t="str">
        <f t="shared" si="245"/>
        <v/>
      </c>
      <c r="I40" s="6" t="str">
        <f t="shared" si="246"/>
        <v/>
      </c>
      <c r="J40" s="201">
        <f>COUNTIF(H$33:H40,OK)+COUNTIF(H$33:H40,RDGfix)+COUNTIF(H$33:H40,RDGave)+COUNTIF(H$33:H40,RDGevent)+J$7-1</f>
        <v>0</v>
      </c>
      <c r="K40" s="193"/>
      <c r="L40" s="194" t="str">
        <f t="shared" si="247"/>
        <v/>
      </c>
      <c r="M40" s="6" t="str">
        <f t="shared" si="248"/>
        <v/>
      </c>
      <c r="N40" s="201">
        <f>COUNTIF(L$33:L40,OK)+COUNTIF(L$33:L40,RDGfix)+COUNTIF(L$33:L40,RDGave)+COUNTIF(L$33:L40,RDGevent)+N$7-1</f>
        <v>0</v>
      </c>
      <c r="O40" s="193"/>
      <c r="P40" s="194" t="str">
        <f t="shared" si="249"/>
        <v/>
      </c>
      <c r="Q40" s="6" t="str">
        <f t="shared" si="250"/>
        <v/>
      </c>
      <c r="R40" s="201">
        <f>COUNTIF(P$33:P40,OK)+COUNTIF(P$33:P40,RDGfix)+COUNTIF(P$33:P40,RDGave)+COUNTIF(P$33:P40,RDGevent)+R$7-1</f>
        <v>0</v>
      </c>
      <c r="S40" s="193"/>
      <c r="T40" s="194" t="str">
        <f t="shared" si="251"/>
        <v/>
      </c>
      <c r="U40" s="6" t="str">
        <f t="shared" si="252"/>
        <v/>
      </c>
      <c r="V40" s="201">
        <f>COUNTIF(T$33:T40,OK)+COUNTIF(T$33:T40,RDGfix)+COUNTIF(T$33:T40,RDGave)+COUNTIF(T$33:T40,RDGevent)+V$7-1</f>
        <v>0</v>
      </c>
      <c r="W40" s="193"/>
      <c r="X40" s="194" t="str">
        <f t="shared" si="253"/>
        <v/>
      </c>
      <c r="Y40" s="6" t="str">
        <f t="shared" si="254"/>
        <v/>
      </c>
      <c r="Z40" s="201">
        <f>COUNTIF(X$33:X40,OK)+COUNTIF(X$33:X40,RDGfix)+COUNTIF(X$33:X40,RDGave)+COUNTIF(X$33:X40,RDGevent)+Z$7-1</f>
        <v>0</v>
      </c>
      <c r="AA40" s="193"/>
      <c r="AB40" s="194" t="str">
        <f t="shared" si="255"/>
        <v/>
      </c>
      <c r="AC40" s="6" t="str">
        <f t="shared" si="256"/>
        <v/>
      </c>
      <c r="AD40" s="201">
        <f>COUNTIF(AB$33:AB40,OK)+COUNTIF(AB$33:AB40,RDGfix)+COUNTIF(AB$33:AB40,RDGave)+COUNTIF(AB$33:AB40,RDGevent)+AD$7-1</f>
        <v>0</v>
      </c>
      <c r="AE40" s="193"/>
      <c r="AF40" s="194" t="str">
        <f t="shared" si="257"/>
        <v/>
      </c>
      <c r="AG40" s="6" t="str">
        <f t="shared" si="258"/>
        <v/>
      </c>
      <c r="AH40" s="201">
        <f>COUNTIF(AF$33:AF40,OK)+COUNTIF(AF$33:AF40,RDGfix)+COUNTIF(AF$33:AF40,RDGave)+COUNTIF(AF$33:AF40,RDGevent)+AH$7-1</f>
        <v>0</v>
      </c>
      <c r="AI40" s="193"/>
      <c r="AJ40" s="194" t="str">
        <f t="shared" si="259"/>
        <v/>
      </c>
      <c r="AK40" s="6" t="str">
        <f t="shared" si="260"/>
        <v/>
      </c>
      <c r="AL40" s="201">
        <f>COUNTIF(AJ$33:AJ40,OK)+COUNTIF(AJ$33:AJ40,RDGfix)+COUNTIF(AJ$33:AJ40,RDGave)+COUNTIF(AJ$33:AJ40,RDGevent)+AL$7-1</f>
        <v>0</v>
      </c>
      <c r="AM40" s="243"/>
      <c r="AN40" s="194" t="str">
        <f t="shared" si="261"/>
        <v/>
      </c>
      <c r="AO40" s="6" t="str">
        <f t="shared" si="262"/>
        <v/>
      </c>
      <c r="AP40" s="201">
        <f>COUNTIF(AN$33:AN40,OK)+COUNTIF(AN$33:AN40,RDGfix)+COUNTIF(AN$33:AN40,RDGave)+COUNTIF(AN$33:AN40,RDGevent)+AP$7-1</f>
        <v>0</v>
      </c>
      <c r="AQ40" s="193"/>
      <c r="AR40" s="194" t="str">
        <f t="shared" si="263"/>
        <v/>
      </c>
      <c r="AS40" s="6" t="str">
        <f t="shared" si="264"/>
        <v/>
      </c>
      <c r="AT40" s="201">
        <f>COUNTIF(AR$33:AR40,OK)+COUNTIF(AR$33:AR40,RDGfix)+COUNTIF(AR$33:AR40,RDGave)+COUNTIF(AR$33:AR40,RDGevent)+AT$7-1</f>
        <v>0</v>
      </c>
      <c r="AU40" s="193"/>
      <c r="AV40" s="194" t="str">
        <f t="shared" si="265"/>
        <v/>
      </c>
      <c r="AW40" s="6" t="str">
        <f t="shared" si="266"/>
        <v/>
      </c>
      <c r="AX40" s="201">
        <f>COUNTIF(AV$33:AV40,OK)+COUNTIF(AV$33:AV40,RDGfix)+COUNTIF(AV$33:AV40,RDGave)+COUNTIF(AV$33:AV40,RDGevent)+AX$7-1</f>
        <v>0</v>
      </c>
      <c r="AY40" s="193"/>
      <c r="AZ40" s="194" t="str">
        <f t="shared" si="267"/>
        <v/>
      </c>
      <c r="BA40" s="6" t="str">
        <f t="shared" si="268"/>
        <v/>
      </c>
      <c r="BB40" s="201">
        <f>COUNTIF(AZ$33:AZ40,OK)+COUNTIF(AZ$33:AZ40,RDGfix)+COUNTIF(AZ$33:AZ40,RDGave)+COUNTIF(AZ$33:AZ40,RDGevent)+BB$7-1</f>
        <v>0</v>
      </c>
      <c r="BC40" s="193"/>
      <c r="BD40" s="194" t="str">
        <f t="shared" si="269"/>
        <v/>
      </c>
      <c r="BE40" s="6" t="str">
        <f t="shared" si="270"/>
        <v/>
      </c>
      <c r="BF40" s="201">
        <f>COUNTIF(BD$33:BD40,OK)+COUNTIF(BD$33:BD40,RDGfix)+COUNTIF(BD$33:BD40,RDGave)+COUNTIF(BD$33:BD40,RDGevent)+BF$7-1</f>
        <v>0</v>
      </c>
      <c r="BG40" s="193"/>
      <c r="BH40" s="194" t="str">
        <f t="shared" si="271"/>
        <v/>
      </c>
      <c r="BI40" s="6" t="str">
        <f t="shared" si="272"/>
        <v/>
      </c>
      <c r="BJ40" s="201">
        <f>COUNTIF(BH$33:BH40,OK)+COUNTIF(BH$33:BH40,RDGfix)+COUNTIF(BH$33:BH40,RDGave)+COUNTIF(BH$33:BH40,RDGevent)+BJ$7-1</f>
        <v>0</v>
      </c>
      <c r="BK40" s="193"/>
      <c r="BL40" s="194" t="str">
        <f t="shared" si="273"/>
        <v/>
      </c>
      <c r="BM40" s="6" t="str">
        <f t="shared" si="274"/>
        <v/>
      </c>
      <c r="BN40" s="201">
        <f>COUNTIF(BL$33:BL40,OK)+COUNTIF(BL$33:BL40,RDGfix)+COUNTIF(BL$33:BL40,RDGave)+COUNTIF(BL$33:BL40,RDGevent)+BN$7-1</f>
        <v>0</v>
      </c>
      <c r="BO40" s="193"/>
      <c r="BP40" s="194" t="str">
        <f t="shared" si="275"/>
        <v/>
      </c>
      <c r="BQ40" s="6" t="str">
        <f t="shared" si="276"/>
        <v/>
      </c>
      <c r="BR40" s="201">
        <f>COUNTIF(BP$33:BP40,OK)+COUNTIF(BP$33:BP40,RDGfix)+COUNTIF(BP$33:BP40,RDGave)+COUNTIF(BP$33:BP40,RDGevent)+BR$7-1</f>
        <v>0</v>
      </c>
      <c r="BS40" s="193"/>
      <c r="BT40" s="194" t="str">
        <f t="shared" si="277"/>
        <v/>
      </c>
      <c r="BU40" s="6" t="str">
        <f t="shared" si="278"/>
        <v/>
      </c>
      <c r="BV40" s="201">
        <f>COUNTIF(BT$33:BT40,OK)+COUNTIF(BT$33:BT40,RDGfix)+COUNTIF(BT$33:BT40,RDGave)+COUNTIF(BT$33:BT40,RDGevent)+BV$7-1</f>
        <v>0</v>
      </c>
      <c r="BW40" s="193"/>
      <c r="BX40" s="194" t="str">
        <f t="shared" si="279"/>
        <v/>
      </c>
      <c r="BY40" s="6" t="str">
        <f t="shared" si="280"/>
        <v/>
      </c>
      <c r="BZ40" s="201">
        <f>COUNTIF(BX$33:BX40,OK)+COUNTIF(BX$33:BX40,RDGfix)+COUNTIF(BX$33:BX40,RDGave)+COUNTIF(BX$33:BX40,RDGevent)+BZ$7-1</f>
        <v>0</v>
      </c>
      <c r="CA40" s="193"/>
      <c r="CB40" s="194" t="str">
        <f t="shared" si="281"/>
        <v/>
      </c>
      <c r="CC40" s="6" t="str">
        <f t="shared" si="282"/>
        <v/>
      </c>
      <c r="CD40" s="201">
        <f>COUNTIF(CB$33:CB40,OK)+COUNTIF(CB$33:CB40,RDGfix)+COUNTIF(CB$33:CB40,RDGave)+COUNTIF(CB$33:CB40,RDGevent)+CD$7-1</f>
        <v>0</v>
      </c>
      <c r="CE40" s="193"/>
      <c r="CF40" s="194" t="str">
        <f t="shared" si="283"/>
        <v/>
      </c>
      <c r="CG40" s="6" t="str">
        <f t="shared" si="284"/>
        <v/>
      </c>
      <c r="CH40" s="201">
        <f>COUNTIF(CF$33:CF40,OK)+COUNTIF(CF$33:CF40,RDGfix)+COUNTIF(CF$33:CF40,RDGave)+COUNTIF(CF$33:CF40,RDGevent)+CH$7-1</f>
        <v>0</v>
      </c>
      <c r="CI40" s="193"/>
      <c r="CJ40" s="194" t="str">
        <f t="shared" si="285"/>
        <v/>
      </c>
      <c r="CK40" s="6" t="str">
        <f t="shared" si="286"/>
        <v/>
      </c>
      <c r="CL40" s="201">
        <f>COUNTIF(CJ$33:CJ40,OK)+COUNTIF(CJ$33:CJ40,RDGfix)+COUNTIF(CJ$33:CJ40,RDGave)+COUNTIF(CJ$33:CJ40,RDGevent)+CL$7-1</f>
        <v>0</v>
      </c>
      <c r="CM40" s="193"/>
      <c r="CN40" s="194" t="str">
        <f t="shared" si="287"/>
        <v/>
      </c>
      <c r="CO40" s="6" t="str">
        <f t="shared" si="288"/>
        <v/>
      </c>
      <c r="CP40" s="201">
        <f>COUNTIF(CN$33:CN40,OK)+COUNTIF(CN$33:CN40,RDGfix)+COUNTIF(CN$33:CN40,RDGave)+COUNTIF(CN$33:CN40,RDGevent)+CP$7-1</f>
        <v>0</v>
      </c>
      <c r="CQ40" s="193"/>
      <c r="CR40" s="194" t="str">
        <f t="shared" si="289"/>
        <v/>
      </c>
      <c r="CS40" s="6" t="str">
        <f t="shared" si="290"/>
        <v/>
      </c>
      <c r="CT40" s="201">
        <f>COUNTIF(CR$33:CR40,OK)+COUNTIF(CR$33:CR40,RDGfix)+COUNTIF(CR$33:CR40,RDGave)+COUNTIF(CR$33:CR40,RDGevent)+CT$7-1</f>
        <v>0</v>
      </c>
      <c r="CU40" s="193"/>
      <c r="CV40" s="194" t="str">
        <f t="shared" si="291"/>
        <v/>
      </c>
      <c r="CW40" s="6" t="str">
        <f t="shared" si="292"/>
        <v/>
      </c>
      <c r="CX40" s="201">
        <f>COUNTIF(CV$33:CV40,OK)+COUNTIF(CV$33:CV40,RDGfix)+COUNTIF(CV$33:CV40,RDGave)+COUNTIF(CV$33:CV40,RDGevent)+CX$7-1</f>
        <v>0</v>
      </c>
      <c r="CY40" s="193"/>
      <c r="CZ40" s="194" t="str">
        <f t="shared" si="293"/>
        <v/>
      </c>
      <c r="DA40" s="6" t="str">
        <f t="shared" si="294"/>
        <v/>
      </c>
      <c r="DB40" s="201">
        <f>COUNTIF(CZ$33:CZ40,OK)+COUNTIF(CZ$33:CZ40,RDGfix)+COUNTIF(CZ$33:CZ40,RDGave)+COUNTIF(CZ$33:CZ40,RDGevent)+DB$7-1</f>
        <v>0</v>
      </c>
      <c r="DC40" s="193"/>
      <c r="DD40" s="194" t="str">
        <f t="shared" si="295"/>
        <v/>
      </c>
      <c r="DE40" s="6" t="str">
        <f t="shared" si="296"/>
        <v/>
      </c>
      <c r="DF40" s="201">
        <f>COUNTIF(DD$33:DD40,OK)+COUNTIF(DD$33:DD40,RDGfix)+COUNTIF(DD$33:DD40,RDGave)+COUNTIF(DD$33:DD40,RDGevent)+DF$7-1</f>
        <v>0</v>
      </c>
      <c r="DG40" s="193"/>
      <c r="DH40" s="194" t="str">
        <f t="shared" si="297"/>
        <v/>
      </c>
      <c r="DI40" s="6" t="str">
        <f t="shared" si="298"/>
        <v/>
      </c>
      <c r="DJ40" s="201">
        <f>COUNTIF(DH$33:DH40,OK)+COUNTIF(DH$33:DH40,RDGfix)+COUNTIF(DH$33:DH40,RDGave)+COUNTIF(DH$33:DH40,RDGevent)+DJ$7-1</f>
        <v>0</v>
      </c>
      <c r="DK40" s="193"/>
      <c r="DL40" s="194" t="str">
        <f t="shared" si="299"/>
        <v/>
      </c>
      <c r="DM40" s="6" t="str">
        <f t="shared" si="300"/>
        <v/>
      </c>
      <c r="DN40" s="201">
        <f>COUNTIF(DL$33:DL40,OK)+COUNTIF(DL$33:DL40,RDGfix)+COUNTIF(DL$33:DL40,RDGave)+COUNTIF(DL$33:DL40,RDGevent)+DN$7-1</f>
        <v>0</v>
      </c>
      <c r="DO40" s="193"/>
      <c r="DP40" s="194" t="str">
        <f t="shared" si="301"/>
        <v/>
      </c>
      <c r="DQ40" s="6" t="str">
        <f t="shared" si="302"/>
        <v/>
      </c>
      <c r="DR40" s="201">
        <f>COUNTIF(DP$33:DP40,OK)+COUNTIF(DP$33:DP40,RDGfix)+COUNTIF(DP$33:DP40,RDGave)+COUNTIF(DP$33:DP40,RDGevent)+DR$7-1</f>
        <v>0</v>
      </c>
      <c r="DS40" s="193"/>
      <c r="DT40" s="194" t="str">
        <f t="shared" si="303"/>
        <v/>
      </c>
      <c r="DU40" s="6" t="str">
        <f t="shared" si="304"/>
        <v/>
      </c>
      <c r="DV40" s="201">
        <f>COUNTIF(DT$33:DT40,OK)+COUNTIF(DT$33:DT40,RDGfix)+COUNTIF(DT$33:DT40,RDGave)+COUNTIF(DT$33:DT40,RDGevent)+DV$7-1</f>
        <v>0</v>
      </c>
      <c r="DW40" s="193"/>
      <c r="DX40" s="194" t="str">
        <f t="shared" si="305"/>
        <v/>
      </c>
      <c r="DY40" s="6" t="str">
        <f t="shared" si="306"/>
        <v/>
      </c>
      <c r="DZ40" s="201">
        <f>COUNTIF(DX$33:DX40,OK)+COUNTIF(DX$33:DX40,RDGfix)+COUNTIF(DX$33:DX40,RDGave)+COUNTIF(DX$33:DX40,RDGevent)+DZ$7-1</f>
        <v>0</v>
      </c>
      <c r="EA40" s="193"/>
      <c r="EB40" s="194" t="str">
        <f t="shared" si="307"/>
        <v/>
      </c>
      <c r="EC40" s="6" t="str">
        <f t="shared" si="308"/>
        <v/>
      </c>
      <c r="ED40" s="201">
        <f>COUNTIF(EB$33:EB40,OK)+COUNTIF(EB$33:EB40,RDGfix)+COUNTIF(EB$33:EB40,RDGave)+COUNTIF(EB$33:EB40,RDGevent)+ED$7-1</f>
        <v>0</v>
      </c>
      <c r="EE40" s="193"/>
      <c r="EF40" s="194" t="str">
        <f t="shared" si="309"/>
        <v/>
      </c>
      <c r="EG40" s="6" t="str">
        <f t="shared" si="310"/>
        <v/>
      </c>
      <c r="EH40" s="201">
        <f>COUNTIF(EF$33:EF40,OK)+COUNTIF(EF$33:EF40,RDGfix)+COUNTIF(EF$33:EF40,RDGave)+COUNTIF(EF$33:EF40,RDGevent)+EH$7-1</f>
        <v>0</v>
      </c>
      <c r="EI40" s="193"/>
      <c r="EJ40" s="194" t="str">
        <f t="shared" si="311"/>
        <v/>
      </c>
      <c r="EK40" s="6" t="str">
        <f t="shared" si="312"/>
        <v/>
      </c>
      <c r="EL40" s="201">
        <f>COUNTIF(EJ$33:EJ40,OK)+COUNTIF(EJ$33:EJ40,RDGfix)+COUNTIF(EJ$33:EJ40,RDGave)+COUNTIF(EJ$33:EJ40,RDGevent)+EL$7-1</f>
        <v>0</v>
      </c>
      <c r="EM40" s="193"/>
      <c r="EN40" s="194" t="str">
        <f t="shared" si="313"/>
        <v/>
      </c>
      <c r="EO40" s="6" t="str">
        <f t="shared" si="314"/>
        <v/>
      </c>
      <c r="EP40" s="201">
        <f>COUNTIF(EN$33:EN40,OK)+COUNTIF(EN$33:EN40,RDGfix)+COUNTIF(EN$33:EN40,RDGave)+COUNTIF(EN$33:EN40,RDGevent)+EP$7-1</f>
        <v>0</v>
      </c>
      <c r="EQ40" s="193"/>
      <c r="ER40" s="194" t="str">
        <f t="shared" si="315"/>
        <v/>
      </c>
      <c r="ES40" s="6" t="str">
        <f t="shared" si="316"/>
        <v/>
      </c>
      <c r="ET40" s="201">
        <f>COUNTIF(ER$33:ER40,OK)+COUNTIF(ER$33:ER40,RDGfix)+COUNTIF(ER$33:ER40,RDGave)+COUNTIF(ER$33:ER40,RDGevent)+ET$7-1</f>
        <v>0</v>
      </c>
      <c r="EU40" s="193"/>
      <c r="EV40" s="194" t="str">
        <f t="shared" si="317"/>
        <v/>
      </c>
      <c r="EW40" s="6" t="str">
        <f t="shared" si="318"/>
        <v/>
      </c>
      <c r="EX40" s="201">
        <f>COUNTIF(EV$33:EV40,OK)+COUNTIF(EV$33:EV40,RDGfix)+COUNTIF(EV$33:EV40,RDGave)+COUNTIF(EV$33:EV40,RDGevent)+EX$7-1</f>
        <v>0</v>
      </c>
      <c r="EY40" s="193"/>
      <c r="EZ40" s="194" t="str">
        <f t="shared" si="319"/>
        <v/>
      </c>
      <c r="FA40" s="6" t="str">
        <f t="shared" si="320"/>
        <v/>
      </c>
      <c r="FB40" s="201">
        <f>COUNTIF(EZ$33:EZ40,OK)+COUNTIF(EZ$33:EZ40,RDGfix)+COUNTIF(EZ$33:EZ40,RDGave)+COUNTIF(EZ$33:EZ40,RDGevent)+FB$7-1</f>
        <v>0</v>
      </c>
      <c r="FC40" s="193"/>
      <c r="FD40" s="194" t="str">
        <f t="shared" si="321"/>
        <v/>
      </c>
      <c r="FE40" s="6" t="str">
        <f t="shared" si="322"/>
        <v/>
      </c>
      <c r="FF40" s="201">
        <f>COUNTIF(FD$33:FD40,OK)+COUNTIF(FD$33:FD40,RDGfix)+COUNTIF(FD$33:FD40,RDGave)+COUNTIF(FD$33:FD40,RDGevent)+FF$7-1</f>
        <v>0</v>
      </c>
      <c r="FG40" s="193"/>
      <c r="FH40" s="194" t="str">
        <f t="shared" si="323"/>
        <v/>
      </c>
      <c r="FI40" s="6" t="str">
        <f t="shared" si="324"/>
        <v/>
      </c>
      <c r="FJ40" s="201">
        <f>COUNTIF(FH$33:FH40,OK)+COUNTIF(FH$33:FH40,RDGfix)+COUNTIF(FH$33:FH40,RDGave)+COUNTIF(FH$33:FH40,RDGevent)+FJ$7-1</f>
        <v>0</v>
      </c>
      <c r="FK40" s="2"/>
      <c r="FL40" s="53">
        <v>1</v>
      </c>
      <c r="FM40" s="2"/>
      <c r="FN40" s="54"/>
      <c r="FO40" s="45"/>
      <c r="FP40" s="2"/>
    </row>
    <row r="41" spans="2:172">
      <c r="B41" s="5" t="s">
        <v>26</v>
      </c>
      <c r="C41" s="242"/>
      <c r="D41" s="6" t="str">
        <f t="shared" si="163"/>
        <v/>
      </c>
      <c r="E41" s="6" t="str">
        <f t="shared" si="164"/>
        <v/>
      </c>
      <c r="F41" s="201">
        <f>COUNTIF(D$33:D41,OK)+COUNTIF(D$33:D41,RDGfix)+COUNTIF(D$33:D41,RDGave)+COUNTIF(D$33:D41,RDGevent)</f>
        <v>0</v>
      </c>
      <c r="G41" s="243"/>
      <c r="H41" s="194" t="str">
        <f t="shared" si="245"/>
        <v/>
      </c>
      <c r="I41" s="6" t="str">
        <f t="shared" si="246"/>
        <v/>
      </c>
      <c r="J41" s="201">
        <f>COUNTIF(H$33:H41,OK)+COUNTIF(H$33:H41,RDGfix)+COUNTIF(H$33:H41,RDGave)+COUNTIF(H$33:H41,RDGevent)+J$7-1</f>
        <v>0</v>
      </c>
      <c r="K41" s="193"/>
      <c r="L41" s="194" t="str">
        <f t="shared" si="247"/>
        <v/>
      </c>
      <c r="M41" s="6" t="str">
        <f t="shared" si="248"/>
        <v/>
      </c>
      <c r="N41" s="201">
        <f>COUNTIF(L$33:L41,OK)+COUNTIF(L$33:L41,RDGfix)+COUNTIF(L$33:L41,RDGave)+COUNTIF(L$33:L41,RDGevent)+N$7-1</f>
        <v>0</v>
      </c>
      <c r="O41" s="193"/>
      <c r="P41" s="194" t="str">
        <f t="shared" si="249"/>
        <v/>
      </c>
      <c r="Q41" s="6" t="str">
        <f t="shared" si="250"/>
        <v/>
      </c>
      <c r="R41" s="201">
        <f>COUNTIF(P$33:P41,OK)+COUNTIF(P$33:P41,RDGfix)+COUNTIF(P$33:P41,RDGave)+COUNTIF(P$33:P41,RDGevent)+R$7-1</f>
        <v>0</v>
      </c>
      <c r="S41" s="193"/>
      <c r="T41" s="194" t="str">
        <f t="shared" si="251"/>
        <v/>
      </c>
      <c r="U41" s="6" t="str">
        <f t="shared" si="252"/>
        <v/>
      </c>
      <c r="V41" s="201">
        <f>COUNTIF(T$33:T41,OK)+COUNTIF(T$33:T41,RDGfix)+COUNTIF(T$33:T41,RDGave)+COUNTIF(T$33:T41,RDGevent)+V$7-1</f>
        <v>0</v>
      </c>
      <c r="W41" s="193"/>
      <c r="X41" s="194" t="str">
        <f t="shared" si="253"/>
        <v/>
      </c>
      <c r="Y41" s="6" t="str">
        <f t="shared" si="254"/>
        <v/>
      </c>
      <c r="Z41" s="201">
        <f>COUNTIF(X$33:X41,OK)+COUNTIF(X$33:X41,RDGfix)+COUNTIF(X$33:X41,RDGave)+COUNTIF(X$33:X41,RDGevent)+Z$7-1</f>
        <v>0</v>
      </c>
      <c r="AA41" s="193"/>
      <c r="AB41" s="194" t="str">
        <f t="shared" si="255"/>
        <v/>
      </c>
      <c r="AC41" s="6" t="str">
        <f t="shared" si="256"/>
        <v/>
      </c>
      <c r="AD41" s="201">
        <f>COUNTIF(AB$33:AB41,OK)+COUNTIF(AB$33:AB41,RDGfix)+COUNTIF(AB$33:AB41,RDGave)+COUNTIF(AB$33:AB41,RDGevent)+AD$7-1</f>
        <v>0</v>
      </c>
      <c r="AE41" s="193"/>
      <c r="AF41" s="194" t="str">
        <f t="shared" si="257"/>
        <v/>
      </c>
      <c r="AG41" s="6" t="str">
        <f t="shared" si="258"/>
        <v/>
      </c>
      <c r="AH41" s="201">
        <f>COUNTIF(AF$33:AF41,OK)+COUNTIF(AF$33:AF41,RDGfix)+COUNTIF(AF$33:AF41,RDGave)+COUNTIF(AF$33:AF41,RDGevent)+AH$7-1</f>
        <v>0</v>
      </c>
      <c r="AI41" s="193"/>
      <c r="AJ41" s="194" t="str">
        <f t="shared" si="259"/>
        <v/>
      </c>
      <c r="AK41" s="6" t="str">
        <f t="shared" si="260"/>
        <v/>
      </c>
      <c r="AL41" s="201">
        <f>COUNTIF(AJ$33:AJ41,OK)+COUNTIF(AJ$33:AJ41,RDGfix)+COUNTIF(AJ$33:AJ41,RDGave)+COUNTIF(AJ$33:AJ41,RDGevent)+AL$7-1</f>
        <v>0</v>
      </c>
      <c r="AM41" s="243"/>
      <c r="AN41" s="194" t="str">
        <f t="shared" si="261"/>
        <v/>
      </c>
      <c r="AO41" s="6" t="str">
        <f t="shared" si="262"/>
        <v/>
      </c>
      <c r="AP41" s="201">
        <f>COUNTIF(AN$33:AN41,OK)+COUNTIF(AN$33:AN41,RDGfix)+COUNTIF(AN$33:AN41,RDGave)+COUNTIF(AN$33:AN41,RDGevent)+AP$7-1</f>
        <v>0</v>
      </c>
      <c r="AQ41" s="193"/>
      <c r="AR41" s="194" t="str">
        <f t="shared" si="263"/>
        <v/>
      </c>
      <c r="AS41" s="6" t="str">
        <f t="shared" si="264"/>
        <v/>
      </c>
      <c r="AT41" s="201">
        <f>COUNTIF(AR$33:AR41,OK)+COUNTIF(AR$33:AR41,RDGfix)+COUNTIF(AR$33:AR41,RDGave)+COUNTIF(AR$33:AR41,RDGevent)+AT$7-1</f>
        <v>0</v>
      </c>
      <c r="AU41" s="193"/>
      <c r="AV41" s="194" t="str">
        <f t="shared" si="265"/>
        <v/>
      </c>
      <c r="AW41" s="6" t="str">
        <f t="shared" si="266"/>
        <v/>
      </c>
      <c r="AX41" s="201">
        <f>COUNTIF(AV$33:AV41,OK)+COUNTIF(AV$33:AV41,RDGfix)+COUNTIF(AV$33:AV41,RDGave)+COUNTIF(AV$33:AV41,RDGevent)+AX$7-1</f>
        <v>0</v>
      </c>
      <c r="AY41" s="193"/>
      <c r="AZ41" s="194" t="str">
        <f t="shared" si="267"/>
        <v/>
      </c>
      <c r="BA41" s="6" t="str">
        <f t="shared" si="268"/>
        <v/>
      </c>
      <c r="BB41" s="201">
        <f>COUNTIF(AZ$33:AZ41,OK)+COUNTIF(AZ$33:AZ41,RDGfix)+COUNTIF(AZ$33:AZ41,RDGave)+COUNTIF(AZ$33:AZ41,RDGevent)+BB$7-1</f>
        <v>0</v>
      </c>
      <c r="BC41" s="193"/>
      <c r="BD41" s="194" t="str">
        <f t="shared" si="269"/>
        <v/>
      </c>
      <c r="BE41" s="6" t="str">
        <f t="shared" si="270"/>
        <v/>
      </c>
      <c r="BF41" s="201">
        <f>COUNTIF(BD$33:BD41,OK)+COUNTIF(BD$33:BD41,RDGfix)+COUNTIF(BD$33:BD41,RDGave)+COUNTIF(BD$33:BD41,RDGevent)+BF$7-1</f>
        <v>0</v>
      </c>
      <c r="BG41" s="193"/>
      <c r="BH41" s="194" t="str">
        <f t="shared" si="271"/>
        <v/>
      </c>
      <c r="BI41" s="6" t="str">
        <f t="shared" si="272"/>
        <v/>
      </c>
      <c r="BJ41" s="201">
        <f>COUNTIF(BH$33:BH41,OK)+COUNTIF(BH$33:BH41,RDGfix)+COUNTIF(BH$33:BH41,RDGave)+COUNTIF(BH$33:BH41,RDGevent)+BJ$7-1</f>
        <v>0</v>
      </c>
      <c r="BK41" s="193"/>
      <c r="BL41" s="194" t="str">
        <f t="shared" si="273"/>
        <v/>
      </c>
      <c r="BM41" s="6" t="str">
        <f t="shared" si="274"/>
        <v/>
      </c>
      <c r="BN41" s="201">
        <f>COUNTIF(BL$33:BL41,OK)+COUNTIF(BL$33:BL41,RDGfix)+COUNTIF(BL$33:BL41,RDGave)+COUNTIF(BL$33:BL41,RDGevent)+BN$7-1</f>
        <v>0</v>
      </c>
      <c r="BO41" s="193"/>
      <c r="BP41" s="194" t="str">
        <f t="shared" si="275"/>
        <v/>
      </c>
      <c r="BQ41" s="6" t="str">
        <f t="shared" si="276"/>
        <v/>
      </c>
      <c r="BR41" s="201">
        <f>COUNTIF(BP$33:BP41,OK)+COUNTIF(BP$33:BP41,RDGfix)+COUNTIF(BP$33:BP41,RDGave)+COUNTIF(BP$33:BP41,RDGevent)+BR$7-1</f>
        <v>0</v>
      </c>
      <c r="BS41" s="193"/>
      <c r="BT41" s="194" t="str">
        <f t="shared" si="277"/>
        <v/>
      </c>
      <c r="BU41" s="6" t="str">
        <f t="shared" si="278"/>
        <v/>
      </c>
      <c r="BV41" s="201">
        <f>COUNTIF(BT$33:BT41,OK)+COUNTIF(BT$33:BT41,RDGfix)+COUNTIF(BT$33:BT41,RDGave)+COUNTIF(BT$33:BT41,RDGevent)+BV$7-1</f>
        <v>0</v>
      </c>
      <c r="BW41" s="193"/>
      <c r="BX41" s="194" t="str">
        <f t="shared" si="279"/>
        <v/>
      </c>
      <c r="BY41" s="6" t="str">
        <f t="shared" si="280"/>
        <v/>
      </c>
      <c r="BZ41" s="201">
        <f>COUNTIF(BX$33:BX41,OK)+COUNTIF(BX$33:BX41,RDGfix)+COUNTIF(BX$33:BX41,RDGave)+COUNTIF(BX$33:BX41,RDGevent)+BZ$7-1</f>
        <v>0</v>
      </c>
      <c r="CA41" s="193"/>
      <c r="CB41" s="194" t="str">
        <f t="shared" si="281"/>
        <v/>
      </c>
      <c r="CC41" s="6" t="str">
        <f t="shared" si="282"/>
        <v/>
      </c>
      <c r="CD41" s="201">
        <f>COUNTIF(CB$33:CB41,OK)+COUNTIF(CB$33:CB41,RDGfix)+COUNTIF(CB$33:CB41,RDGave)+COUNTIF(CB$33:CB41,RDGevent)+CD$7-1</f>
        <v>0</v>
      </c>
      <c r="CE41" s="193"/>
      <c r="CF41" s="194" t="str">
        <f t="shared" si="283"/>
        <v/>
      </c>
      <c r="CG41" s="6" t="str">
        <f t="shared" si="284"/>
        <v/>
      </c>
      <c r="CH41" s="201">
        <f>COUNTIF(CF$33:CF41,OK)+COUNTIF(CF$33:CF41,RDGfix)+COUNTIF(CF$33:CF41,RDGave)+COUNTIF(CF$33:CF41,RDGevent)+CH$7-1</f>
        <v>0</v>
      </c>
      <c r="CI41" s="193"/>
      <c r="CJ41" s="194" t="str">
        <f t="shared" si="285"/>
        <v/>
      </c>
      <c r="CK41" s="6" t="str">
        <f t="shared" si="286"/>
        <v/>
      </c>
      <c r="CL41" s="201">
        <f>COUNTIF(CJ$33:CJ41,OK)+COUNTIF(CJ$33:CJ41,RDGfix)+COUNTIF(CJ$33:CJ41,RDGave)+COUNTIF(CJ$33:CJ41,RDGevent)+CL$7-1</f>
        <v>0</v>
      </c>
      <c r="CM41" s="193"/>
      <c r="CN41" s="194" t="str">
        <f t="shared" si="287"/>
        <v/>
      </c>
      <c r="CO41" s="6" t="str">
        <f t="shared" si="288"/>
        <v/>
      </c>
      <c r="CP41" s="201">
        <f>COUNTIF(CN$33:CN41,OK)+COUNTIF(CN$33:CN41,RDGfix)+COUNTIF(CN$33:CN41,RDGave)+COUNTIF(CN$33:CN41,RDGevent)+CP$7-1</f>
        <v>0</v>
      </c>
      <c r="CQ41" s="193"/>
      <c r="CR41" s="194" t="str">
        <f t="shared" si="289"/>
        <v/>
      </c>
      <c r="CS41" s="6" t="str">
        <f t="shared" si="290"/>
        <v/>
      </c>
      <c r="CT41" s="201">
        <f>COUNTIF(CR$33:CR41,OK)+COUNTIF(CR$33:CR41,RDGfix)+COUNTIF(CR$33:CR41,RDGave)+COUNTIF(CR$33:CR41,RDGevent)+CT$7-1</f>
        <v>0</v>
      </c>
      <c r="CU41" s="193"/>
      <c r="CV41" s="194" t="str">
        <f t="shared" si="291"/>
        <v/>
      </c>
      <c r="CW41" s="6" t="str">
        <f t="shared" si="292"/>
        <v/>
      </c>
      <c r="CX41" s="201">
        <f>COUNTIF(CV$33:CV41,OK)+COUNTIF(CV$33:CV41,RDGfix)+COUNTIF(CV$33:CV41,RDGave)+COUNTIF(CV$33:CV41,RDGevent)+CX$7-1</f>
        <v>0</v>
      </c>
      <c r="CY41" s="193"/>
      <c r="CZ41" s="194" t="str">
        <f t="shared" si="293"/>
        <v/>
      </c>
      <c r="DA41" s="6" t="str">
        <f t="shared" si="294"/>
        <v/>
      </c>
      <c r="DB41" s="201">
        <f>COUNTIF(CZ$33:CZ41,OK)+COUNTIF(CZ$33:CZ41,RDGfix)+COUNTIF(CZ$33:CZ41,RDGave)+COUNTIF(CZ$33:CZ41,RDGevent)+DB$7-1</f>
        <v>0</v>
      </c>
      <c r="DC41" s="193"/>
      <c r="DD41" s="194" t="str">
        <f t="shared" si="295"/>
        <v/>
      </c>
      <c r="DE41" s="6" t="str">
        <f t="shared" si="296"/>
        <v/>
      </c>
      <c r="DF41" s="201">
        <f>COUNTIF(DD$33:DD41,OK)+COUNTIF(DD$33:DD41,RDGfix)+COUNTIF(DD$33:DD41,RDGave)+COUNTIF(DD$33:DD41,RDGevent)+DF$7-1</f>
        <v>0</v>
      </c>
      <c r="DG41" s="193"/>
      <c r="DH41" s="194" t="str">
        <f t="shared" si="297"/>
        <v/>
      </c>
      <c r="DI41" s="6" t="str">
        <f t="shared" si="298"/>
        <v/>
      </c>
      <c r="DJ41" s="201">
        <f>COUNTIF(DH$33:DH41,OK)+COUNTIF(DH$33:DH41,RDGfix)+COUNTIF(DH$33:DH41,RDGave)+COUNTIF(DH$33:DH41,RDGevent)+DJ$7-1</f>
        <v>0</v>
      </c>
      <c r="DK41" s="193"/>
      <c r="DL41" s="194" t="str">
        <f t="shared" si="299"/>
        <v/>
      </c>
      <c r="DM41" s="6" t="str">
        <f t="shared" si="300"/>
        <v/>
      </c>
      <c r="DN41" s="201">
        <f>COUNTIF(DL$33:DL41,OK)+COUNTIF(DL$33:DL41,RDGfix)+COUNTIF(DL$33:DL41,RDGave)+COUNTIF(DL$33:DL41,RDGevent)+DN$7-1</f>
        <v>0</v>
      </c>
      <c r="DO41" s="193"/>
      <c r="DP41" s="194" t="str">
        <f t="shared" si="301"/>
        <v/>
      </c>
      <c r="DQ41" s="6" t="str">
        <f t="shared" si="302"/>
        <v/>
      </c>
      <c r="DR41" s="201">
        <f>COUNTIF(DP$33:DP41,OK)+COUNTIF(DP$33:DP41,RDGfix)+COUNTIF(DP$33:DP41,RDGave)+COUNTIF(DP$33:DP41,RDGevent)+DR$7-1</f>
        <v>0</v>
      </c>
      <c r="DS41" s="193"/>
      <c r="DT41" s="194" t="str">
        <f t="shared" si="303"/>
        <v/>
      </c>
      <c r="DU41" s="6" t="str">
        <f t="shared" si="304"/>
        <v/>
      </c>
      <c r="DV41" s="201">
        <f>COUNTIF(DT$33:DT41,OK)+COUNTIF(DT$33:DT41,RDGfix)+COUNTIF(DT$33:DT41,RDGave)+COUNTIF(DT$33:DT41,RDGevent)+DV$7-1</f>
        <v>0</v>
      </c>
      <c r="DW41" s="193"/>
      <c r="DX41" s="194" t="str">
        <f t="shared" si="305"/>
        <v/>
      </c>
      <c r="DY41" s="6" t="str">
        <f t="shared" si="306"/>
        <v/>
      </c>
      <c r="DZ41" s="201">
        <f>COUNTIF(DX$33:DX41,OK)+COUNTIF(DX$33:DX41,RDGfix)+COUNTIF(DX$33:DX41,RDGave)+COUNTIF(DX$33:DX41,RDGevent)+DZ$7-1</f>
        <v>0</v>
      </c>
      <c r="EA41" s="193"/>
      <c r="EB41" s="194" t="str">
        <f t="shared" si="307"/>
        <v/>
      </c>
      <c r="EC41" s="6" t="str">
        <f t="shared" si="308"/>
        <v/>
      </c>
      <c r="ED41" s="201">
        <f>COUNTIF(EB$33:EB41,OK)+COUNTIF(EB$33:EB41,RDGfix)+COUNTIF(EB$33:EB41,RDGave)+COUNTIF(EB$33:EB41,RDGevent)+ED$7-1</f>
        <v>0</v>
      </c>
      <c r="EE41" s="193"/>
      <c r="EF41" s="194" t="str">
        <f t="shared" si="309"/>
        <v/>
      </c>
      <c r="EG41" s="6" t="str">
        <f t="shared" si="310"/>
        <v/>
      </c>
      <c r="EH41" s="201">
        <f>COUNTIF(EF$33:EF41,OK)+COUNTIF(EF$33:EF41,RDGfix)+COUNTIF(EF$33:EF41,RDGave)+COUNTIF(EF$33:EF41,RDGevent)+EH$7-1</f>
        <v>0</v>
      </c>
      <c r="EI41" s="193"/>
      <c r="EJ41" s="194" t="str">
        <f t="shared" si="311"/>
        <v/>
      </c>
      <c r="EK41" s="6" t="str">
        <f t="shared" si="312"/>
        <v/>
      </c>
      <c r="EL41" s="201">
        <f>COUNTIF(EJ$33:EJ41,OK)+COUNTIF(EJ$33:EJ41,RDGfix)+COUNTIF(EJ$33:EJ41,RDGave)+COUNTIF(EJ$33:EJ41,RDGevent)+EL$7-1</f>
        <v>0</v>
      </c>
      <c r="EM41" s="193"/>
      <c r="EN41" s="194" t="str">
        <f t="shared" si="313"/>
        <v/>
      </c>
      <c r="EO41" s="6" t="str">
        <f t="shared" si="314"/>
        <v/>
      </c>
      <c r="EP41" s="201">
        <f>COUNTIF(EN$33:EN41,OK)+COUNTIF(EN$33:EN41,RDGfix)+COUNTIF(EN$33:EN41,RDGave)+COUNTIF(EN$33:EN41,RDGevent)+EP$7-1</f>
        <v>0</v>
      </c>
      <c r="EQ41" s="193"/>
      <c r="ER41" s="194" t="str">
        <f t="shared" si="315"/>
        <v/>
      </c>
      <c r="ES41" s="6" t="str">
        <f t="shared" si="316"/>
        <v/>
      </c>
      <c r="ET41" s="201">
        <f>COUNTIF(ER$33:ER41,OK)+COUNTIF(ER$33:ER41,RDGfix)+COUNTIF(ER$33:ER41,RDGave)+COUNTIF(ER$33:ER41,RDGevent)+ET$7-1</f>
        <v>0</v>
      </c>
      <c r="EU41" s="193"/>
      <c r="EV41" s="194" t="str">
        <f t="shared" si="317"/>
        <v/>
      </c>
      <c r="EW41" s="6" t="str">
        <f t="shared" si="318"/>
        <v/>
      </c>
      <c r="EX41" s="201">
        <f>COUNTIF(EV$33:EV41,OK)+COUNTIF(EV$33:EV41,RDGfix)+COUNTIF(EV$33:EV41,RDGave)+COUNTIF(EV$33:EV41,RDGevent)+EX$7-1</f>
        <v>0</v>
      </c>
      <c r="EY41" s="193"/>
      <c r="EZ41" s="194" t="str">
        <f t="shared" si="319"/>
        <v/>
      </c>
      <c r="FA41" s="6" t="str">
        <f t="shared" si="320"/>
        <v/>
      </c>
      <c r="FB41" s="201">
        <f>COUNTIF(EZ$33:EZ41,OK)+COUNTIF(EZ$33:EZ41,RDGfix)+COUNTIF(EZ$33:EZ41,RDGave)+COUNTIF(EZ$33:EZ41,RDGevent)+FB$7-1</f>
        <v>0</v>
      </c>
      <c r="FC41" s="193"/>
      <c r="FD41" s="194" t="str">
        <f t="shared" si="321"/>
        <v/>
      </c>
      <c r="FE41" s="6" t="str">
        <f t="shared" si="322"/>
        <v/>
      </c>
      <c r="FF41" s="201">
        <f>COUNTIF(FD$33:FD41,OK)+COUNTIF(FD$33:FD41,RDGfix)+COUNTIF(FD$33:FD41,RDGave)+COUNTIF(FD$33:FD41,RDGevent)+FF$7-1</f>
        <v>0</v>
      </c>
      <c r="FG41" s="193"/>
      <c r="FH41" s="194" t="str">
        <f t="shared" si="323"/>
        <v/>
      </c>
      <c r="FI41" s="6" t="str">
        <f t="shared" si="324"/>
        <v/>
      </c>
      <c r="FJ41" s="201">
        <f>COUNTIF(FH$33:FH41,OK)+COUNTIF(FH$33:FH41,RDGfix)+COUNTIF(FH$33:FH41,RDGave)+COUNTIF(FH$33:FH41,RDGevent)+FJ$7-1</f>
        <v>0</v>
      </c>
      <c r="FK41" s="2"/>
      <c r="FL41" s="53">
        <v>1</v>
      </c>
      <c r="FM41" s="2"/>
      <c r="FN41" s="54"/>
      <c r="FO41" s="45"/>
      <c r="FP41" s="2"/>
    </row>
    <row r="42" spans="2:172">
      <c r="B42" s="5" t="s">
        <v>27</v>
      </c>
      <c r="C42" s="242"/>
      <c r="D42" s="6" t="str">
        <f t="shared" si="163"/>
        <v/>
      </c>
      <c r="E42" s="6" t="str">
        <f t="shared" si="164"/>
        <v/>
      </c>
      <c r="F42" s="201">
        <f>COUNTIF(D$33:D42,OK)+COUNTIF(D$33:D42,RDGfix)+COUNTIF(D$33:D42,RDGave)+COUNTIF(D$33:D42,RDGevent)</f>
        <v>0</v>
      </c>
      <c r="G42" s="243"/>
      <c r="H42" s="194" t="str">
        <f t="shared" si="245"/>
        <v/>
      </c>
      <c r="I42" s="6" t="str">
        <f t="shared" si="246"/>
        <v/>
      </c>
      <c r="J42" s="201">
        <f>COUNTIF(H$33:H42,OK)+COUNTIF(H$33:H42,RDGfix)+COUNTIF(H$33:H42,RDGave)+COUNTIF(H$33:H42,RDGevent)+J$7-1</f>
        <v>0</v>
      </c>
      <c r="K42" s="193"/>
      <c r="L42" s="194" t="str">
        <f t="shared" si="247"/>
        <v/>
      </c>
      <c r="M42" s="6" t="str">
        <f t="shared" si="248"/>
        <v/>
      </c>
      <c r="N42" s="201">
        <f>COUNTIF(L$33:L42,OK)+COUNTIF(L$33:L42,RDGfix)+COUNTIF(L$33:L42,RDGave)+COUNTIF(L$33:L42,RDGevent)+N$7-1</f>
        <v>0</v>
      </c>
      <c r="O42" s="193"/>
      <c r="P42" s="194" t="str">
        <f t="shared" si="249"/>
        <v/>
      </c>
      <c r="Q42" s="6" t="str">
        <f t="shared" si="250"/>
        <v/>
      </c>
      <c r="R42" s="201">
        <f>COUNTIF(P$33:P42,OK)+COUNTIF(P$33:P42,RDGfix)+COUNTIF(P$33:P42,RDGave)+COUNTIF(P$33:P42,RDGevent)+R$7-1</f>
        <v>0</v>
      </c>
      <c r="S42" s="193"/>
      <c r="T42" s="194" t="str">
        <f t="shared" si="251"/>
        <v/>
      </c>
      <c r="U42" s="6" t="str">
        <f t="shared" si="252"/>
        <v/>
      </c>
      <c r="V42" s="201">
        <f>COUNTIF(T$33:T42,OK)+COUNTIF(T$33:T42,RDGfix)+COUNTIF(T$33:T42,RDGave)+COUNTIF(T$33:T42,RDGevent)+V$7-1</f>
        <v>0</v>
      </c>
      <c r="W42" s="193"/>
      <c r="X42" s="194" t="str">
        <f t="shared" si="253"/>
        <v/>
      </c>
      <c r="Y42" s="6" t="str">
        <f t="shared" si="254"/>
        <v/>
      </c>
      <c r="Z42" s="201">
        <f>COUNTIF(X$33:X42,OK)+COUNTIF(X$33:X42,RDGfix)+COUNTIF(X$33:X42,RDGave)+COUNTIF(X$33:X42,RDGevent)+Z$7-1</f>
        <v>0</v>
      </c>
      <c r="AA42" s="193"/>
      <c r="AB42" s="194" t="str">
        <f t="shared" si="255"/>
        <v/>
      </c>
      <c r="AC42" s="6" t="str">
        <f t="shared" si="256"/>
        <v/>
      </c>
      <c r="AD42" s="201">
        <f>COUNTIF(AB$33:AB42,OK)+COUNTIF(AB$33:AB42,RDGfix)+COUNTIF(AB$33:AB42,RDGave)+COUNTIF(AB$33:AB42,RDGevent)+AD$7-1</f>
        <v>0</v>
      </c>
      <c r="AE42" s="193"/>
      <c r="AF42" s="194" t="str">
        <f t="shared" si="257"/>
        <v/>
      </c>
      <c r="AG42" s="6" t="str">
        <f t="shared" si="258"/>
        <v/>
      </c>
      <c r="AH42" s="201">
        <f>COUNTIF(AF$33:AF42,OK)+COUNTIF(AF$33:AF42,RDGfix)+COUNTIF(AF$33:AF42,RDGave)+COUNTIF(AF$33:AF42,RDGevent)+AH$7-1</f>
        <v>0</v>
      </c>
      <c r="AI42" s="193"/>
      <c r="AJ42" s="194" t="str">
        <f t="shared" si="259"/>
        <v/>
      </c>
      <c r="AK42" s="6" t="str">
        <f t="shared" si="260"/>
        <v/>
      </c>
      <c r="AL42" s="201">
        <f>COUNTIF(AJ$33:AJ42,OK)+COUNTIF(AJ$33:AJ42,RDGfix)+COUNTIF(AJ$33:AJ42,RDGave)+COUNTIF(AJ$33:AJ42,RDGevent)+AL$7-1</f>
        <v>0</v>
      </c>
      <c r="AM42" s="243"/>
      <c r="AN42" s="194" t="str">
        <f t="shared" si="261"/>
        <v/>
      </c>
      <c r="AO42" s="6" t="str">
        <f t="shared" si="262"/>
        <v/>
      </c>
      <c r="AP42" s="201">
        <f>COUNTIF(AN$33:AN42,OK)+COUNTIF(AN$33:AN42,RDGfix)+COUNTIF(AN$33:AN42,RDGave)+COUNTIF(AN$33:AN42,RDGevent)+AP$7-1</f>
        <v>0</v>
      </c>
      <c r="AQ42" s="193"/>
      <c r="AR42" s="194" t="str">
        <f t="shared" si="263"/>
        <v/>
      </c>
      <c r="AS42" s="6" t="str">
        <f t="shared" si="264"/>
        <v/>
      </c>
      <c r="AT42" s="201">
        <f>COUNTIF(AR$33:AR42,OK)+COUNTIF(AR$33:AR42,RDGfix)+COUNTIF(AR$33:AR42,RDGave)+COUNTIF(AR$33:AR42,RDGevent)+AT$7-1</f>
        <v>0</v>
      </c>
      <c r="AU42" s="193"/>
      <c r="AV42" s="194" t="str">
        <f t="shared" si="265"/>
        <v/>
      </c>
      <c r="AW42" s="6" t="str">
        <f t="shared" si="266"/>
        <v/>
      </c>
      <c r="AX42" s="201">
        <f>COUNTIF(AV$33:AV42,OK)+COUNTIF(AV$33:AV42,RDGfix)+COUNTIF(AV$33:AV42,RDGave)+COUNTIF(AV$33:AV42,RDGevent)+AX$7-1</f>
        <v>0</v>
      </c>
      <c r="AY42" s="193"/>
      <c r="AZ42" s="194" t="str">
        <f t="shared" si="267"/>
        <v/>
      </c>
      <c r="BA42" s="6" t="str">
        <f t="shared" si="268"/>
        <v/>
      </c>
      <c r="BB42" s="201">
        <f>COUNTIF(AZ$33:AZ42,OK)+COUNTIF(AZ$33:AZ42,RDGfix)+COUNTIF(AZ$33:AZ42,RDGave)+COUNTIF(AZ$33:AZ42,RDGevent)+BB$7-1</f>
        <v>0</v>
      </c>
      <c r="BC42" s="193"/>
      <c r="BD42" s="194" t="str">
        <f t="shared" si="269"/>
        <v/>
      </c>
      <c r="BE42" s="6" t="str">
        <f t="shared" si="270"/>
        <v/>
      </c>
      <c r="BF42" s="201">
        <f>COUNTIF(BD$33:BD42,OK)+COUNTIF(BD$33:BD42,RDGfix)+COUNTIF(BD$33:BD42,RDGave)+COUNTIF(BD$33:BD42,RDGevent)+BF$7-1</f>
        <v>0</v>
      </c>
      <c r="BG42" s="193"/>
      <c r="BH42" s="194" t="str">
        <f t="shared" si="271"/>
        <v/>
      </c>
      <c r="BI42" s="6" t="str">
        <f t="shared" si="272"/>
        <v/>
      </c>
      <c r="BJ42" s="201">
        <f>COUNTIF(BH$33:BH42,OK)+COUNTIF(BH$33:BH42,RDGfix)+COUNTIF(BH$33:BH42,RDGave)+COUNTIF(BH$33:BH42,RDGevent)+BJ$7-1</f>
        <v>0</v>
      </c>
      <c r="BK42" s="193"/>
      <c r="BL42" s="194" t="str">
        <f t="shared" si="273"/>
        <v/>
      </c>
      <c r="BM42" s="6" t="str">
        <f t="shared" si="274"/>
        <v/>
      </c>
      <c r="BN42" s="201">
        <f>COUNTIF(BL$33:BL42,OK)+COUNTIF(BL$33:BL42,RDGfix)+COUNTIF(BL$33:BL42,RDGave)+COUNTIF(BL$33:BL42,RDGevent)+BN$7-1</f>
        <v>0</v>
      </c>
      <c r="BO42" s="193"/>
      <c r="BP42" s="194" t="str">
        <f t="shared" si="275"/>
        <v/>
      </c>
      <c r="BQ42" s="6" t="str">
        <f t="shared" si="276"/>
        <v/>
      </c>
      <c r="BR42" s="201">
        <f>COUNTIF(BP$33:BP42,OK)+COUNTIF(BP$33:BP42,RDGfix)+COUNTIF(BP$33:BP42,RDGave)+COUNTIF(BP$33:BP42,RDGevent)+BR$7-1</f>
        <v>0</v>
      </c>
      <c r="BS42" s="193"/>
      <c r="BT42" s="194" t="str">
        <f t="shared" si="277"/>
        <v/>
      </c>
      <c r="BU42" s="6" t="str">
        <f t="shared" si="278"/>
        <v/>
      </c>
      <c r="BV42" s="201">
        <f>COUNTIF(BT$33:BT42,OK)+COUNTIF(BT$33:BT42,RDGfix)+COUNTIF(BT$33:BT42,RDGave)+COUNTIF(BT$33:BT42,RDGevent)+BV$7-1</f>
        <v>0</v>
      </c>
      <c r="BW42" s="193"/>
      <c r="BX42" s="194" t="str">
        <f t="shared" si="279"/>
        <v/>
      </c>
      <c r="BY42" s="6" t="str">
        <f t="shared" si="280"/>
        <v/>
      </c>
      <c r="BZ42" s="201">
        <f>COUNTIF(BX$33:BX42,OK)+COUNTIF(BX$33:BX42,RDGfix)+COUNTIF(BX$33:BX42,RDGave)+COUNTIF(BX$33:BX42,RDGevent)+BZ$7-1</f>
        <v>0</v>
      </c>
      <c r="CA42" s="193"/>
      <c r="CB42" s="194" t="str">
        <f t="shared" si="281"/>
        <v/>
      </c>
      <c r="CC42" s="6" t="str">
        <f t="shared" si="282"/>
        <v/>
      </c>
      <c r="CD42" s="201">
        <f>COUNTIF(CB$33:CB42,OK)+COUNTIF(CB$33:CB42,RDGfix)+COUNTIF(CB$33:CB42,RDGave)+COUNTIF(CB$33:CB42,RDGevent)+CD$7-1</f>
        <v>0</v>
      </c>
      <c r="CE42" s="193"/>
      <c r="CF42" s="194" t="str">
        <f t="shared" si="283"/>
        <v/>
      </c>
      <c r="CG42" s="6" t="str">
        <f t="shared" si="284"/>
        <v/>
      </c>
      <c r="CH42" s="201">
        <f>COUNTIF(CF$33:CF42,OK)+COUNTIF(CF$33:CF42,RDGfix)+COUNTIF(CF$33:CF42,RDGave)+COUNTIF(CF$33:CF42,RDGevent)+CH$7-1</f>
        <v>0</v>
      </c>
      <c r="CI42" s="193"/>
      <c r="CJ42" s="194" t="str">
        <f t="shared" si="285"/>
        <v/>
      </c>
      <c r="CK42" s="6" t="str">
        <f t="shared" si="286"/>
        <v/>
      </c>
      <c r="CL42" s="201">
        <f>COUNTIF(CJ$33:CJ42,OK)+COUNTIF(CJ$33:CJ42,RDGfix)+COUNTIF(CJ$33:CJ42,RDGave)+COUNTIF(CJ$33:CJ42,RDGevent)+CL$7-1</f>
        <v>0</v>
      </c>
      <c r="CM42" s="193"/>
      <c r="CN42" s="194" t="str">
        <f t="shared" si="287"/>
        <v/>
      </c>
      <c r="CO42" s="6" t="str">
        <f t="shared" si="288"/>
        <v/>
      </c>
      <c r="CP42" s="201">
        <f>COUNTIF(CN$33:CN42,OK)+COUNTIF(CN$33:CN42,RDGfix)+COUNTIF(CN$33:CN42,RDGave)+COUNTIF(CN$33:CN42,RDGevent)+CP$7-1</f>
        <v>0</v>
      </c>
      <c r="CQ42" s="193"/>
      <c r="CR42" s="194" t="str">
        <f t="shared" si="289"/>
        <v/>
      </c>
      <c r="CS42" s="6" t="str">
        <f t="shared" si="290"/>
        <v/>
      </c>
      <c r="CT42" s="201">
        <f>COUNTIF(CR$33:CR42,OK)+COUNTIF(CR$33:CR42,RDGfix)+COUNTIF(CR$33:CR42,RDGave)+COUNTIF(CR$33:CR42,RDGevent)+CT$7-1</f>
        <v>0</v>
      </c>
      <c r="CU42" s="193"/>
      <c r="CV42" s="194" t="str">
        <f t="shared" si="291"/>
        <v/>
      </c>
      <c r="CW42" s="6" t="str">
        <f t="shared" si="292"/>
        <v/>
      </c>
      <c r="CX42" s="201">
        <f>COUNTIF(CV$33:CV42,OK)+COUNTIF(CV$33:CV42,RDGfix)+COUNTIF(CV$33:CV42,RDGave)+COUNTIF(CV$33:CV42,RDGevent)+CX$7-1</f>
        <v>0</v>
      </c>
      <c r="CY42" s="193"/>
      <c r="CZ42" s="194" t="str">
        <f t="shared" si="293"/>
        <v/>
      </c>
      <c r="DA42" s="6" t="str">
        <f t="shared" si="294"/>
        <v/>
      </c>
      <c r="DB42" s="201">
        <f>COUNTIF(CZ$33:CZ42,OK)+COUNTIF(CZ$33:CZ42,RDGfix)+COUNTIF(CZ$33:CZ42,RDGave)+COUNTIF(CZ$33:CZ42,RDGevent)+DB$7-1</f>
        <v>0</v>
      </c>
      <c r="DC42" s="193"/>
      <c r="DD42" s="194" t="str">
        <f t="shared" si="295"/>
        <v/>
      </c>
      <c r="DE42" s="6" t="str">
        <f t="shared" si="296"/>
        <v/>
      </c>
      <c r="DF42" s="201">
        <f>COUNTIF(DD$33:DD42,OK)+COUNTIF(DD$33:DD42,RDGfix)+COUNTIF(DD$33:DD42,RDGave)+COUNTIF(DD$33:DD42,RDGevent)+DF$7-1</f>
        <v>0</v>
      </c>
      <c r="DG42" s="193"/>
      <c r="DH42" s="194" t="str">
        <f t="shared" si="297"/>
        <v/>
      </c>
      <c r="DI42" s="6" t="str">
        <f t="shared" si="298"/>
        <v/>
      </c>
      <c r="DJ42" s="201">
        <f>COUNTIF(DH$33:DH42,OK)+COUNTIF(DH$33:DH42,RDGfix)+COUNTIF(DH$33:DH42,RDGave)+COUNTIF(DH$33:DH42,RDGevent)+DJ$7-1</f>
        <v>0</v>
      </c>
      <c r="DK42" s="193"/>
      <c r="DL42" s="194" t="str">
        <f t="shared" si="299"/>
        <v/>
      </c>
      <c r="DM42" s="6" t="str">
        <f t="shared" si="300"/>
        <v/>
      </c>
      <c r="DN42" s="201">
        <f>COUNTIF(DL$33:DL42,OK)+COUNTIF(DL$33:DL42,RDGfix)+COUNTIF(DL$33:DL42,RDGave)+COUNTIF(DL$33:DL42,RDGevent)+DN$7-1</f>
        <v>0</v>
      </c>
      <c r="DO42" s="193"/>
      <c r="DP42" s="194" t="str">
        <f t="shared" si="301"/>
        <v/>
      </c>
      <c r="DQ42" s="6" t="str">
        <f t="shared" si="302"/>
        <v/>
      </c>
      <c r="DR42" s="201">
        <f>COUNTIF(DP$33:DP42,OK)+COUNTIF(DP$33:DP42,RDGfix)+COUNTIF(DP$33:DP42,RDGave)+COUNTIF(DP$33:DP42,RDGevent)+DR$7-1</f>
        <v>0</v>
      </c>
      <c r="DS42" s="193"/>
      <c r="DT42" s="194" t="str">
        <f t="shared" si="303"/>
        <v/>
      </c>
      <c r="DU42" s="6" t="str">
        <f t="shared" si="304"/>
        <v/>
      </c>
      <c r="DV42" s="201">
        <f>COUNTIF(DT$33:DT42,OK)+COUNTIF(DT$33:DT42,RDGfix)+COUNTIF(DT$33:DT42,RDGave)+COUNTIF(DT$33:DT42,RDGevent)+DV$7-1</f>
        <v>0</v>
      </c>
      <c r="DW42" s="193"/>
      <c r="DX42" s="194" t="str">
        <f t="shared" si="305"/>
        <v/>
      </c>
      <c r="DY42" s="6" t="str">
        <f t="shared" si="306"/>
        <v/>
      </c>
      <c r="DZ42" s="201">
        <f>COUNTIF(DX$33:DX42,OK)+COUNTIF(DX$33:DX42,RDGfix)+COUNTIF(DX$33:DX42,RDGave)+COUNTIF(DX$33:DX42,RDGevent)+DZ$7-1</f>
        <v>0</v>
      </c>
      <c r="EA42" s="193"/>
      <c r="EB42" s="194" t="str">
        <f t="shared" si="307"/>
        <v/>
      </c>
      <c r="EC42" s="6" t="str">
        <f t="shared" si="308"/>
        <v/>
      </c>
      <c r="ED42" s="201">
        <f>COUNTIF(EB$33:EB42,OK)+COUNTIF(EB$33:EB42,RDGfix)+COUNTIF(EB$33:EB42,RDGave)+COUNTIF(EB$33:EB42,RDGevent)+ED$7-1</f>
        <v>0</v>
      </c>
      <c r="EE42" s="193"/>
      <c r="EF42" s="194" t="str">
        <f t="shared" si="309"/>
        <v/>
      </c>
      <c r="EG42" s="6" t="str">
        <f t="shared" si="310"/>
        <v/>
      </c>
      <c r="EH42" s="201">
        <f>COUNTIF(EF$33:EF42,OK)+COUNTIF(EF$33:EF42,RDGfix)+COUNTIF(EF$33:EF42,RDGave)+COUNTIF(EF$33:EF42,RDGevent)+EH$7-1</f>
        <v>0</v>
      </c>
      <c r="EI42" s="193"/>
      <c r="EJ42" s="194" t="str">
        <f t="shared" si="311"/>
        <v/>
      </c>
      <c r="EK42" s="6" t="str">
        <f t="shared" si="312"/>
        <v/>
      </c>
      <c r="EL42" s="201">
        <f>COUNTIF(EJ$33:EJ42,OK)+COUNTIF(EJ$33:EJ42,RDGfix)+COUNTIF(EJ$33:EJ42,RDGave)+COUNTIF(EJ$33:EJ42,RDGevent)+EL$7-1</f>
        <v>0</v>
      </c>
      <c r="EM42" s="193"/>
      <c r="EN42" s="194" t="str">
        <f t="shared" si="313"/>
        <v/>
      </c>
      <c r="EO42" s="6" t="str">
        <f t="shared" si="314"/>
        <v/>
      </c>
      <c r="EP42" s="201">
        <f>COUNTIF(EN$33:EN42,OK)+COUNTIF(EN$33:EN42,RDGfix)+COUNTIF(EN$33:EN42,RDGave)+COUNTIF(EN$33:EN42,RDGevent)+EP$7-1</f>
        <v>0</v>
      </c>
      <c r="EQ42" s="193"/>
      <c r="ER42" s="194" t="str">
        <f t="shared" si="315"/>
        <v/>
      </c>
      <c r="ES42" s="6" t="str">
        <f t="shared" si="316"/>
        <v/>
      </c>
      <c r="ET42" s="201">
        <f>COUNTIF(ER$33:ER42,OK)+COUNTIF(ER$33:ER42,RDGfix)+COUNTIF(ER$33:ER42,RDGave)+COUNTIF(ER$33:ER42,RDGevent)+ET$7-1</f>
        <v>0</v>
      </c>
      <c r="EU42" s="193"/>
      <c r="EV42" s="194" t="str">
        <f t="shared" si="317"/>
        <v/>
      </c>
      <c r="EW42" s="6" t="str">
        <f t="shared" si="318"/>
        <v/>
      </c>
      <c r="EX42" s="201">
        <f>COUNTIF(EV$33:EV42,OK)+COUNTIF(EV$33:EV42,RDGfix)+COUNTIF(EV$33:EV42,RDGave)+COUNTIF(EV$33:EV42,RDGevent)+EX$7-1</f>
        <v>0</v>
      </c>
      <c r="EY42" s="193"/>
      <c r="EZ42" s="194" t="str">
        <f t="shared" si="319"/>
        <v/>
      </c>
      <c r="FA42" s="6" t="str">
        <f t="shared" si="320"/>
        <v/>
      </c>
      <c r="FB42" s="201">
        <f>COUNTIF(EZ$33:EZ42,OK)+COUNTIF(EZ$33:EZ42,RDGfix)+COUNTIF(EZ$33:EZ42,RDGave)+COUNTIF(EZ$33:EZ42,RDGevent)+FB$7-1</f>
        <v>0</v>
      </c>
      <c r="FC42" s="193"/>
      <c r="FD42" s="194" t="str">
        <f t="shared" si="321"/>
        <v/>
      </c>
      <c r="FE42" s="6" t="str">
        <f t="shared" si="322"/>
        <v/>
      </c>
      <c r="FF42" s="201">
        <f>COUNTIF(FD$33:FD42,OK)+COUNTIF(FD$33:FD42,RDGfix)+COUNTIF(FD$33:FD42,RDGave)+COUNTIF(FD$33:FD42,RDGevent)+FF$7-1</f>
        <v>0</v>
      </c>
      <c r="FG42" s="193"/>
      <c r="FH42" s="194" t="str">
        <f t="shared" si="323"/>
        <v/>
      </c>
      <c r="FI42" s="6" t="str">
        <f t="shared" si="324"/>
        <v/>
      </c>
      <c r="FJ42" s="201">
        <f>COUNTIF(FH$33:FH42,OK)+COUNTIF(FH$33:FH42,RDGfix)+COUNTIF(FH$33:FH42,RDGave)+COUNTIF(FH$33:FH42,RDGevent)+FJ$7-1</f>
        <v>0</v>
      </c>
      <c r="FK42" s="2"/>
      <c r="FL42" s="53">
        <v>1</v>
      </c>
      <c r="FM42" s="2"/>
      <c r="FN42" s="54"/>
      <c r="FO42" s="45"/>
      <c r="FP42" s="2"/>
    </row>
    <row r="43" spans="2:172">
      <c r="B43" s="5" t="s">
        <v>28</v>
      </c>
      <c r="C43" s="242"/>
      <c r="D43" s="6" t="str">
        <f t="shared" si="163"/>
        <v/>
      </c>
      <c r="E43" s="6" t="str">
        <f t="shared" si="164"/>
        <v/>
      </c>
      <c r="F43" s="201">
        <f>COUNTIF(D$33:D43,OK)+COUNTIF(D$33:D43,RDGfix)+COUNTIF(D$33:D43,RDGave)+COUNTIF(D$33:D43,RDGevent)</f>
        <v>0</v>
      </c>
      <c r="G43" s="243"/>
      <c r="H43" s="194" t="str">
        <f t="shared" si="245"/>
        <v/>
      </c>
      <c r="I43" s="6" t="str">
        <f t="shared" si="246"/>
        <v/>
      </c>
      <c r="J43" s="201">
        <f>COUNTIF(H$33:H43,OK)+COUNTIF(H$33:H43,RDGfix)+COUNTIF(H$33:H43,RDGave)+COUNTIF(H$33:H43,RDGevent)+J$7-1</f>
        <v>0</v>
      </c>
      <c r="K43" s="193"/>
      <c r="L43" s="194" t="str">
        <f t="shared" si="247"/>
        <v/>
      </c>
      <c r="M43" s="6" t="str">
        <f t="shared" si="248"/>
        <v/>
      </c>
      <c r="N43" s="201">
        <f>COUNTIF(L$33:L43,OK)+COUNTIF(L$33:L43,RDGfix)+COUNTIF(L$33:L43,RDGave)+COUNTIF(L$33:L43,RDGevent)+N$7-1</f>
        <v>0</v>
      </c>
      <c r="O43" s="193"/>
      <c r="P43" s="194" t="str">
        <f t="shared" si="249"/>
        <v/>
      </c>
      <c r="Q43" s="6" t="str">
        <f t="shared" si="250"/>
        <v/>
      </c>
      <c r="R43" s="201">
        <f>COUNTIF(P$33:P43,OK)+COUNTIF(P$33:P43,RDGfix)+COUNTIF(P$33:P43,RDGave)+COUNTIF(P$33:P43,RDGevent)+R$7-1</f>
        <v>0</v>
      </c>
      <c r="S43" s="193"/>
      <c r="T43" s="194" t="str">
        <f t="shared" si="251"/>
        <v/>
      </c>
      <c r="U43" s="6" t="str">
        <f t="shared" si="252"/>
        <v/>
      </c>
      <c r="V43" s="201">
        <f>COUNTIF(T$33:T43,OK)+COUNTIF(T$33:T43,RDGfix)+COUNTIF(T$33:T43,RDGave)+COUNTIF(T$33:T43,RDGevent)+V$7-1</f>
        <v>0</v>
      </c>
      <c r="W43" s="193"/>
      <c r="X43" s="194" t="str">
        <f t="shared" si="253"/>
        <v/>
      </c>
      <c r="Y43" s="6" t="str">
        <f t="shared" si="254"/>
        <v/>
      </c>
      <c r="Z43" s="201">
        <f>COUNTIF(X$33:X43,OK)+COUNTIF(X$33:X43,RDGfix)+COUNTIF(X$33:X43,RDGave)+COUNTIF(X$33:X43,RDGevent)+Z$7-1</f>
        <v>0</v>
      </c>
      <c r="AA43" s="193"/>
      <c r="AB43" s="194" t="str">
        <f t="shared" si="255"/>
        <v/>
      </c>
      <c r="AC43" s="6" t="str">
        <f t="shared" si="256"/>
        <v/>
      </c>
      <c r="AD43" s="201">
        <f>COUNTIF(AB$33:AB43,OK)+COUNTIF(AB$33:AB43,RDGfix)+COUNTIF(AB$33:AB43,RDGave)+COUNTIF(AB$33:AB43,RDGevent)+AD$7-1</f>
        <v>0</v>
      </c>
      <c r="AE43" s="193"/>
      <c r="AF43" s="194" t="str">
        <f t="shared" si="257"/>
        <v/>
      </c>
      <c r="AG43" s="6" t="str">
        <f t="shared" si="258"/>
        <v/>
      </c>
      <c r="AH43" s="201">
        <f>COUNTIF(AF$33:AF43,OK)+COUNTIF(AF$33:AF43,RDGfix)+COUNTIF(AF$33:AF43,RDGave)+COUNTIF(AF$33:AF43,RDGevent)+AH$7-1</f>
        <v>0</v>
      </c>
      <c r="AI43" s="193"/>
      <c r="AJ43" s="194" t="str">
        <f t="shared" si="259"/>
        <v/>
      </c>
      <c r="AK43" s="6" t="str">
        <f t="shared" si="260"/>
        <v/>
      </c>
      <c r="AL43" s="201">
        <f>COUNTIF(AJ$33:AJ43,OK)+COUNTIF(AJ$33:AJ43,RDGfix)+COUNTIF(AJ$33:AJ43,RDGave)+COUNTIF(AJ$33:AJ43,RDGevent)+AL$7-1</f>
        <v>0</v>
      </c>
      <c r="AM43" s="243"/>
      <c r="AN43" s="194" t="str">
        <f t="shared" si="261"/>
        <v/>
      </c>
      <c r="AO43" s="6" t="str">
        <f t="shared" si="262"/>
        <v/>
      </c>
      <c r="AP43" s="201">
        <f>COUNTIF(AN$33:AN43,OK)+COUNTIF(AN$33:AN43,RDGfix)+COUNTIF(AN$33:AN43,RDGave)+COUNTIF(AN$33:AN43,RDGevent)+AP$7-1</f>
        <v>0</v>
      </c>
      <c r="AQ43" s="193"/>
      <c r="AR43" s="194" t="str">
        <f t="shared" si="263"/>
        <v/>
      </c>
      <c r="AS43" s="6" t="str">
        <f t="shared" si="264"/>
        <v/>
      </c>
      <c r="AT43" s="201">
        <f>COUNTIF(AR$33:AR43,OK)+COUNTIF(AR$33:AR43,RDGfix)+COUNTIF(AR$33:AR43,RDGave)+COUNTIF(AR$33:AR43,RDGevent)+AT$7-1</f>
        <v>0</v>
      </c>
      <c r="AU43" s="193"/>
      <c r="AV43" s="194" t="str">
        <f t="shared" si="265"/>
        <v/>
      </c>
      <c r="AW43" s="6" t="str">
        <f t="shared" si="266"/>
        <v/>
      </c>
      <c r="AX43" s="201">
        <f>COUNTIF(AV$33:AV43,OK)+COUNTIF(AV$33:AV43,RDGfix)+COUNTIF(AV$33:AV43,RDGave)+COUNTIF(AV$33:AV43,RDGevent)+AX$7-1</f>
        <v>0</v>
      </c>
      <c r="AY43" s="193"/>
      <c r="AZ43" s="194" t="str">
        <f t="shared" si="267"/>
        <v/>
      </c>
      <c r="BA43" s="6" t="str">
        <f t="shared" si="268"/>
        <v/>
      </c>
      <c r="BB43" s="201">
        <f>COUNTIF(AZ$33:AZ43,OK)+COUNTIF(AZ$33:AZ43,RDGfix)+COUNTIF(AZ$33:AZ43,RDGave)+COUNTIF(AZ$33:AZ43,RDGevent)+BB$7-1</f>
        <v>0</v>
      </c>
      <c r="BC43" s="193"/>
      <c r="BD43" s="194" t="str">
        <f t="shared" si="269"/>
        <v/>
      </c>
      <c r="BE43" s="6" t="str">
        <f t="shared" si="270"/>
        <v/>
      </c>
      <c r="BF43" s="201">
        <f>COUNTIF(BD$33:BD43,OK)+COUNTIF(BD$33:BD43,RDGfix)+COUNTIF(BD$33:BD43,RDGave)+COUNTIF(BD$33:BD43,RDGevent)+BF$7-1</f>
        <v>0</v>
      </c>
      <c r="BG43" s="193"/>
      <c r="BH43" s="194" t="str">
        <f t="shared" si="271"/>
        <v/>
      </c>
      <c r="BI43" s="6" t="str">
        <f t="shared" si="272"/>
        <v/>
      </c>
      <c r="BJ43" s="201">
        <f>COUNTIF(BH$33:BH43,OK)+COUNTIF(BH$33:BH43,RDGfix)+COUNTIF(BH$33:BH43,RDGave)+COUNTIF(BH$33:BH43,RDGevent)+BJ$7-1</f>
        <v>0</v>
      </c>
      <c r="BK43" s="193"/>
      <c r="BL43" s="194" t="str">
        <f t="shared" si="273"/>
        <v/>
      </c>
      <c r="BM43" s="6" t="str">
        <f t="shared" si="274"/>
        <v/>
      </c>
      <c r="BN43" s="201">
        <f>COUNTIF(BL$33:BL43,OK)+COUNTIF(BL$33:BL43,RDGfix)+COUNTIF(BL$33:BL43,RDGave)+COUNTIF(BL$33:BL43,RDGevent)+BN$7-1</f>
        <v>0</v>
      </c>
      <c r="BO43" s="193"/>
      <c r="BP43" s="194" t="str">
        <f t="shared" si="275"/>
        <v/>
      </c>
      <c r="BQ43" s="6" t="str">
        <f t="shared" si="276"/>
        <v/>
      </c>
      <c r="BR43" s="201">
        <f>COUNTIF(BP$33:BP43,OK)+COUNTIF(BP$33:BP43,RDGfix)+COUNTIF(BP$33:BP43,RDGave)+COUNTIF(BP$33:BP43,RDGevent)+BR$7-1</f>
        <v>0</v>
      </c>
      <c r="BS43" s="193"/>
      <c r="BT43" s="194" t="str">
        <f t="shared" si="277"/>
        <v/>
      </c>
      <c r="BU43" s="6" t="str">
        <f t="shared" si="278"/>
        <v/>
      </c>
      <c r="BV43" s="201">
        <f>COUNTIF(BT$33:BT43,OK)+COUNTIF(BT$33:BT43,RDGfix)+COUNTIF(BT$33:BT43,RDGave)+COUNTIF(BT$33:BT43,RDGevent)+BV$7-1</f>
        <v>0</v>
      </c>
      <c r="BW43" s="193"/>
      <c r="BX43" s="194" t="str">
        <f t="shared" si="279"/>
        <v/>
      </c>
      <c r="BY43" s="6" t="str">
        <f t="shared" si="280"/>
        <v/>
      </c>
      <c r="BZ43" s="201">
        <f>COUNTIF(BX$33:BX43,OK)+COUNTIF(BX$33:BX43,RDGfix)+COUNTIF(BX$33:BX43,RDGave)+COUNTIF(BX$33:BX43,RDGevent)+BZ$7-1</f>
        <v>0</v>
      </c>
      <c r="CA43" s="193"/>
      <c r="CB43" s="194" t="str">
        <f t="shared" si="281"/>
        <v/>
      </c>
      <c r="CC43" s="6" t="str">
        <f t="shared" si="282"/>
        <v/>
      </c>
      <c r="CD43" s="201">
        <f>COUNTIF(CB$33:CB43,OK)+COUNTIF(CB$33:CB43,RDGfix)+COUNTIF(CB$33:CB43,RDGave)+COUNTIF(CB$33:CB43,RDGevent)+CD$7-1</f>
        <v>0</v>
      </c>
      <c r="CE43" s="193"/>
      <c r="CF43" s="194" t="str">
        <f t="shared" si="283"/>
        <v/>
      </c>
      <c r="CG43" s="6" t="str">
        <f t="shared" si="284"/>
        <v/>
      </c>
      <c r="CH43" s="201">
        <f>COUNTIF(CF$33:CF43,OK)+COUNTIF(CF$33:CF43,RDGfix)+COUNTIF(CF$33:CF43,RDGave)+COUNTIF(CF$33:CF43,RDGevent)+CH$7-1</f>
        <v>0</v>
      </c>
      <c r="CI43" s="193"/>
      <c r="CJ43" s="194" t="str">
        <f t="shared" si="285"/>
        <v/>
      </c>
      <c r="CK43" s="6" t="str">
        <f t="shared" si="286"/>
        <v/>
      </c>
      <c r="CL43" s="201">
        <f>COUNTIF(CJ$33:CJ43,OK)+COUNTIF(CJ$33:CJ43,RDGfix)+COUNTIF(CJ$33:CJ43,RDGave)+COUNTIF(CJ$33:CJ43,RDGevent)+CL$7-1</f>
        <v>0</v>
      </c>
      <c r="CM43" s="193"/>
      <c r="CN43" s="194" t="str">
        <f t="shared" si="287"/>
        <v/>
      </c>
      <c r="CO43" s="6" t="str">
        <f t="shared" si="288"/>
        <v/>
      </c>
      <c r="CP43" s="201">
        <f>COUNTIF(CN$33:CN43,OK)+COUNTIF(CN$33:CN43,RDGfix)+COUNTIF(CN$33:CN43,RDGave)+COUNTIF(CN$33:CN43,RDGevent)+CP$7-1</f>
        <v>0</v>
      </c>
      <c r="CQ43" s="193"/>
      <c r="CR43" s="194" t="str">
        <f t="shared" si="289"/>
        <v/>
      </c>
      <c r="CS43" s="6" t="str">
        <f t="shared" si="290"/>
        <v/>
      </c>
      <c r="CT43" s="201">
        <f>COUNTIF(CR$33:CR43,OK)+COUNTIF(CR$33:CR43,RDGfix)+COUNTIF(CR$33:CR43,RDGave)+COUNTIF(CR$33:CR43,RDGevent)+CT$7-1</f>
        <v>0</v>
      </c>
      <c r="CU43" s="193"/>
      <c r="CV43" s="194" t="str">
        <f t="shared" si="291"/>
        <v/>
      </c>
      <c r="CW43" s="6" t="str">
        <f t="shared" si="292"/>
        <v/>
      </c>
      <c r="CX43" s="201">
        <f>COUNTIF(CV$33:CV43,OK)+COUNTIF(CV$33:CV43,RDGfix)+COUNTIF(CV$33:CV43,RDGave)+COUNTIF(CV$33:CV43,RDGevent)+CX$7-1</f>
        <v>0</v>
      </c>
      <c r="CY43" s="193"/>
      <c r="CZ43" s="194" t="str">
        <f t="shared" si="293"/>
        <v/>
      </c>
      <c r="DA43" s="6" t="str">
        <f t="shared" si="294"/>
        <v/>
      </c>
      <c r="DB43" s="201">
        <f>COUNTIF(CZ$33:CZ43,OK)+COUNTIF(CZ$33:CZ43,RDGfix)+COUNTIF(CZ$33:CZ43,RDGave)+COUNTIF(CZ$33:CZ43,RDGevent)+DB$7-1</f>
        <v>0</v>
      </c>
      <c r="DC43" s="193"/>
      <c r="DD43" s="194" t="str">
        <f t="shared" si="295"/>
        <v/>
      </c>
      <c r="DE43" s="6" t="str">
        <f t="shared" si="296"/>
        <v/>
      </c>
      <c r="DF43" s="201">
        <f>COUNTIF(DD$33:DD43,OK)+COUNTIF(DD$33:DD43,RDGfix)+COUNTIF(DD$33:DD43,RDGave)+COUNTIF(DD$33:DD43,RDGevent)+DF$7-1</f>
        <v>0</v>
      </c>
      <c r="DG43" s="193"/>
      <c r="DH43" s="194" t="str">
        <f t="shared" si="297"/>
        <v/>
      </c>
      <c r="DI43" s="6" t="str">
        <f t="shared" si="298"/>
        <v/>
      </c>
      <c r="DJ43" s="201">
        <f>COUNTIF(DH$33:DH43,OK)+COUNTIF(DH$33:DH43,RDGfix)+COUNTIF(DH$33:DH43,RDGave)+COUNTIF(DH$33:DH43,RDGevent)+DJ$7-1</f>
        <v>0</v>
      </c>
      <c r="DK43" s="193"/>
      <c r="DL43" s="194" t="str">
        <f t="shared" si="299"/>
        <v/>
      </c>
      <c r="DM43" s="6" t="str">
        <f t="shared" si="300"/>
        <v/>
      </c>
      <c r="DN43" s="201">
        <f>COUNTIF(DL$33:DL43,OK)+COUNTIF(DL$33:DL43,RDGfix)+COUNTIF(DL$33:DL43,RDGave)+COUNTIF(DL$33:DL43,RDGevent)+DN$7-1</f>
        <v>0</v>
      </c>
      <c r="DO43" s="193"/>
      <c r="DP43" s="194" t="str">
        <f t="shared" si="301"/>
        <v/>
      </c>
      <c r="DQ43" s="6" t="str">
        <f t="shared" si="302"/>
        <v/>
      </c>
      <c r="DR43" s="201">
        <f>COUNTIF(DP$33:DP43,OK)+COUNTIF(DP$33:DP43,RDGfix)+COUNTIF(DP$33:DP43,RDGave)+COUNTIF(DP$33:DP43,RDGevent)+DR$7-1</f>
        <v>0</v>
      </c>
      <c r="DS43" s="193"/>
      <c r="DT43" s="194" t="str">
        <f t="shared" si="303"/>
        <v/>
      </c>
      <c r="DU43" s="6" t="str">
        <f t="shared" si="304"/>
        <v/>
      </c>
      <c r="DV43" s="201">
        <f>COUNTIF(DT$33:DT43,OK)+COUNTIF(DT$33:DT43,RDGfix)+COUNTIF(DT$33:DT43,RDGave)+COUNTIF(DT$33:DT43,RDGevent)+DV$7-1</f>
        <v>0</v>
      </c>
      <c r="DW43" s="193"/>
      <c r="DX43" s="194" t="str">
        <f t="shared" si="305"/>
        <v/>
      </c>
      <c r="DY43" s="6" t="str">
        <f t="shared" si="306"/>
        <v/>
      </c>
      <c r="DZ43" s="201">
        <f>COUNTIF(DX$33:DX43,OK)+COUNTIF(DX$33:DX43,RDGfix)+COUNTIF(DX$33:DX43,RDGave)+COUNTIF(DX$33:DX43,RDGevent)+DZ$7-1</f>
        <v>0</v>
      </c>
      <c r="EA43" s="193"/>
      <c r="EB43" s="194" t="str">
        <f t="shared" si="307"/>
        <v/>
      </c>
      <c r="EC43" s="6" t="str">
        <f t="shared" si="308"/>
        <v/>
      </c>
      <c r="ED43" s="201">
        <f>COUNTIF(EB$33:EB43,OK)+COUNTIF(EB$33:EB43,RDGfix)+COUNTIF(EB$33:EB43,RDGave)+COUNTIF(EB$33:EB43,RDGevent)+ED$7-1</f>
        <v>0</v>
      </c>
      <c r="EE43" s="193"/>
      <c r="EF43" s="194" t="str">
        <f t="shared" si="309"/>
        <v/>
      </c>
      <c r="EG43" s="6" t="str">
        <f t="shared" si="310"/>
        <v/>
      </c>
      <c r="EH43" s="201">
        <f>COUNTIF(EF$33:EF43,OK)+COUNTIF(EF$33:EF43,RDGfix)+COUNTIF(EF$33:EF43,RDGave)+COUNTIF(EF$33:EF43,RDGevent)+EH$7-1</f>
        <v>0</v>
      </c>
      <c r="EI43" s="193"/>
      <c r="EJ43" s="194" t="str">
        <f t="shared" si="311"/>
        <v/>
      </c>
      <c r="EK43" s="6" t="str">
        <f t="shared" si="312"/>
        <v/>
      </c>
      <c r="EL43" s="201">
        <f>COUNTIF(EJ$33:EJ43,OK)+COUNTIF(EJ$33:EJ43,RDGfix)+COUNTIF(EJ$33:EJ43,RDGave)+COUNTIF(EJ$33:EJ43,RDGevent)+EL$7-1</f>
        <v>0</v>
      </c>
      <c r="EM43" s="193"/>
      <c r="EN43" s="194" t="str">
        <f t="shared" si="313"/>
        <v/>
      </c>
      <c r="EO43" s="6" t="str">
        <f t="shared" si="314"/>
        <v/>
      </c>
      <c r="EP43" s="201">
        <f>COUNTIF(EN$33:EN43,OK)+COUNTIF(EN$33:EN43,RDGfix)+COUNTIF(EN$33:EN43,RDGave)+COUNTIF(EN$33:EN43,RDGevent)+EP$7-1</f>
        <v>0</v>
      </c>
      <c r="EQ43" s="193"/>
      <c r="ER43" s="194" t="str">
        <f t="shared" si="315"/>
        <v/>
      </c>
      <c r="ES43" s="6" t="str">
        <f t="shared" si="316"/>
        <v/>
      </c>
      <c r="ET43" s="201">
        <f>COUNTIF(ER$33:ER43,OK)+COUNTIF(ER$33:ER43,RDGfix)+COUNTIF(ER$33:ER43,RDGave)+COUNTIF(ER$33:ER43,RDGevent)+ET$7-1</f>
        <v>0</v>
      </c>
      <c r="EU43" s="193"/>
      <c r="EV43" s="194" t="str">
        <f t="shared" si="317"/>
        <v/>
      </c>
      <c r="EW43" s="6" t="str">
        <f t="shared" si="318"/>
        <v/>
      </c>
      <c r="EX43" s="201">
        <f>COUNTIF(EV$33:EV43,OK)+COUNTIF(EV$33:EV43,RDGfix)+COUNTIF(EV$33:EV43,RDGave)+COUNTIF(EV$33:EV43,RDGevent)+EX$7-1</f>
        <v>0</v>
      </c>
      <c r="EY43" s="193"/>
      <c r="EZ43" s="194" t="str">
        <f t="shared" si="319"/>
        <v/>
      </c>
      <c r="FA43" s="6" t="str">
        <f t="shared" si="320"/>
        <v/>
      </c>
      <c r="FB43" s="201">
        <f>COUNTIF(EZ$33:EZ43,OK)+COUNTIF(EZ$33:EZ43,RDGfix)+COUNTIF(EZ$33:EZ43,RDGave)+COUNTIF(EZ$33:EZ43,RDGevent)+FB$7-1</f>
        <v>0</v>
      </c>
      <c r="FC43" s="193"/>
      <c r="FD43" s="194" t="str">
        <f t="shared" si="321"/>
        <v/>
      </c>
      <c r="FE43" s="6" t="str">
        <f t="shared" si="322"/>
        <v/>
      </c>
      <c r="FF43" s="201">
        <f>COUNTIF(FD$33:FD43,OK)+COUNTIF(FD$33:FD43,RDGfix)+COUNTIF(FD$33:FD43,RDGave)+COUNTIF(FD$33:FD43,RDGevent)+FF$7-1</f>
        <v>0</v>
      </c>
      <c r="FG43" s="193"/>
      <c r="FH43" s="194" t="str">
        <f t="shared" si="323"/>
        <v/>
      </c>
      <c r="FI43" s="6" t="str">
        <f t="shared" si="324"/>
        <v/>
      </c>
      <c r="FJ43" s="201">
        <f>COUNTIF(FH$33:FH43,OK)+COUNTIF(FH$33:FH43,RDGfix)+COUNTIF(FH$33:FH43,RDGave)+COUNTIF(FH$33:FH43,RDGevent)+FJ$7-1</f>
        <v>0</v>
      </c>
      <c r="FK43" s="2"/>
      <c r="FL43" s="53">
        <v>1</v>
      </c>
      <c r="FM43" s="2"/>
      <c r="FN43" s="54"/>
      <c r="FO43" s="45"/>
      <c r="FP43" s="2"/>
    </row>
    <row r="44" spans="2:172">
      <c r="B44" s="5" t="s">
        <v>29</v>
      </c>
      <c r="C44" s="242"/>
      <c r="D44" s="6" t="str">
        <f t="shared" si="163"/>
        <v/>
      </c>
      <c r="E44" s="6" t="str">
        <f t="shared" si="164"/>
        <v/>
      </c>
      <c r="F44" s="201">
        <f>COUNTIF(D$33:D44,OK)+COUNTIF(D$33:D44,RDGfix)+COUNTIF(D$33:D44,RDGave)+COUNTIF(D$33:D44,RDGevent)</f>
        <v>0</v>
      </c>
      <c r="G44" s="243"/>
      <c r="H44" s="194" t="str">
        <f t="shared" si="245"/>
        <v/>
      </c>
      <c r="I44" s="6" t="str">
        <f t="shared" si="246"/>
        <v/>
      </c>
      <c r="J44" s="201">
        <f>COUNTIF(H$33:H44,OK)+COUNTIF(H$33:H44,RDGfix)+COUNTIF(H$33:H44,RDGave)+COUNTIF(H$33:H44,RDGevent)+J$7-1</f>
        <v>0</v>
      </c>
      <c r="K44" s="193"/>
      <c r="L44" s="194" t="str">
        <f t="shared" si="247"/>
        <v/>
      </c>
      <c r="M44" s="6" t="str">
        <f t="shared" si="248"/>
        <v/>
      </c>
      <c r="N44" s="201">
        <f>COUNTIF(L$33:L44,OK)+COUNTIF(L$33:L44,RDGfix)+COUNTIF(L$33:L44,RDGave)+COUNTIF(L$33:L44,RDGevent)+N$7-1</f>
        <v>0</v>
      </c>
      <c r="O44" s="193"/>
      <c r="P44" s="194" t="str">
        <f t="shared" si="249"/>
        <v/>
      </c>
      <c r="Q44" s="6" t="str">
        <f t="shared" si="250"/>
        <v/>
      </c>
      <c r="R44" s="201">
        <f>COUNTIF(P$33:P44,OK)+COUNTIF(P$33:P44,RDGfix)+COUNTIF(P$33:P44,RDGave)+COUNTIF(P$33:P44,RDGevent)+R$7-1</f>
        <v>0</v>
      </c>
      <c r="S44" s="193"/>
      <c r="T44" s="194" t="str">
        <f t="shared" si="251"/>
        <v/>
      </c>
      <c r="U44" s="6" t="str">
        <f t="shared" si="252"/>
        <v/>
      </c>
      <c r="V44" s="201">
        <f>COUNTIF(T$33:T44,OK)+COUNTIF(T$33:T44,RDGfix)+COUNTIF(T$33:T44,RDGave)+COUNTIF(T$33:T44,RDGevent)+V$7-1</f>
        <v>0</v>
      </c>
      <c r="W44" s="193"/>
      <c r="X44" s="194" t="str">
        <f t="shared" si="253"/>
        <v/>
      </c>
      <c r="Y44" s="6" t="str">
        <f t="shared" si="254"/>
        <v/>
      </c>
      <c r="Z44" s="201">
        <f>COUNTIF(X$33:X44,OK)+COUNTIF(X$33:X44,RDGfix)+COUNTIF(X$33:X44,RDGave)+COUNTIF(X$33:X44,RDGevent)+Z$7-1</f>
        <v>0</v>
      </c>
      <c r="AA44" s="193"/>
      <c r="AB44" s="194" t="str">
        <f t="shared" si="255"/>
        <v/>
      </c>
      <c r="AC44" s="6" t="str">
        <f t="shared" si="256"/>
        <v/>
      </c>
      <c r="AD44" s="201">
        <f>COUNTIF(AB$33:AB44,OK)+COUNTIF(AB$33:AB44,RDGfix)+COUNTIF(AB$33:AB44,RDGave)+COUNTIF(AB$33:AB44,RDGevent)+AD$7-1</f>
        <v>0</v>
      </c>
      <c r="AE44" s="193"/>
      <c r="AF44" s="194" t="str">
        <f t="shared" si="257"/>
        <v/>
      </c>
      <c r="AG44" s="6" t="str">
        <f t="shared" si="258"/>
        <v/>
      </c>
      <c r="AH44" s="201">
        <f>COUNTIF(AF$33:AF44,OK)+COUNTIF(AF$33:AF44,RDGfix)+COUNTIF(AF$33:AF44,RDGave)+COUNTIF(AF$33:AF44,RDGevent)+AH$7-1</f>
        <v>0</v>
      </c>
      <c r="AI44" s="193"/>
      <c r="AJ44" s="194" t="str">
        <f t="shared" si="259"/>
        <v/>
      </c>
      <c r="AK44" s="6" t="str">
        <f t="shared" si="260"/>
        <v/>
      </c>
      <c r="AL44" s="201">
        <f>COUNTIF(AJ$33:AJ44,OK)+COUNTIF(AJ$33:AJ44,RDGfix)+COUNTIF(AJ$33:AJ44,RDGave)+COUNTIF(AJ$33:AJ44,RDGevent)+AL$7-1</f>
        <v>0</v>
      </c>
      <c r="AM44" s="243"/>
      <c r="AN44" s="194" t="str">
        <f t="shared" si="261"/>
        <v/>
      </c>
      <c r="AO44" s="6" t="str">
        <f t="shared" si="262"/>
        <v/>
      </c>
      <c r="AP44" s="201">
        <f>COUNTIF(AN$33:AN44,OK)+COUNTIF(AN$33:AN44,RDGfix)+COUNTIF(AN$33:AN44,RDGave)+COUNTIF(AN$33:AN44,RDGevent)+AP$7-1</f>
        <v>0</v>
      </c>
      <c r="AQ44" s="193"/>
      <c r="AR44" s="194" t="str">
        <f t="shared" si="263"/>
        <v/>
      </c>
      <c r="AS44" s="6" t="str">
        <f t="shared" si="264"/>
        <v/>
      </c>
      <c r="AT44" s="201">
        <f>COUNTIF(AR$33:AR44,OK)+COUNTIF(AR$33:AR44,RDGfix)+COUNTIF(AR$33:AR44,RDGave)+COUNTIF(AR$33:AR44,RDGevent)+AT$7-1</f>
        <v>0</v>
      </c>
      <c r="AU44" s="193"/>
      <c r="AV44" s="194" t="str">
        <f t="shared" si="265"/>
        <v/>
      </c>
      <c r="AW44" s="6" t="str">
        <f t="shared" si="266"/>
        <v/>
      </c>
      <c r="AX44" s="201">
        <f>COUNTIF(AV$33:AV44,OK)+COUNTIF(AV$33:AV44,RDGfix)+COUNTIF(AV$33:AV44,RDGave)+COUNTIF(AV$33:AV44,RDGevent)+AX$7-1</f>
        <v>0</v>
      </c>
      <c r="AY44" s="193"/>
      <c r="AZ44" s="194" t="str">
        <f t="shared" si="267"/>
        <v/>
      </c>
      <c r="BA44" s="6" t="str">
        <f t="shared" si="268"/>
        <v/>
      </c>
      <c r="BB44" s="201">
        <f>COUNTIF(AZ$33:AZ44,OK)+COUNTIF(AZ$33:AZ44,RDGfix)+COUNTIF(AZ$33:AZ44,RDGave)+COUNTIF(AZ$33:AZ44,RDGevent)+BB$7-1</f>
        <v>0</v>
      </c>
      <c r="BC44" s="193"/>
      <c r="BD44" s="194" t="str">
        <f t="shared" si="269"/>
        <v/>
      </c>
      <c r="BE44" s="6" t="str">
        <f t="shared" si="270"/>
        <v/>
      </c>
      <c r="BF44" s="201">
        <f>COUNTIF(BD$33:BD44,OK)+COUNTIF(BD$33:BD44,RDGfix)+COUNTIF(BD$33:BD44,RDGave)+COUNTIF(BD$33:BD44,RDGevent)+BF$7-1</f>
        <v>0</v>
      </c>
      <c r="BG44" s="193"/>
      <c r="BH44" s="194" t="str">
        <f t="shared" si="271"/>
        <v/>
      </c>
      <c r="BI44" s="6" t="str">
        <f t="shared" si="272"/>
        <v/>
      </c>
      <c r="BJ44" s="201">
        <f>COUNTIF(BH$33:BH44,OK)+COUNTIF(BH$33:BH44,RDGfix)+COUNTIF(BH$33:BH44,RDGave)+COUNTIF(BH$33:BH44,RDGevent)+BJ$7-1</f>
        <v>0</v>
      </c>
      <c r="BK44" s="193"/>
      <c r="BL44" s="194" t="str">
        <f t="shared" si="273"/>
        <v/>
      </c>
      <c r="BM44" s="6" t="str">
        <f t="shared" si="274"/>
        <v/>
      </c>
      <c r="BN44" s="201">
        <f>COUNTIF(BL$33:BL44,OK)+COUNTIF(BL$33:BL44,RDGfix)+COUNTIF(BL$33:BL44,RDGave)+COUNTIF(BL$33:BL44,RDGevent)+BN$7-1</f>
        <v>0</v>
      </c>
      <c r="BO44" s="193"/>
      <c r="BP44" s="194" t="str">
        <f t="shared" si="275"/>
        <v/>
      </c>
      <c r="BQ44" s="6" t="str">
        <f t="shared" si="276"/>
        <v/>
      </c>
      <c r="BR44" s="201">
        <f>COUNTIF(BP$33:BP44,OK)+COUNTIF(BP$33:BP44,RDGfix)+COUNTIF(BP$33:BP44,RDGave)+COUNTIF(BP$33:BP44,RDGevent)+BR$7-1</f>
        <v>0</v>
      </c>
      <c r="BS44" s="193"/>
      <c r="BT44" s="194" t="str">
        <f t="shared" si="277"/>
        <v/>
      </c>
      <c r="BU44" s="6" t="str">
        <f t="shared" si="278"/>
        <v/>
      </c>
      <c r="BV44" s="201">
        <f>COUNTIF(BT$33:BT44,OK)+COUNTIF(BT$33:BT44,RDGfix)+COUNTIF(BT$33:BT44,RDGave)+COUNTIF(BT$33:BT44,RDGevent)+BV$7-1</f>
        <v>0</v>
      </c>
      <c r="BW44" s="193"/>
      <c r="BX44" s="194" t="str">
        <f t="shared" si="279"/>
        <v/>
      </c>
      <c r="BY44" s="6" t="str">
        <f t="shared" si="280"/>
        <v/>
      </c>
      <c r="BZ44" s="201">
        <f>COUNTIF(BX$33:BX44,OK)+COUNTIF(BX$33:BX44,RDGfix)+COUNTIF(BX$33:BX44,RDGave)+COUNTIF(BX$33:BX44,RDGevent)+BZ$7-1</f>
        <v>0</v>
      </c>
      <c r="CA44" s="193"/>
      <c r="CB44" s="194" t="str">
        <f t="shared" si="281"/>
        <v/>
      </c>
      <c r="CC44" s="6" t="str">
        <f t="shared" si="282"/>
        <v/>
      </c>
      <c r="CD44" s="201">
        <f>COUNTIF(CB$33:CB44,OK)+COUNTIF(CB$33:CB44,RDGfix)+COUNTIF(CB$33:CB44,RDGave)+COUNTIF(CB$33:CB44,RDGevent)+CD$7-1</f>
        <v>0</v>
      </c>
      <c r="CE44" s="193"/>
      <c r="CF44" s="194" t="str">
        <f t="shared" si="283"/>
        <v/>
      </c>
      <c r="CG44" s="6" t="str">
        <f t="shared" si="284"/>
        <v/>
      </c>
      <c r="CH44" s="201">
        <f>COUNTIF(CF$33:CF44,OK)+COUNTIF(CF$33:CF44,RDGfix)+COUNTIF(CF$33:CF44,RDGave)+COUNTIF(CF$33:CF44,RDGevent)+CH$7-1</f>
        <v>0</v>
      </c>
      <c r="CI44" s="193"/>
      <c r="CJ44" s="194" t="str">
        <f t="shared" si="285"/>
        <v/>
      </c>
      <c r="CK44" s="6" t="str">
        <f t="shared" si="286"/>
        <v/>
      </c>
      <c r="CL44" s="201">
        <f>COUNTIF(CJ$33:CJ44,OK)+COUNTIF(CJ$33:CJ44,RDGfix)+COUNTIF(CJ$33:CJ44,RDGave)+COUNTIF(CJ$33:CJ44,RDGevent)+CL$7-1</f>
        <v>0</v>
      </c>
      <c r="CM44" s="193"/>
      <c r="CN44" s="194" t="str">
        <f t="shared" si="287"/>
        <v/>
      </c>
      <c r="CO44" s="6" t="str">
        <f t="shared" si="288"/>
        <v/>
      </c>
      <c r="CP44" s="201">
        <f>COUNTIF(CN$33:CN44,OK)+COUNTIF(CN$33:CN44,RDGfix)+COUNTIF(CN$33:CN44,RDGave)+COUNTIF(CN$33:CN44,RDGevent)+CP$7-1</f>
        <v>0</v>
      </c>
      <c r="CQ44" s="193"/>
      <c r="CR44" s="194" t="str">
        <f t="shared" si="289"/>
        <v/>
      </c>
      <c r="CS44" s="6" t="str">
        <f t="shared" si="290"/>
        <v/>
      </c>
      <c r="CT44" s="201">
        <f>COUNTIF(CR$33:CR44,OK)+COUNTIF(CR$33:CR44,RDGfix)+COUNTIF(CR$33:CR44,RDGave)+COUNTIF(CR$33:CR44,RDGevent)+CT$7-1</f>
        <v>0</v>
      </c>
      <c r="CU44" s="193"/>
      <c r="CV44" s="194" t="str">
        <f t="shared" si="291"/>
        <v/>
      </c>
      <c r="CW44" s="6" t="str">
        <f t="shared" si="292"/>
        <v/>
      </c>
      <c r="CX44" s="201">
        <f>COUNTIF(CV$33:CV44,OK)+COUNTIF(CV$33:CV44,RDGfix)+COUNTIF(CV$33:CV44,RDGave)+COUNTIF(CV$33:CV44,RDGevent)+CX$7-1</f>
        <v>0</v>
      </c>
      <c r="CY44" s="193"/>
      <c r="CZ44" s="194" t="str">
        <f t="shared" si="293"/>
        <v/>
      </c>
      <c r="DA44" s="6" t="str">
        <f t="shared" si="294"/>
        <v/>
      </c>
      <c r="DB44" s="201">
        <f>COUNTIF(CZ$33:CZ44,OK)+COUNTIF(CZ$33:CZ44,RDGfix)+COUNTIF(CZ$33:CZ44,RDGave)+COUNTIF(CZ$33:CZ44,RDGevent)+DB$7-1</f>
        <v>0</v>
      </c>
      <c r="DC44" s="193"/>
      <c r="DD44" s="194" t="str">
        <f t="shared" si="295"/>
        <v/>
      </c>
      <c r="DE44" s="6" t="str">
        <f t="shared" si="296"/>
        <v/>
      </c>
      <c r="DF44" s="201">
        <f>COUNTIF(DD$33:DD44,OK)+COUNTIF(DD$33:DD44,RDGfix)+COUNTIF(DD$33:DD44,RDGave)+COUNTIF(DD$33:DD44,RDGevent)+DF$7-1</f>
        <v>0</v>
      </c>
      <c r="DG44" s="193"/>
      <c r="DH44" s="194" t="str">
        <f t="shared" si="297"/>
        <v/>
      </c>
      <c r="DI44" s="6" t="str">
        <f t="shared" si="298"/>
        <v/>
      </c>
      <c r="DJ44" s="201">
        <f>COUNTIF(DH$33:DH44,OK)+COUNTIF(DH$33:DH44,RDGfix)+COUNTIF(DH$33:DH44,RDGave)+COUNTIF(DH$33:DH44,RDGevent)+DJ$7-1</f>
        <v>0</v>
      </c>
      <c r="DK44" s="193"/>
      <c r="DL44" s="194" t="str">
        <f t="shared" si="299"/>
        <v/>
      </c>
      <c r="DM44" s="6" t="str">
        <f t="shared" si="300"/>
        <v/>
      </c>
      <c r="DN44" s="201">
        <f>COUNTIF(DL$33:DL44,OK)+COUNTIF(DL$33:DL44,RDGfix)+COUNTIF(DL$33:DL44,RDGave)+COUNTIF(DL$33:DL44,RDGevent)+DN$7-1</f>
        <v>0</v>
      </c>
      <c r="DO44" s="193"/>
      <c r="DP44" s="194" t="str">
        <f t="shared" si="301"/>
        <v/>
      </c>
      <c r="DQ44" s="6" t="str">
        <f t="shared" si="302"/>
        <v/>
      </c>
      <c r="DR44" s="201">
        <f>COUNTIF(DP$33:DP44,OK)+COUNTIF(DP$33:DP44,RDGfix)+COUNTIF(DP$33:DP44,RDGave)+COUNTIF(DP$33:DP44,RDGevent)+DR$7-1</f>
        <v>0</v>
      </c>
      <c r="DS44" s="193"/>
      <c r="DT44" s="194" t="str">
        <f t="shared" si="303"/>
        <v/>
      </c>
      <c r="DU44" s="6" t="str">
        <f t="shared" si="304"/>
        <v/>
      </c>
      <c r="DV44" s="201">
        <f>COUNTIF(DT$33:DT44,OK)+COUNTIF(DT$33:DT44,RDGfix)+COUNTIF(DT$33:DT44,RDGave)+COUNTIF(DT$33:DT44,RDGevent)+DV$7-1</f>
        <v>0</v>
      </c>
      <c r="DW44" s="193"/>
      <c r="DX44" s="194" t="str">
        <f t="shared" si="305"/>
        <v/>
      </c>
      <c r="DY44" s="6" t="str">
        <f t="shared" si="306"/>
        <v/>
      </c>
      <c r="DZ44" s="201">
        <f>COUNTIF(DX$33:DX44,OK)+COUNTIF(DX$33:DX44,RDGfix)+COUNTIF(DX$33:DX44,RDGave)+COUNTIF(DX$33:DX44,RDGevent)+DZ$7-1</f>
        <v>0</v>
      </c>
      <c r="EA44" s="193"/>
      <c r="EB44" s="194" t="str">
        <f t="shared" si="307"/>
        <v/>
      </c>
      <c r="EC44" s="6" t="str">
        <f t="shared" si="308"/>
        <v/>
      </c>
      <c r="ED44" s="201">
        <f>COUNTIF(EB$33:EB44,OK)+COUNTIF(EB$33:EB44,RDGfix)+COUNTIF(EB$33:EB44,RDGave)+COUNTIF(EB$33:EB44,RDGevent)+ED$7-1</f>
        <v>0</v>
      </c>
      <c r="EE44" s="193"/>
      <c r="EF44" s="194" t="str">
        <f t="shared" si="309"/>
        <v/>
      </c>
      <c r="EG44" s="6" t="str">
        <f t="shared" si="310"/>
        <v/>
      </c>
      <c r="EH44" s="201">
        <f>COUNTIF(EF$33:EF44,OK)+COUNTIF(EF$33:EF44,RDGfix)+COUNTIF(EF$33:EF44,RDGave)+COUNTIF(EF$33:EF44,RDGevent)+EH$7-1</f>
        <v>0</v>
      </c>
      <c r="EI44" s="193"/>
      <c r="EJ44" s="194" t="str">
        <f t="shared" si="311"/>
        <v/>
      </c>
      <c r="EK44" s="6" t="str">
        <f t="shared" si="312"/>
        <v/>
      </c>
      <c r="EL44" s="201">
        <f>COUNTIF(EJ$33:EJ44,OK)+COUNTIF(EJ$33:EJ44,RDGfix)+COUNTIF(EJ$33:EJ44,RDGave)+COUNTIF(EJ$33:EJ44,RDGevent)+EL$7-1</f>
        <v>0</v>
      </c>
      <c r="EM44" s="193"/>
      <c r="EN44" s="194" t="str">
        <f t="shared" si="313"/>
        <v/>
      </c>
      <c r="EO44" s="6" t="str">
        <f t="shared" si="314"/>
        <v/>
      </c>
      <c r="EP44" s="201">
        <f>COUNTIF(EN$33:EN44,OK)+COUNTIF(EN$33:EN44,RDGfix)+COUNTIF(EN$33:EN44,RDGave)+COUNTIF(EN$33:EN44,RDGevent)+EP$7-1</f>
        <v>0</v>
      </c>
      <c r="EQ44" s="193"/>
      <c r="ER44" s="194" t="str">
        <f t="shared" si="315"/>
        <v/>
      </c>
      <c r="ES44" s="6" t="str">
        <f t="shared" si="316"/>
        <v/>
      </c>
      <c r="ET44" s="201">
        <f>COUNTIF(ER$33:ER44,OK)+COUNTIF(ER$33:ER44,RDGfix)+COUNTIF(ER$33:ER44,RDGave)+COUNTIF(ER$33:ER44,RDGevent)+ET$7-1</f>
        <v>0</v>
      </c>
      <c r="EU44" s="193"/>
      <c r="EV44" s="194" t="str">
        <f t="shared" si="317"/>
        <v/>
      </c>
      <c r="EW44" s="6" t="str">
        <f t="shared" si="318"/>
        <v/>
      </c>
      <c r="EX44" s="201">
        <f>COUNTIF(EV$33:EV44,OK)+COUNTIF(EV$33:EV44,RDGfix)+COUNTIF(EV$33:EV44,RDGave)+COUNTIF(EV$33:EV44,RDGevent)+EX$7-1</f>
        <v>0</v>
      </c>
      <c r="EY44" s="193"/>
      <c r="EZ44" s="194" t="str">
        <f t="shared" si="319"/>
        <v/>
      </c>
      <c r="FA44" s="6" t="str">
        <f t="shared" si="320"/>
        <v/>
      </c>
      <c r="FB44" s="201">
        <f>COUNTIF(EZ$33:EZ44,OK)+COUNTIF(EZ$33:EZ44,RDGfix)+COUNTIF(EZ$33:EZ44,RDGave)+COUNTIF(EZ$33:EZ44,RDGevent)+FB$7-1</f>
        <v>0</v>
      </c>
      <c r="FC44" s="193"/>
      <c r="FD44" s="194" t="str">
        <f t="shared" si="321"/>
        <v/>
      </c>
      <c r="FE44" s="6" t="str">
        <f t="shared" si="322"/>
        <v/>
      </c>
      <c r="FF44" s="201">
        <f>COUNTIF(FD$33:FD44,OK)+COUNTIF(FD$33:FD44,RDGfix)+COUNTIF(FD$33:FD44,RDGave)+COUNTIF(FD$33:FD44,RDGevent)+FF$7-1</f>
        <v>0</v>
      </c>
      <c r="FG44" s="193"/>
      <c r="FH44" s="194" t="str">
        <f t="shared" si="323"/>
        <v/>
      </c>
      <c r="FI44" s="6" t="str">
        <f t="shared" si="324"/>
        <v/>
      </c>
      <c r="FJ44" s="201">
        <f>COUNTIF(FH$33:FH44,OK)+COUNTIF(FH$33:FH44,RDGfix)+COUNTIF(FH$33:FH44,RDGave)+COUNTIF(FH$33:FH44,RDGevent)+FJ$7-1</f>
        <v>0</v>
      </c>
      <c r="FK44" s="2"/>
      <c r="FL44" s="53"/>
      <c r="FM44" s="2"/>
      <c r="FN44" s="54"/>
      <c r="FO44" s="45"/>
      <c r="FP44" s="2"/>
    </row>
    <row r="45" spans="2:172">
      <c r="B45" s="5" t="s">
        <v>30</v>
      </c>
      <c r="C45" s="242"/>
      <c r="D45" s="6" t="str">
        <f t="shared" si="163"/>
        <v/>
      </c>
      <c r="E45" s="6" t="str">
        <f t="shared" si="164"/>
        <v/>
      </c>
      <c r="F45" s="201">
        <f>COUNTIF(D$33:D45,OK)+COUNTIF(D$33:D45,RDGfix)+COUNTIF(D$33:D45,RDGave)+COUNTIF(D$33:D45,RDGevent)</f>
        <v>0</v>
      </c>
      <c r="G45" s="243"/>
      <c r="H45" s="194" t="str">
        <f t="shared" si="245"/>
        <v/>
      </c>
      <c r="I45" s="6" t="str">
        <f t="shared" si="246"/>
        <v/>
      </c>
      <c r="J45" s="201">
        <f>COUNTIF(H$33:H45,OK)+COUNTIF(H$33:H45,RDGfix)+COUNTIF(H$33:H45,RDGave)+COUNTIF(H$33:H45,RDGevent)+J$7-1</f>
        <v>0</v>
      </c>
      <c r="K45" s="193"/>
      <c r="L45" s="194" t="str">
        <f t="shared" si="247"/>
        <v/>
      </c>
      <c r="M45" s="6" t="str">
        <f t="shared" si="248"/>
        <v/>
      </c>
      <c r="N45" s="201">
        <f>COUNTIF(L$33:L45,OK)+COUNTIF(L$33:L45,RDGfix)+COUNTIF(L$33:L45,RDGave)+COUNTIF(L$33:L45,RDGevent)+N$7-1</f>
        <v>0</v>
      </c>
      <c r="O45" s="193"/>
      <c r="P45" s="194" t="str">
        <f t="shared" si="249"/>
        <v/>
      </c>
      <c r="Q45" s="6" t="str">
        <f t="shared" si="250"/>
        <v/>
      </c>
      <c r="R45" s="201">
        <f>COUNTIF(P$33:P45,OK)+COUNTIF(P$33:P45,RDGfix)+COUNTIF(P$33:P45,RDGave)+COUNTIF(P$33:P45,RDGevent)+R$7-1</f>
        <v>0</v>
      </c>
      <c r="S45" s="193"/>
      <c r="T45" s="194" t="str">
        <f t="shared" si="251"/>
        <v/>
      </c>
      <c r="U45" s="6" t="str">
        <f t="shared" si="252"/>
        <v/>
      </c>
      <c r="V45" s="201">
        <f>COUNTIF(T$33:T45,OK)+COUNTIF(T$33:T45,RDGfix)+COUNTIF(T$33:T45,RDGave)+COUNTIF(T$33:T45,RDGevent)+V$7-1</f>
        <v>0</v>
      </c>
      <c r="W45" s="193"/>
      <c r="X45" s="194" t="str">
        <f t="shared" si="253"/>
        <v/>
      </c>
      <c r="Y45" s="6" t="str">
        <f t="shared" si="254"/>
        <v/>
      </c>
      <c r="Z45" s="201">
        <f>COUNTIF(X$33:X45,OK)+COUNTIF(X$33:X45,RDGfix)+COUNTIF(X$33:X45,RDGave)+COUNTIF(X$33:X45,RDGevent)+Z$7-1</f>
        <v>0</v>
      </c>
      <c r="AA45" s="193"/>
      <c r="AB45" s="194" t="str">
        <f t="shared" si="255"/>
        <v/>
      </c>
      <c r="AC45" s="6" t="str">
        <f t="shared" si="256"/>
        <v/>
      </c>
      <c r="AD45" s="201">
        <f>COUNTIF(AB$33:AB45,OK)+COUNTIF(AB$33:AB45,RDGfix)+COUNTIF(AB$33:AB45,RDGave)+COUNTIF(AB$33:AB45,RDGevent)+AD$7-1</f>
        <v>0</v>
      </c>
      <c r="AE45" s="193"/>
      <c r="AF45" s="194" t="str">
        <f t="shared" si="257"/>
        <v/>
      </c>
      <c r="AG45" s="6" t="str">
        <f t="shared" si="258"/>
        <v/>
      </c>
      <c r="AH45" s="201">
        <f>COUNTIF(AF$33:AF45,OK)+COUNTIF(AF$33:AF45,RDGfix)+COUNTIF(AF$33:AF45,RDGave)+COUNTIF(AF$33:AF45,RDGevent)+AH$7-1</f>
        <v>0</v>
      </c>
      <c r="AI45" s="193"/>
      <c r="AJ45" s="194" t="str">
        <f t="shared" si="259"/>
        <v/>
      </c>
      <c r="AK45" s="6" t="str">
        <f t="shared" si="260"/>
        <v/>
      </c>
      <c r="AL45" s="201">
        <f>COUNTIF(AJ$33:AJ45,OK)+COUNTIF(AJ$33:AJ45,RDGfix)+COUNTIF(AJ$33:AJ45,RDGave)+COUNTIF(AJ$33:AJ45,RDGevent)+AL$7-1</f>
        <v>0</v>
      </c>
      <c r="AM45" s="243"/>
      <c r="AN45" s="194" t="str">
        <f t="shared" si="261"/>
        <v/>
      </c>
      <c r="AO45" s="6" t="str">
        <f t="shared" si="262"/>
        <v/>
      </c>
      <c r="AP45" s="201">
        <f>COUNTIF(AN$33:AN45,OK)+COUNTIF(AN$33:AN45,RDGfix)+COUNTIF(AN$33:AN45,RDGave)+COUNTIF(AN$33:AN45,RDGevent)+AP$7-1</f>
        <v>0</v>
      </c>
      <c r="AQ45" s="193"/>
      <c r="AR45" s="194" t="str">
        <f t="shared" si="263"/>
        <v/>
      </c>
      <c r="AS45" s="6" t="str">
        <f t="shared" si="264"/>
        <v/>
      </c>
      <c r="AT45" s="201">
        <f>COUNTIF(AR$33:AR45,OK)+COUNTIF(AR$33:AR45,RDGfix)+COUNTIF(AR$33:AR45,RDGave)+COUNTIF(AR$33:AR45,RDGevent)+AT$7-1</f>
        <v>0</v>
      </c>
      <c r="AU45" s="193"/>
      <c r="AV45" s="194" t="str">
        <f t="shared" si="265"/>
        <v/>
      </c>
      <c r="AW45" s="6" t="str">
        <f t="shared" si="266"/>
        <v/>
      </c>
      <c r="AX45" s="201">
        <f>COUNTIF(AV$33:AV45,OK)+COUNTIF(AV$33:AV45,RDGfix)+COUNTIF(AV$33:AV45,RDGave)+COUNTIF(AV$33:AV45,RDGevent)+AX$7-1</f>
        <v>0</v>
      </c>
      <c r="AY45" s="193"/>
      <c r="AZ45" s="194" t="str">
        <f t="shared" si="267"/>
        <v/>
      </c>
      <c r="BA45" s="6" t="str">
        <f t="shared" si="268"/>
        <v/>
      </c>
      <c r="BB45" s="201">
        <f>COUNTIF(AZ$33:AZ45,OK)+COUNTIF(AZ$33:AZ45,RDGfix)+COUNTIF(AZ$33:AZ45,RDGave)+COUNTIF(AZ$33:AZ45,RDGevent)+BB$7-1</f>
        <v>0</v>
      </c>
      <c r="BC45" s="193"/>
      <c r="BD45" s="194" t="str">
        <f t="shared" si="269"/>
        <v/>
      </c>
      <c r="BE45" s="6" t="str">
        <f t="shared" si="270"/>
        <v/>
      </c>
      <c r="BF45" s="201">
        <f>COUNTIF(BD$33:BD45,OK)+COUNTIF(BD$33:BD45,RDGfix)+COUNTIF(BD$33:BD45,RDGave)+COUNTIF(BD$33:BD45,RDGevent)+BF$7-1</f>
        <v>0</v>
      </c>
      <c r="BG45" s="193"/>
      <c r="BH45" s="194" t="str">
        <f t="shared" si="271"/>
        <v/>
      </c>
      <c r="BI45" s="6" t="str">
        <f t="shared" si="272"/>
        <v/>
      </c>
      <c r="BJ45" s="201">
        <f>COUNTIF(BH$33:BH45,OK)+COUNTIF(BH$33:BH45,RDGfix)+COUNTIF(BH$33:BH45,RDGave)+COUNTIF(BH$33:BH45,RDGevent)+BJ$7-1</f>
        <v>0</v>
      </c>
      <c r="BK45" s="193"/>
      <c r="BL45" s="194" t="str">
        <f t="shared" si="273"/>
        <v/>
      </c>
      <c r="BM45" s="6" t="str">
        <f t="shared" si="274"/>
        <v/>
      </c>
      <c r="BN45" s="201">
        <f>COUNTIF(BL$33:BL45,OK)+COUNTIF(BL$33:BL45,RDGfix)+COUNTIF(BL$33:BL45,RDGave)+COUNTIF(BL$33:BL45,RDGevent)+BN$7-1</f>
        <v>0</v>
      </c>
      <c r="BO45" s="193"/>
      <c r="BP45" s="194" t="str">
        <f t="shared" si="275"/>
        <v/>
      </c>
      <c r="BQ45" s="6" t="str">
        <f t="shared" si="276"/>
        <v/>
      </c>
      <c r="BR45" s="201">
        <f>COUNTIF(BP$33:BP45,OK)+COUNTIF(BP$33:BP45,RDGfix)+COUNTIF(BP$33:BP45,RDGave)+COUNTIF(BP$33:BP45,RDGevent)+BR$7-1</f>
        <v>0</v>
      </c>
      <c r="BS45" s="193"/>
      <c r="BT45" s="194" t="str">
        <f t="shared" si="277"/>
        <v/>
      </c>
      <c r="BU45" s="6" t="str">
        <f t="shared" si="278"/>
        <v/>
      </c>
      <c r="BV45" s="201">
        <f>COUNTIF(BT$33:BT45,OK)+COUNTIF(BT$33:BT45,RDGfix)+COUNTIF(BT$33:BT45,RDGave)+COUNTIF(BT$33:BT45,RDGevent)+BV$7-1</f>
        <v>0</v>
      </c>
      <c r="BW45" s="193"/>
      <c r="BX45" s="194" t="str">
        <f t="shared" si="279"/>
        <v/>
      </c>
      <c r="BY45" s="6" t="str">
        <f t="shared" si="280"/>
        <v/>
      </c>
      <c r="BZ45" s="201">
        <f>COUNTIF(BX$33:BX45,OK)+COUNTIF(BX$33:BX45,RDGfix)+COUNTIF(BX$33:BX45,RDGave)+COUNTIF(BX$33:BX45,RDGevent)+BZ$7-1</f>
        <v>0</v>
      </c>
      <c r="CA45" s="193"/>
      <c r="CB45" s="194" t="str">
        <f t="shared" si="281"/>
        <v/>
      </c>
      <c r="CC45" s="6" t="str">
        <f t="shared" si="282"/>
        <v/>
      </c>
      <c r="CD45" s="201">
        <f>COUNTIF(CB$33:CB45,OK)+COUNTIF(CB$33:CB45,RDGfix)+COUNTIF(CB$33:CB45,RDGave)+COUNTIF(CB$33:CB45,RDGevent)+CD$7-1</f>
        <v>0</v>
      </c>
      <c r="CE45" s="193"/>
      <c r="CF45" s="194" t="str">
        <f t="shared" si="283"/>
        <v/>
      </c>
      <c r="CG45" s="6" t="str">
        <f t="shared" si="284"/>
        <v/>
      </c>
      <c r="CH45" s="201">
        <f>COUNTIF(CF$33:CF45,OK)+COUNTIF(CF$33:CF45,RDGfix)+COUNTIF(CF$33:CF45,RDGave)+COUNTIF(CF$33:CF45,RDGevent)+CH$7-1</f>
        <v>0</v>
      </c>
      <c r="CI45" s="193"/>
      <c r="CJ45" s="194" t="str">
        <f t="shared" si="285"/>
        <v/>
      </c>
      <c r="CK45" s="6" t="str">
        <f t="shared" si="286"/>
        <v/>
      </c>
      <c r="CL45" s="201">
        <f>COUNTIF(CJ$33:CJ45,OK)+COUNTIF(CJ$33:CJ45,RDGfix)+COUNTIF(CJ$33:CJ45,RDGave)+COUNTIF(CJ$33:CJ45,RDGevent)+CL$7-1</f>
        <v>0</v>
      </c>
      <c r="CM45" s="193"/>
      <c r="CN45" s="194" t="str">
        <f t="shared" si="287"/>
        <v/>
      </c>
      <c r="CO45" s="6" t="str">
        <f t="shared" si="288"/>
        <v/>
      </c>
      <c r="CP45" s="201">
        <f>COUNTIF(CN$33:CN45,OK)+COUNTIF(CN$33:CN45,RDGfix)+COUNTIF(CN$33:CN45,RDGave)+COUNTIF(CN$33:CN45,RDGevent)+CP$7-1</f>
        <v>0</v>
      </c>
      <c r="CQ45" s="193"/>
      <c r="CR45" s="194" t="str">
        <f t="shared" si="289"/>
        <v/>
      </c>
      <c r="CS45" s="6" t="str">
        <f t="shared" si="290"/>
        <v/>
      </c>
      <c r="CT45" s="201">
        <f>COUNTIF(CR$33:CR45,OK)+COUNTIF(CR$33:CR45,RDGfix)+COUNTIF(CR$33:CR45,RDGave)+COUNTIF(CR$33:CR45,RDGevent)+CT$7-1</f>
        <v>0</v>
      </c>
      <c r="CU45" s="193"/>
      <c r="CV45" s="194" t="str">
        <f t="shared" si="291"/>
        <v/>
      </c>
      <c r="CW45" s="6" t="str">
        <f t="shared" si="292"/>
        <v/>
      </c>
      <c r="CX45" s="201">
        <f>COUNTIF(CV$33:CV45,OK)+COUNTIF(CV$33:CV45,RDGfix)+COUNTIF(CV$33:CV45,RDGave)+COUNTIF(CV$33:CV45,RDGevent)+CX$7-1</f>
        <v>0</v>
      </c>
      <c r="CY45" s="193"/>
      <c r="CZ45" s="194" t="str">
        <f t="shared" si="293"/>
        <v/>
      </c>
      <c r="DA45" s="6" t="str">
        <f t="shared" si="294"/>
        <v/>
      </c>
      <c r="DB45" s="201">
        <f>COUNTIF(CZ$33:CZ45,OK)+COUNTIF(CZ$33:CZ45,RDGfix)+COUNTIF(CZ$33:CZ45,RDGave)+COUNTIF(CZ$33:CZ45,RDGevent)+DB$7-1</f>
        <v>0</v>
      </c>
      <c r="DC45" s="193"/>
      <c r="DD45" s="194" t="str">
        <f t="shared" si="295"/>
        <v/>
      </c>
      <c r="DE45" s="6" t="str">
        <f t="shared" si="296"/>
        <v/>
      </c>
      <c r="DF45" s="201">
        <f>COUNTIF(DD$33:DD45,OK)+COUNTIF(DD$33:DD45,RDGfix)+COUNTIF(DD$33:DD45,RDGave)+COUNTIF(DD$33:DD45,RDGevent)+DF$7-1</f>
        <v>0</v>
      </c>
      <c r="DG45" s="193"/>
      <c r="DH45" s="194" t="str">
        <f t="shared" si="297"/>
        <v/>
      </c>
      <c r="DI45" s="6" t="str">
        <f t="shared" si="298"/>
        <v/>
      </c>
      <c r="DJ45" s="201">
        <f>COUNTIF(DH$33:DH45,OK)+COUNTIF(DH$33:DH45,RDGfix)+COUNTIF(DH$33:DH45,RDGave)+COUNTIF(DH$33:DH45,RDGevent)+DJ$7-1</f>
        <v>0</v>
      </c>
      <c r="DK45" s="193"/>
      <c r="DL45" s="194" t="str">
        <f t="shared" si="299"/>
        <v/>
      </c>
      <c r="DM45" s="6" t="str">
        <f t="shared" si="300"/>
        <v/>
      </c>
      <c r="DN45" s="201">
        <f>COUNTIF(DL$33:DL45,OK)+COUNTIF(DL$33:DL45,RDGfix)+COUNTIF(DL$33:DL45,RDGave)+COUNTIF(DL$33:DL45,RDGevent)+DN$7-1</f>
        <v>0</v>
      </c>
      <c r="DO45" s="193"/>
      <c r="DP45" s="194" t="str">
        <f t="shared" si="301"/>
        <v/>
      </c>
      <c r="DQ45" s="6" t="str">
        <f t="shared" si="302"/>
        <v/>
      </c>
      <c r="DR45" s="201">
        <f>COUNTIF(DP$33:DP45,OK)+COUNTIF(DP$33:DP45,RDGfix)+COUNTIF(DP$33:DP45,RDGave)+COUNTIF(DP$33:DP45,RDGevent)+DR$7-1</f>
        <v>0</v>
      </c>
      <c r="DS45" s="193"/>
      <c r="DT45" s="194" t="str">
        <f t="shared" si="303"/>
        <v/>
      </c>
      <c r="DU45" s="6" t="str">
        <f t="shared" si="304"/>
        <v/>
      </c>
      <c r="DV45" s="201">
        <f>COUNTIF(DT$33:DT45,OK)+COUNTIF(DT$33:DT45,RDGfix)+COUNTIF(DT$33:DT45,RDGave)+COUNTIF(DT$33:DT45,RDGevent)+DV$7-1</f>
        <v>0</v>
      </c>
      <c r="DW45" s="193"/>
      <c r="DX45" s="194" t="str">
        <f t="shared" si="305"/>
        <v/>
      </c>
      <c r="DY45" s="6" t="str">
        <f t="shared" si="306"/>
        <v/>
      </c>
      <c r="DZ45" s="201">
        <f>COUNTIF(DX$33:DX45,OK)+COUNTIF(DX$33:DX45,RDGfix)+COUNTIF(DX$33:DX45,RDGave)+COUNTIF(DX$33:DX45,RDGevent)+DZ$7-1</f>
        <v>0</v>
      </c>
      <c r="EA45" s="193"/>
      <c r="EB45" s="194" t="str">
        <f t="shared" si="307"/>
        <v/>
      </c>
      <c r="EC45" s="6" t="str">
        <f t="shared" si="308"/>
        <v/>
      </c>
      <c r="ED45" s="201">
        <f>COUNTIF(EB$33:EB45,OK)+COUNTIF(EB$33:EB45,RDGfix)+COUNTIF(EB$33:EB45,RDGave)+COUNTIF(EB$33:EB45,RDGevent)+ED$7-1</f>
        <v>0</v>
      </c>
      <c r="EE45" s="193"/>
      <c r="EF45" s="194" t="str">
        <f t="shared" si="309"/>
        <v/>
      </c>
      <c r="EG45" s="6" t="str">
        <f t="shared" si="310"/>
        <v/>
      </c>
      <c r="EH45" s="201">
        <f>COUNTIF(EF$33:EF45,OK)+COUNTIF(EF$33:EF45,RDGfix)+COUNTIF(EF$33:EF45,RDGave)+COUNTIF(EF$33:EF45,RDGevent)+EH$7-1</f>
        <v>0</v>
      </c>
      <c r="EI45" s="193"/>
      <c r="EJ45" s="194" t="str">
        <f t="shared" si="311"/>
        <v/>
      </c>
      <c r="EK45" s="6" t="str">
        <f t="shared" si="312"/>
        <v/>
      </c>
      <c r="EL45" s="201">
        <f>COUNTIF(EJ$33:EJ45,OK)+COUNTIF(EJ$33:EJ45,RDGfix)+COUNTIF(EJ$33:EJ45,RDGave)+COUNTIF(EJ$33:EJ45,RDGevent)+EL$7-1</f>
        <v>0</v>
      </c>
      <c r="EM45" s="193"/>
      <c r="EN45" s="194" t="str">
        <f t="shared" si="313"/>
        <v/>
      </c>
      <c r="EO45" s="6" t="str">
        <f t="shared" si="314"/>
        <v/>
      </c>
      <c r="EP45" s="201">
        <f>COUNTIF(EN$33:EN45,OK)+COUNTIF(EN$33:EN45,RDGfix)+COUNTIF(EN$33:EN45,RDGave)+COUNTIF(EN$33:EN45,RDGevent)+EP$7-1</f>
        <v>0</v>
      </c>
      <c r="EQ45" s="193"/>
      <c r="ER45" s="194" t="str">
        <f t="shared" si="315"/>
        <v/>
      </c>
      <c r="ES45" s="6" t="str">
        <f t="shared" si="316"/>
        <v/>
      </c>
      <c r="ET45" s="201">
        <f>COUNTIF(ER$33:ER45,OK)+COUNTIF(ER$33:ER45,RDGfix)+COUNTIF(ER$33:ER45,RDGave)+COUNTIF(ER$33:ER45,RDGevent)+ET$7-1</f>
        <v>0</v>
      </c>
      <c r="EU45" s="193"/>
      <c r="EV45" s="194" t="str">
        <f t="shared" si="317"/>
        <v/>
      </c>
      <c r="EW45" s="6" t="str">
        <f t="shared" si="318"/>
        <v/>
      </c>
      <c r="EX45" s="201">
        <f>COUNTIF(EV$33:EV45,OK)+COUNTIF(EV$33:EV45,RDGfix)+COUNTIF(EV$33:EV45,RDGave)+COUNTIF(EV$33:EV45,RDGevent)+EX$7-1</f>
        <v>0</v>
      </c>
      <c r="EY45" s="193"/>
      <c r="EZ45" s="194" t="str">
        <f t="shared" si="319"/>
        <v/>
      </c>
      <c r="FA45" s="6" t="str">
        <f t="shared" si="320"/>
        <v/>
      </c>
      <c r="FB45" s="201">
        <f>COUNTIF(EZ$33:EZ45,OK)+COUNTIF(EZ$33:EZ45,RDGfix)+COUNTIF(EZ$33:EZ45,RDGave)+COUNTIF(EZ$33:EZ45,RDGevent)+FB$7-1</f>
        <v>0</v>
      </c>
      <c r="FC45" s="193"/>
      <c r="FD45" s="194" t="str">
        <f t="shared" si="321"/>
        <v/>
      </c>
      <c r="FE45" s="6" t="str">
        <f t="shared" si="322"/>
        <v/>
      </c>
      <c r="FF45" s="201">
        <f>COUNTIF(FD$33:FD45,OK)+COUNTIF(FD$33:FD45,RDGfix)+COUNTIF(FD$33:FD45,RDGave)+COUNTIF(FD$33:FD45,RDGevent)+FF$7-1</f>
        <v>0</v>
      </c>
      <c r="FG45" s="193"/>
      <c r="FH45" s="194" t="str">
        <f t="shared" si="323"/>
        <v/>
      </c>
      <c r="FI45" s="6" t="str">
        <f t="shared" si="324"/>
        <v/>
      </c>
      <c r="FJ45" s="201">
        <f>COUNTIF(FH$33:FH45,OK)+COUNTIF(FH$33:FH45,RDGfix)+COUNTIF(FH$33:FH45,RDGave)+COUNTIF(FH$33:FH45,RDGevent)+FJ$7-1</f>
        <v>0</v>
      </c>
      <c r="FK45" s="2"/>
      <c r="FL45" s="53"/>
      <c r="FM45" s="2"/>
      <c r="FN45" s="54"/>
      <c r="FO45" s="45"/>
      <c r="FP45" s="2"/>
    </row>
    <row r="46" spans="2:172">
      <c r="B46" s="5" t="s">
        <v>31</v>
      </c>
      <c r="C46" s="242"/>
      <c r="D46" s="6" t="str">
        <f t="shared" si="163"/>
        <v/>
      </c>
      <c r="E46" s="6" t="str">
        <f t="shared" si="164"/>
        <v/>
      </c>
      <c r="F46" s="201">
        <f>COUNTIF(D$33:D46,OK)+COUNTIF(D$33:D46,RDGfix)+COUNTIF(D$33:D46,RDGave)+COUNTIF(D$33:D46,RDGevent)</f>
        <v>0</v>
      </c>
      <c r="G46" s="243"/>
      <c r="H46" s="194" t="str">
        <f t="shared" si="245"/>
        <v/>
      </c>
      <c r="I46" s="6" t="str">
        <f t="shared" si="246"/>
        <v/>
      </c>
      <c r="J46" s="201">
        <f>COUNTIF(H$33:H46,OK)+COUNTIF(H$33:H46,RDGfix)+COUNTIF(H$33:H46,RDGave)+COUNTIF(H$33:H46,RDGevent)+J$7-1</f>
        <v>0</v>
      </c>
      <c r="K46" s="193"/>
      <c r="L46" s="194" t="str">
        <f t="shared" si="247"/>
        <v/>
      </c>
      <c r="M46" s="6" t="str">
        <f t="shared" si="248"/>
        <v/>
      </c>
      <c r="N46" s="201">
        <f>COUNTIF(L$33:L46,OK)+COUNTIF(L$33:L46,RDGfix)+COUNTIF(L$33:L46,RDGave)+COUNTIF(L$33:L46,RDGevent)+N$7-1</f>
        <v>0</v>
      </c>
      <c r="O46" s="193"/>
      <c r="P46" s="194" t="str">
        <f t="shared" si="249"/>
        <v/>
      </c>
      <c r="Q46" s="6" t="str">
        <f t="shared" si="250"/>
        <v/>
      </c>
      <c r="R46" s="201">
        <f>COUNTIF(P$33:P46,OK)+COUNTIF(P$33:P46,RDGfix)+COUNTIF(P$33:P46,RDGave)+COUNTIF(P$33:P46,RDGevent)+R$7-1</f>
        <v>0</v>
      </c>
      <c r="S46" s="193"/>
      <c r="T46" s="194" t="str">
        <f t="shared" si="251"/>
        <v/>
      </c>
      <c r="U46" s="6" t="str">
        <f t="shared" si="252"/>
        <v/>
      </c>
      <c r="V46" s="201">
        <f>COUNTIF(T$33:T46,OK)+COUNTIF(T$33:T46,RDGfix)+COUNTIF(T$33:T46,RDGave)+COUNTIF(T$33:T46,RDGevent)+V$7-1</f>
        <v>0</v>
      </c>
      <c r="W46" s="193"/>
      <c r="X46" s="194" t="str">
        <f t="shared" si="253"/>
        <v/>
      </c>
      <c r="Y46" s="6" t="str">
        <f t="shared" si="254"/>
        <v/>
      </c>
      <c r="Z46" s="201">
        <f>COUNTIF(X$33:X46,OK)+COUNTIF(X$33:X46,RDGfix)+COUNTIF(X$33:X46,RDGave)+COUNTIF(X$33:X46,RDGevent)+Z$7-1</f>
        <v>0</v>
      </c>
      <c r="AA46" s="193"/>
      <c r="AB46" s="194" t="str">
        <f t="shared" si="255"/>
        <v/>
      </c>
      <c r="AC46" s="6" t="str">
        <f t="shared" si="256"/>
        <v/>
      </c>
      <c r="AD46" s="201">
        <f>COUNTIF(AB$33:AB46,OK)+COUNTIF(AB$33:AB46,RDGfix)+COUNTIF(AB$33:AB46,RDGave)+COUNTIF(AB$33:AB46,RDGevent)+AD$7-1</f>
        <v>0</v>
      </c>
      <c r="AE46" s="193"/>
      <c r="AF46" s="194" t="str">
        <f t="shared" si="257"/>
        <v/>
      </c>
      <c r="AG46" s="6" t="str">
        <f t="shared" si="258"/>
        <v/>
      </c>
      <c r="AH46" s="201">
        <f>COUNTIF(AF$33:AF46,OK)+COUNTIF(AF$33:AF46,RDGfix)+COUNTIF(AF$33:AF46,RDGave)+COUNTIF(AF$33:AF46,RDGevent)+AH$7-1</f>
        <v>0</v>
      </c>
      <c r="AI46" s="193"/>
      <c r="AJ46" s="194" t="str">
        <f t="shared" si="259"/>
        <v/>
      </c>
      <c r="AK46" s="6" t="str">
        <f t="shared" si="260"/>
        <v/>
      </c>
      <c r="AL46" s="201">
        <f>COUNTIF(AJ$33:AJ46,OK)+COUNTIF(AJ$33:AJ46,RDGfix)+COUNTIF(AJ$33:AJ46,RDGave)+COUNTIF(AJ$33:AJ46,RDGevent)+AL$7-1</f>
        <v>0</v>
      </c>
      <c r="AM46" s="243"/>
      <c r="AN46" s="194" t="str">
        <f t="shared" si="261"/>
        <v/>
      </c>
      <c r="AO46" s="6" t="str">
        <f t="shared" si="262"/>
        <v/>
      </c>
      <c r="AP46" s="201">
        <f>COUNTIF(AN$33:AN46,OK)+COUNTIF(AN$33:AN46,RDGfix)+COUNTIF(AN$33:AN46,RDGave)+COUNTIF(AN$33:AN46,RDGevent)+AP$7-1</f>
        <v>0</v>
      </c>
      <c r="AQ46" s="193"/>
      <c r="AR46" s="194" t="str">
        <f t="shared" si="263"/>
        <v/>
      </c>
      <c r="AS46" s="6" t="str">
        <f t="shared" si="264"/>
        <v/>
      </c>
      <c r="AT46" s="201">
        <f>COUNTIF(AR$33:AR46,OK)+COUNTIF(AR$33:AR46,RDGfix)+COUNTIF(AR$33:AR46,RDGave)+COUNTIF(AR$33:AR46,RDGevent)+AT$7-1</f>
        <v>0</v>
      </c>
      <c r="AU46" s="193"/>
      <c r="AV46" s="194" t="str">
        <f t="shared" si="265"/>
        <v/>
      </c>
      <c r="AW46" s="6" t="str">
        <f t="shared" si="266"/>
        <v/>
      </c>
      <c r="AX46" s="201">
        <f>COUNTIF(AV$33:AV46,OK)+COUNTIF(AV$33:AV46,RDGfix)+COUNTIF(AV$33:AV46,RDGave)+COUNTIF(AV$33:AV46,RDGevent)+AX$7-1</f>
        <v>0</v>
      </c>
      <c r="AY46" s="193"/>
      <c r="AZ46" s="194" t="str">
        <f t="shared" si="267"/>
        <v/>
      </c>
      <c r="BA46" s="6" t="str">
        <f t="shared" si="268"/>
        <v/>
      </c>
      <c r="BB46" s="201">
        <f>COUNTIF(AZ$33:AZ46,OK)+COUNTIF(AZ$33:AZ46,RDGfix)+COUNTIF(AZ$33:AZ46,RDGave)+COUNTIF(AZ$33:AZ46,RDGevent)+BB$7-1</f>
        <v>0</v>
      </c>
      <c r="BC46" s="193"/>
      <c r="BD46" s="194" t="str">
        <f t="shared" si="269"/>
        <v/>
      </c>
      <c r="BE46" s="6" t="str">
        <f t="shared" si="270"/>
        <v/>
      </c>
      <c r="BF46" s="201">
        <f>COUNTIF(BD$33:BD46,OK)+COUNTIF(BD$33:BD46,RDGfix)+COUNTIF(BD$33:BD46,RDGave)+COUNTIF(BD$33:BD46,RDGevent)+BF$7-1</f>
        <v>0</v>
      </c>
      <c r="BG46" s="193"/>
      <c r="BH46" s="194" t="str">
        <f t="shared" si="271"/>
        <v/>
      </c>
      <c r="BI46" s="6" t="str">
        <f t="shared" si="272"/>
        <v/>
      </c>
      <c r="BJ46" s="201">
        <f>COUNTIF(BH$33:BH46,OK)+COUNTIF(BH$33:BH46,RDGfix)+COUNTIF(BH$33:BH46,RDGave)+COUNTIF(BH$33:BH46,RDGevent)+BJ$7-1</f>
        <v>0</v>
      </c>
      <c r="BK46" s="193"/>
      <c r="BL46" s="194" t="str">
        <f t="shared" si="273"/>
        <v/>
      </c>
      <c r="BM46" s="6" t="str">
        <f t="shared" si="274"/>
        <v/>
      </c>
      <c r="BN46" s="201">
        <f>COUNTIF(BL$33:BL46,OK)+COUNTIF(BL$33:BL46,RDGfix)+COUNTIF(BL$33:BL46,RDGave)+COUNTIF(BL$33:BL46,RDGevent)+BN$7-1</f>
        <v>0</v>
      </c>
      <c r="BO46" s="193"/>
      <c r="BP46" s="194" t="str">
        <f t="shared" si="275"/>
        <v/>
      </c>
      <c r="BQ46" s="6" t="str">
        <f t="shared" si="276"/>
        <v/>
      </c>
      <c r="BR46" s="201">
        <f>COUNTIF(BP$33:BP46,OK)+COUNTIF(BP$33:BP46,RDGfix)+COUNTIF(BP$33:BP46,RDGave)+COUNTIF(BP$33:BP46,RDGevent)+BR$7-1</f>
        <v>0</v>
      </c>
      <c r="BS46" s="193"/>
      <c r="BT46" s="194" t="str">
        <f t="shared" si="277"/>
        <v/>
      </c>
      <c r="BU46" s="6" t="str">
        <f t="shared" si="278"/>
        <v/>
      </c>
      <c r="BV46" s="201">
        <f>COUNTIF(BT$33:BT46,OK)+COUNTIF(BT$33:BT46,RDGfix)+COUNTIF(BT$33:BT46,RDGave)+COUNTIF(BT$33:BT46,RDGevent)+BV$7-1</f>
        <v>0</v>
      </c>
      <c r="BW46" s="193"/>
      <c r="BX46" s="194" t="str">
        <f t="shared" si="279"/>
        <v/>
      </c>
      <c r="BY46" s="6" t="str">
        <f t="shared" si="280"/>
        <v/>
      </c>
      <c r="BZ46" s="201">
        <f>COUNTIF(BX$33:BX46,OK)+COUNTIF(BX$33:BX46,RDGfix)+COUNTIF(BX$33:BX46,RDGave)+COUNTIF(BX$33:BX46,RDGevent)+BZ$7-1</f>
        <v>0</v>
      </c>
      <c r="CA46" s="193"/>
      <c r="CB46" s="194" t="str">
        <f t="shared" si="281"/>
        <v/>
      </c>
      <c r="CC46" s="6" t="str">
        <f t="shared" si="282"/>
        <v/>
      </c>
      <c r="CD46" s="201">
        <f>COUNTIF(CB$33:CB46,OK)+COUNTIF(CB$33:CB46,RDGfix)+COUNTIF(CB$33:CB46,RDGave)+COUNTIF(CB$33:CB46,RDGevent)+CD$7-1</f>
        <v>0</v>
      </c>
      <c r="CE46" s="193"/>
      <c r="CF46" s="194" t="str">
        <f t="shared" si="283"/>
        <v/>
      </c>
      <c r="CG46" s="6" t="str">
        <f t="shared" si="284"/>
        <v/>
      </c>
      <c r="CH46" s="201">
        <f>COUNTIF(CF$33:CF46,OK)+COUNTIF(CF$33:CF46,RDGfix)+COUNTIF(CF$33:CF46,RDGave)+COUNTIF(CF$33:CF46,RDGevent)+CH$7-1</f>
        <v>0</v>
      </c>
      <c r="CI46" s="193"/>
      <c r="CJ46" s="194" t="str">
        <f t="shared" si="285"/>
        <v/>
      </c>
      <c r="CK46" s="6" t="str">
        <f t="shared" si="286"/>
        <v/>
      </c>
      <c r="CL46" s="201">
        <f>COUNTIF(CJ$33:CJ46,OK)+COUNTIF(CJ$33:CJ46,RDGfix)+COUNTIF(CJ$33:CJ46,RDGave)+COUNTIF(CJ$33:CJ46,RDGevent)+CL$7-1</f>
        <v>0</v>
      </c>
      <c r="CM46" s="193"/>
      <c r="CN46" s="194" t="str">
        <f t="shared" si="287"/>
        <v/>
      </c>
      <c r="CO46" s="6" t="str">
        <f t="shared" si="288"/>
        <v/>
      </c>
      <c r="CP46" s="201">
        <f>COUNTIF(CN$33:CN46,OK)+COUNTIF(CN$33:CN46,RDGfix)+COUNTIF(CN$33:CN46,RDGave)+COUNTIF(CN$33:CN46,RDGevent)+CP$7-1</f>
        <v>0</v>
      </c>
      <c r="CQ46" s="193"/>
      <c r="CR46" s="194" t="str">
        <f t="shared" si="289"/>
        <v/>
      </c>
      <c r="CS46" s="6" t="str">
        <f t="shared" si="290"/>
        <v/>
      </c>
      <c r="CT46" s="201">
        <f>COUNTIF(CR$33:CR46,OK)+COUNTIF(CR$33:CR46,RDGfix)+COUNTIF(CR$33:CR46,RDGave)+COUNTIF(CR$33:CR46,RDGevent)+CT$7-1</f>
        <v>0</v>
      </c>
      <c r="CU46" s="193"/>
      <c r="CV46" s="194" t="str">
        <f t="shared" si="291"/>
        <v/>
      </c>
      <c r="CW46" s="6" t="str">
        <f t="shared" si="292"/>
        <v/>
      </c>
      <c r="CX46" s="201">
        <f>COUNTIF(CV$33:CV46,OK)+COUNTIF(CV$33:CV46,RDGfix)+COUNTIF(CV$33:CV46,RDGave)+COUNTIF(CV$33:CV46,RDGevent)+CX$7-1</f>
        <v>0</v>
      </c>
      <c r="CY46" s="193"/>
      <c r="CZ46" s="194" t="str">
        <f t="shared" si="293"/>
        <v/>
      </c>
      <c r="DA46" s="6" t="str">
        <f t="shared" si="294"/>
        <v/>
      </c>
      <c r="DB46" s="201">
        <f>COUNTIF(CZ$33:CZ46,OK)+COUNTIF(CZ$33:CZ46,RDGfix)+COUNTIF(CZ$33:CZ46,RDGave)+COUNTIF(CZ$33:CZ46,RDGevent)+DB$7-1</f>
        <v>0</v>
      </c>
      <c r="DC46" s="193"/>
      <c r="DD46" s="194" t="str">
        <f t="shared" si="295"/>
        <v/>
      </c>
      <c r="DE46" s="6" t="str">
        <f t="shared" si="296"/>
        <v/>
      </c>
      <c r="DF46" s="201">
        <f>COUNTIF(DD$33:DD46,OK)+COUNTIF(DD$33:DD46,RDGfix)+COUNTIF(DD$33:DD46,RDGave)+COUNTIF(DD$33:DD46,RDGevent)+DF$7-1</f>
        <v>0</v>
      </c>
      <c r="DG46" s="193"/>
      <c r="DH46" s="194" t="str">
        <f t="shared" si="297"/>
        <v/>
      </c>
      <c r="DI46" s="6" t="str">
        <f t="shared" si="298"/>
        <v/>
      </c>
      <c r="DJ46" s="201">
        <f>COUNTIF(DH$33:DH46,OK)+COUNTIF(DH$33:DH46,RDGfix)+COUNTIF(DH$33:DH46,RDGave)+COUNTIF(DH$33:DH46,RDGevent)+DJ$7-1</f>
        <v>0</v>
      </c>
      <c r="DK46" s="193"/>
      <c r="DL46" s="194" t="str">
        <f t="shared" si="299"/>
        <v/>
      </c>
      <c r="DM46" s="6" t="str">
        <f t="shared" si="300"/>
        <v/>
      </c>
      <c r="DN46" s="201">
        <f>COUNTIF(DL$33:DL46,OK)+COUNTIF(DL$33:DL46,RDGfix)+COUNTIF(DL$33:DL46,RDGave)+COUNTIF(DL$33:DL46,RDGevent)+DN$7-1</f>
        <v>0</v>
      </c>
      <c r="DO46" s="193"/>
      <c r="DP46" s="194" t="str">
        <f t="shared" si="301"/>
        <v/>
      </c>
      <c r="DQ46" s="6" t="str">
        <f t="shared" si="302"/>
        <v/>
      </c>
      <c r="DR46" s="201">
        <f>COUNTIF(DP$33:DP46,OK)+COUNTIF(DP$33:DP46,RDGfix)+COUNTIF(DP$33:DP46,RDGave)+COUNTIF(DP$33:DP46,RDGevent)+DR$7-1</f>
        <v>0</v>
      </c>
      <c r="DS46" s="193"/>
      <c r="DT46" s="194" t="str">
        <f t="shared" si="303"/>
        <v/>
      </c>
      <c r="DU46" s="6" t="str">
        <f t="shared" si="304"/>
        <v/>
      </c>
      <c r="DV46" s="201">
        <f>COUNTIF(DT$33:DT46,OK)+COUNTIF(DT$33:DT46,RDGfix)+COUNTIF(DT$33:DT46,RDGave)+COUNTIF(DT$33:DT46,RDGevent)+DV$7-1</f>
        <v>0</v>
      </c>
      <c r="DW46" s="193"/>
      <c r="DX46" s="194" t="str">
        <f t="shared" si="305"/>
        <v/>
      </c>
      <c r="DY46" s="6" t="str">
        <f t="shared" si="306"/>
        <v/>
      </c>
      <c r="DZ46" s="201">
        <f>COUNTIF(DX$33:DX46,OK)+COUNTIF(DX$33:DX46,RDGfix)+COUNTIF(DX$33:DX46,RDGave)+COUNTIF(DX$33:DX46,RDGevent)+DZ$7-1</f>
        <v>0</v>
      </c>
      <c r="EA46" s="193"/>
      <c r="EB46" s="194" t="str">
        <f t="shared" si="307"/>
        <v/>
      </c>
      <c r="EC46" s="6" t="str">
        <f t="shared" si="308"/>
        <v/>
      </c>
      <c r="ED46" s="201">
        <f>COUNTIF(EB$33:EB46,OK)+COUNTIF(EB$33:EB46,RDGfix)+COUNTIF(EB$33:EB46,RDGave)+COUNTIF(EB$33:EB46,RDGevent)+ED$7-1</f>
        <v>0</v>
      </c>
      <c r="EE46" s="193"/>
      <c r="EF46" s="194" t="str">
        <f t="shared" si="309"/>
        <v/>
      </c>
      <c r="EG46" s="6" t="str">
        <f t="shared" si="310"/>
        <v/>
      </c>
      <c r="EH46" s="201">
        <f>COUNTIF(EF$33:EF46,OK)+COUNTIF(EF$33:EF46,RDGfix)+COUNTIF(EF$33:EF46,RDGave)+COUNTIF(EF$33:EF46,RDGevent)+EH$7-1</f>
        <v>0</v>
      </c>
      <c r="EI46" s="193"/>
      <c r="EJ46" s="194" t="str">
        <f t="shared" si="311"/>
        <v/>
      </c>
      <c r="EK46" s="6" t="str">
        <f t="shared" si="312"/>
        <v/>
      </c>
      <c r="EL46" s="201">
        <f>COUNTIF(EJ$33:EJ46,OK)+COUNTIF(EJ$33:EJ46,RDGfix)+COUNTIF(EJ$33:EJ46,RDGave)+COUNTIF(EJ$33:EJ46,RDGevent)+EL$7-1</f>
        <v>0</v>
      </c>
      <c r="EM46" s="193"/>
      <c r="EN46" s="194" t="str">
        <f t="shared" si="313"/>
        <v/>
      </c>
      <c r="EO46" s="6" t="str">
        <f t="shared" si="314"/>
        <v/>
      </c>
      <c r="EP46" s="201">
        <f>COUNTIF(EN$33:EN46,OK)+COUNTIF(EN$33:EN46,RDGfix)+COUNTIF(EN$33:EN46,RDGave)+COUNTIF(EN$33:EN46,RDGevent)+EP$7-1</f>
        <v>0</v>
      </c>
      <c r="EQ46" s="193"/>
      <c r="ER46" s="194" t="str">
        <f t="shared" si="315"/>
        <v/>
      </c>
      <c r="ES46" s="6" t="str">
        <f t="shared" si="316"/>
        <v/>
      </c>
      <c r="ET46" s="201">
        <f>COUNTIF(ER$33:ER46,OK)+COUNTIF(ER$33:ER46,RDGfix)+COUNTIF(ER$33:ER46,RDGave)+COUNTIF(ER$33:ER46,RDGevent)+ET$7-1</f>
        <v>0</v>
      </c>
      <c r="EU46" s="193"/>
      <c r="EV46" s="194" t="str">
        <f t="shared" si="317"/>
        <v/>
      </c>
      <c r="EW46" s="6" t="str">
        <f t="shared" si="318"/>
        <v/>
      </c>
      <c r="EX46" s="201">
        <f>COUNTIF(EV$33:EV46,OK)+COUNTIF(EV$33:EV46,RDGfix)+COUNTIF(EV$33:EV46,RDGave)+COUNTIF(EV$33:EV46,RDGevent)+EX$7-1</f>
        <v>0</v>
      </c>
      <c r="EY46" s="193"/>
      <c r="EZ46" s="194" t="str">
        <f t="shared" si="319"/>
        <v/>
      </c>
      <c r="FA46" s="6" t="str">
        <f t="shared" si="320"/>
        <v/>
      </c>
      <c r="FB46" s="201">
        <f>COUNTIF(EZ$33:EZ46,OK)+COUNTIF(EZ$33:EZ46,RDGfix)+COUNTIF(EZ$33:EZ46,RDGave)+COUNTIF(EZ$33:EZ46,RDGevent)+FB$7-1</f>
        <v>0</v>
      </c>
      <c r="FC46" s="193"/>
      <c r="FD46" s="194" t="str">
        <f t="shared" si="321"/>
        <v/>
      </c>
      <c r="FE46" s="6" t="str">
        <f t="shared" si="322"/>
        <v/>
      </c>
      <c r="FF46" s="201">
        <f>COUNTIF(FD$33:FD46,OK)+COUNTIF(FD$33:FD46,RDGfix)+COUNTIF(FD$33:FD46,RDGave)+COUNTIF(FD$33:FD46,RDGevent)+FF$7-1</f>
        <v>0</v>
      </c>
      <c r="FG46" s="193"/>
      <c r="FH46" s="194" t="str">
        <f t="shared" si="323"/>
        <v/>
      </c>
      <c r="FI46" s="6" t="str">
        <f t="shared" si="324"/>
        <v/>
      </c>
      <c r="FJ46" s="201">
        <f>COUNTIF(FH$33:FH46,OK)+COUNTIF(FH$33:FH46,RDGfix)+COUNTIF(FH$33:FH46,RDGave)+COUNTIF(FH$33:FH46,RDGevent)+FJ$7-1</f>
        <v>0</v>
      </c>
      <c r="FK46" s="2"/>
      <c r="FL46" s="53"/>
      <c r="FM46" s="2"/>
      <c r="FN46" s="54"/>
      <c r="FO46" s="45"/>
      <c r="FP46" s="2"/>
    </row>
    <row r="47" spans="2:172">
      <c r="B47" s="5" t="s">
        <v>32</v>
      </c>
      <c r="C47" s="242"/>
      <c r="D47" s="6" t="str">
        <f t="shared" si="163"/>
        <v/>
      </c>
      <c r="E47" s="6" t="str">
        <f t="shared" si="164"/>
        <v/>
      </c>
      <c r="F47" s="201">
        <f>COUNTIF(D$33:D47,OK)+COUNTIF(D$33:D47,RDGfix)+COUNTIF(D$33:D47,RDGave)+COUNTIF(D$33:D47,RDGevent)</f>
        <v>0</v>
      </c>
      <c r="G47" s="243"/>
      <c r="H47" s="194" t="str">
        <f t="shared" si="245"/>
        <v/>
      </c>
      <c r="I47" s="6" t="str">
        <f t="shared" si="246"/>
        <v/>
      </c>
      <c r="J47" s="201">
        <f>COUNTIF(H$33:H47,OK)+COUNTIF(H$33:H47,RDGfix)+COUNTIF(H$33:H47,RDGave)+COUNTIF(H$33:H47,RDGevent)+J$7-1</f>
        <v>0</v>
      </c>
      <c r="K47" s="193"/>
      <c r="L47" s="194" t="str">
        <f t="shared" si="247"/>
        <v/>
      </c>
      <c r="M47" s="6" t="str">
        <f t="shared" si="248"/>
        <v/>
      </c>
      <c r="N47" s="201">
        <f>COUNTIF(L$33:L47,OK)+COUNTIF(L$33:L47,RDGfix)+COUNTIF(L$33:L47,RDGave)+COUNTIF(L$33:L47,RDGevent)+N$7-1</f>
        <v>0</v>
      </c>
      <c r="O47" s="193"/>
      <c r="P47" s="194" t="str">
        <f t="shared" si="249"/>
        <v/>
      </c>
      <c r="Q47" s="6" t="str">
        <f t="shared" si="250"/>
        <v/>
      </c>
      <c r="R47" s="201">
        <f>COUNTIF(P$33:P47,OK)+COUNTIF(P$33:P47,RDGfix)+COUNTIF(P$33:P47,RDGave)+COUNTIF(P$33:P47,RDGevent)+R$7-1</f>
        <v>0</v>
      </c>
      <c r="S47" s="193"/>
      <c r="T47" s="194" t="str">
        <f t="shared" si="251"/>
        <v/>
      </c>
      <c r="U47" s="6" t="str">
        <f t="shared" si="252"/>
        <v/>
      </c>
      <c r="V47" s="201">
        <f>COUNTIF(T$33:T47,OK)+COUNTIF(T$33:T47,RDGfix)+COUNTIF(T$33:T47,RDGave)+COUNTIF(T$33:T47,RDGevent)+V$7-1</f>
        <v>0</v>
      </c>
      <c r="W47" s="193"/>
      <c r="X47" s="194" t="str">
        <f t="shared" si="253"/>
        <v/>
      </c>
      <c r="Y47" s="6" t="str">
        <f t="shared" si="254"/>
        <v/>
      </c>
      <c r="Z47" s="201">
        <f>COUNTIF(X$33:X47,OK)+COUNTIF(X$33:X47,RDGfix)+COUNTIF(X$33:X47,RDGave)+COUNTIF(X$33:X47,RDGevent)+Z$7-1</f>
        <v>0</v>
      </c>
      <c r="AA47" s="193"/>
      <c r="AB47" s="194" t="str">
        <f t="shared" si="255"/>
        <v/>
      </c>
      <c r="AC47" s="6" t="str">
        <f t="shared" si="256"/>
        <v/>
      </c>
      <c r="AD47" s="201">
        <f>COUNTIF(AB$33:AB47,OK)+COUNTIF(AB$33:AB47,RDGfix)+COUNTIF(AB$33:AB47,RDGave)+COUNTIF(AB$33:AB47,RDGevent)+AD$7-1</f>
        <v>0</v>
      </c>
      <c r="AE47" s="193"/>
      <c r="AF47" s="194" t="str">
        <f t="shared" si="257"/>
        <v/>
      </c>
      <c r="AG47" s="6" t="str">
        <f t="shared" si="258"/>
        <v/>
      </c>
      <c r="AH47" s="201">
        <f>COUNTIF(AF$33:AF47,OK)+COUNTIF(AF$33:AF47,RDGfix)+COUNTIF(AF$33:AF47,RDGave)+COUNTIF(AF$33:AF47,RDGevent)+AH$7-1</f>
        <v>0</v>
      </c>
      <c r="AI47" s="193"/>
      <c r="AJ47" s="194" t="str">
        <f t="shared" si="259"/>
        <v/>
      </c>
      <c r="AK47" s="6" t="str">
        <f t="shared" si="260"/>
        <v/>
      </c>
      <c r="AL47" s="201">
        <f>COUNTIF(AJ$33:AJ47,OK)+COUNTIF(AJ$33:AJ47,RDGfix)+COUNTIF(AJ$33:AJ47,RDGave)+COUNTIF(AJ$33:AJ47,RDGevent)+AL$7-1</f>
        <v>0</v>
      </c>
      <c r="AM47" s="243"/>
      <c r="AN47" s="194" t="str">
        <f t="shared" si="261"/>
        <v/>
      </c>
      <c r="AO47" s="6" t="str">
        <f t="shared" si="262"/>
        <v/>
      </c>
      <c r="AP47" s="201">
        <f>COUNTIF(AN$33:AN47,OK)+COUNTIF(AN$33:AN47,RDGfix)+COUNTIF(AN$33:AN47,RDGave)+COUNTIF(AN$33:AN47,RDGevent)+AP$7-1</f>
        <v>0</v>
      </c>
      <c r="AQ47" s="193"/>
      <c r="AR47" s="194" t="str">
        <f t="shared" si="263"/>
        <v/>
      </c>
      <c r="AS47" s="6" t="str">
        <f t="shared" si="264"/>
        <v/>
      </c>
      <c r="AT47" s="201">
        <f>COUNTIF(AR$33:AR47,OK)+COUNTIF(AR$33:AR47,RDGfix)+COUNTIF(AR$33:AR47,RDGave)+COUNTIF(AR$33:AR47,RDGevent)+AT$7-1</f>
        <v>0</v>
      </c>
      <c r="AU47" s="193"/>
      <c r="AV47" s="194" t="str">
        <f t="shared" si="265"/>
        <v/>
      </c>
      <c r="AW47" s="6" t="str">
        <f t="shared" si="266"/>
        <v/>
      </c>
      <c r="AX47" s="201">
        <f>COUNTIF(AV$33:AV47,OK)+COUNTIF(AV$33:AV47,RDGfix)+COUNTIF(AV$33:AV47,RDGave)+COUNTIF(AV$33:AV47,RDGevent)+AX$7-1</f>
        <v>0</v>
      </c>
      <c r="AY47" s="193"/>
      <c r="AZ47" s="194" t="str">
        <f t="shared" si="267"/>
        <v/>
      </c>
      <c r="BA47" s="6" t="str">
        <f t="shared" si="268"/>
        <v/>
      </c>
      <c r="BB47" s="201">
        <f>COUNTIF(AZ$33:AZ47,OK)+COUNTIF(AZ$33:AZ47,RDGfix)+COUNTIF(AZ$33:AZ47,RDGave)+COUNTIF(AZ$33:AZ47,RDGevent)+BB$7-1</f>
        <v>0</v>
      </c>
      <c r="BC47" s="193"/>
      <c r="BD47" s="194" t="str">
        <f t="shared" si="269"/>
        <v/>
      </c>
      <c r="BE47" s="6" t="str">
        <f t="shared" si="270"/>
        <v/>
      </c>
      <c r="BF47" s="201">
        <f>COUNTIF(BD$33:BD47,OK)+COUNTIF(BD$33:BD47,RDGfix)+COUNTIF(BD$33:BD47,RDGave)+COUNTIF(BD$33:BD47,RDGevent)+BF$7-1</f>
        <v>0</v>
      </c>
      <c r="BG47" s="193"/>
      <c r="BH47" s="194" t="str">
        <f t="shared" si="271"/>
        <v/>
      </c>
      <c r="BI47" s="6" t="str">
        <f t="shared" si="272"/>
        <v/>
      </c>
      <c r="BJ47" s="201">
        <f>COUNTIF(BH$33:BH47,OK)+COUNTIF(BH$33:BH47,RDGfix)+COUNTIF(BH$33:BH47,RDGave)+COUNTIF(BH$33:BH47,RDGevent)+BJ$7-1</f>
        <v>0</v>
      </c>
      <c r="BK47" s="193"/>
      <c r="BL47" s="194" t="str">
        <f t="shared" si="273"/>
        <v/>
      </c>
      <c r="BM47" s="6" t="str">
        <f t="shared" si="274"/>
        <v/>
      </c>
      <c r="BN47" s="201">
        <f>COUNTIF(BL$33:BL47,OK)+COUNTIF(BL$33:BL47,RDGfix)+COUNTIF(BL$33:BL47,RDGave)+COUNTIF(BL$33:BL47,RDGevent)+BN$7-1</f>
        <v>0</v>
      </c>
      <c r="BO47" s="193"/>
      <c r="BP47" s="194" t="str">
        <f t="shared" si="275"/>
        <v/>
      </c>
      <c r="BQ47" s="6" t="str">
        <f t="shared" si="276"/>
        <v/>
      </c>
      <c r="BR47" s="201">
        <f>COUNTIF(BP$33:BP47,OK)+COUNTIF(BP$33:BP47,RDGfix)+COUNTIF(BP$33:BP47,RDGave)+COUNTIF(BP$33:BP47,RDGevent)+BR$7-1</f>
        <v>0</v>
      </c>
      <c r="BS47" s="193"/>
      <c r="BT47" s="194" t="str">
        <f t="shared" si="277"/>
        <v/>
      </c>
      <c r="BU47" s="6" t="str">
        <f t="shared" si="278"/>
        <v/>
      </c>
      <c r="BV47" s="201">
        <f>COUNTIF(BT$33:BT47,OK)+COUNTIF(BT$33:BT47,RDGfix)+COUNTIF(BT$33:BT47,RDGave)+COUNTIF(BT$33:BT47,RDGevent)+BV$7-1</f>
        <v>0</v>
      </c>
      <c r="BW47" s="193"/>
      <c r="BX47" s="194" t="str">
        <f t="shared" si="279"/>
        <v/>
      </c>
      <c r="BY47" s="6" t="str">
        <f t="shared" si="280"/>
        <v/>
      </c>
      <c r="BZ47" s="201">
        <f>COUNTIF(BX$33:BX47,OK)+COUNTIF(BX$33:BX47,RDGfix)+COUNTIF(BX$33:BX47,RDGave)+COUNTIF(BX$33:BX47,RDGevent)+BZ$7-1</f>
        <v>0</v>
      </c>
      <c r="CA47" s="193"/>
      <c r="CB47" s="194" t="str">
        <f t="shared" si="281"/>
        <v/>
      </c>
      <c r="CC47" s="6" t="str">
        <f t="shared" si="282"/>
        <v/>
      </c>
      <c r="CD47" s="201">
        <f>COUNTIF(CB$33:CB47,OK)+COUNTIF(CB$33:CB47,RDGfix)+COUNTIF(CB$33:CB47,RDGave)+COUNTIF(CB$33:CB47,RDGevent)+CD$7-1</f>
        <v>0</v>
      </c>
      <c r="CE47" s="193"/>
      <c r="CF47" s="194" t="str">
        <f t="shared" si="283"/>
        <v/>
      </c>
      <c r="CG47" s="6" t="str">
        <f t="shared" si="284"/>
        <v/>
      </c>
      <c r="CH47" s="201">
        <f>COUNTIF(CF$33:CF47,OK)+COUNTIF(CF$33:CF47,RDGfix)+COUNTIF(CF$33:CF47,RDGave)+COUNTIF(CF$33:CF47,RDGevent)+CH$7-1</f>
        <v>0</v>
      </c>
      <c r="CI47" s="193"/>
      <c r="CJ47" s="194" t="str">
        <f t="shared" si="285"/>
        <v/>
      </c>
      <c r="CK47" s="6" t="str">
        <f t="shared" si="286"/>
        <v/>
      </c>
      <c r="CL47" s="201">
        <f>COUNTIF(CJ$33:CJ47,OK)+COUNTIF(CJ$33:CJ47,RDGfix)+COUNTIF(CJ$33:CJ47,RDGave)+COUNTIF(CJ$33:CJ47,RDGevent)+CL$7-1</f>
        <v>0</v>
      </c>
      <c r="CM47" s="193"/>
      <c r="CN47" s="194" t="str">
        <f t="shared" si="287"/>
        <v/>
      </c>
      <c r="CO47" s="6" t="str">
        <f t="shared" si="288"/>
        <v/>
      </c>
      <c r="CP47" s="201">
        <f>COUNTIF(CN$33:CN47,OK)+COUNTIF(CN$33:CN47,RDGfix)+COUNTIF(CN$33:CN47,RDGave)+COUNTIF(CN$33:CN47,RDGevent)+CP$7-1</f>
        <v>0</v>
      </c>
      <c r="CQ47" s="193"/>
      <c r="CR47" s="194" t="str">
        <f t="shared" si="289"/>
        <v/>
      </c>
      <c r="CS47" s="6" t="str">
        <f t="shared" si="290"/>
        <v/>
      </c>
      <c r="CT47" s="201">
        <f>COUNTIF(CR$33:CR47,OK)+COUNTIF(CR$33:CR47,RDGfix)+COUNTIF(CR$33:CR47,RDGave)+COUNTIF(CR$33:CR47,RDGevent)+CT$7-1</f>
        <v>0</v>
      </c>
      <c r="CU47" s="193"/>
      <c r="CV47" s="194" t="str">
        <f t="shared" si="291"/>
        <v/>
      </c>
      <c r="CW47" s="6" t="str">
        <f t="shared" si="292"/>
        <v/>
      </c>
      <c r="CX47" s="201">
        <f>COUNTIF(CV$33:CV47,OK)+COUNTIF(CV$33:CV47,RDGfix)+COUNTIF(CV$33:CV47,RDGave)+COUNTIF(CV$33:CV47,RDGevent)+CX$7-1</f>
        <v>0</v>
      </c>
      <c r="CY47" s="193"/>
      <c r="CZ47" s="194" t="str">
        <f t="shared" si="293"/>
        <v/>
      </c>
      <c r="DA47" s="6" t="str">
        <f t="shared" si="294"/>
        <v/>
      </c>
      <c r="DB47" s="201">
        <f>COUNTIF(CZ$33:CZ47,OK)+COUNTIF(CZ$33:CZ47,RDGfix)+COUNTIF(CZ$33:CZ47,RDGave)+COUNTIF(CZ$33:CZ47,RDGevent)+DB$7-1</f>
        <v>0</v>
      </c>
      <c r="DC47" s="193"/>
      <c r="DD47" s="194" t="str">
        <f t="shared" si="295"/>
        <v/>
      </c>
      <c r="DE47" s="6" t="str">
        <f t="shared" si="296"/>
        <v/>
      </c>
      <c r="DF47" s="201">
        <f>COUNTIF(DD$33:DD47,OK)+COUNTIF(DD$33:DD47,RDGfix)+COUNTIF(DD$33:DD47,RDGave)+COUNTIF(DD$33:DD47,RDGevent)+DF$7-1</f>
        <v>0</v>
      </c>
      <c r="DG47" s="193"/>
      <c r="DH47" s="194" t="str">
        <f t="shared" si="297"/>
        <v/>
      </c>
      <c r="DI47" s="6" t="str">
        <f t="shared" si="298"/>
        <v/>
      </c>
      <c r="DJ47" s="201">
        <f>COUNTIF(DH$33:DH47,OK)+COUNTIF(DH$33:DH47,RDGfix)+COUNTIF(DH$33:DH47,RDGave)+COUNTIF(DH$33:DH47,RDGevent)+DJ$7-1</f>
        <v>0</v>
      </c>
      <c r="DK47" s="193"/>
      <c r="DL47" s="194" t="str">
        <f t="shared" si="299"/>
        <v/>
      </c>
      <c r="DM47" s="6" t="str">
        <f t="shared" si="300"/>
        <v/>
      </c>
      <c r="DN47" s="201">
        <f>COUNTIF(DL$33:DL47,OK)+COUNTIF(DL$33:DL47,RDGfix)+COUNTIF(DL$33:DL47,RDGave)+COUNTIF(DL$33:DL47,RDGevent)+DN$7-1</f>
        <v>0</v>
      </c>
      <c r="DO47" s="193"/>
      <c r="DP47" s="194" t="str">
        <f t="shared" si="301"/>
        <v/>
      </c>
      <c r="DQ47" s="6" t="str">
        <f t="shared" si="302"/>
        <v/>
      </c>
      <c r="DR47" s="201">
        <f>COUNTIF(DP$33:DP47,OK)+COUNTIF(DP$33:DP47,RDGfix)+COUNTIF(DP$33:DP47,RDGave)+COUNTIF(DP$33:DP47,RDGevent)+DR$7-1</f>
        <v>0</v>
      </c>
      <c r="DS47" s="193"/>
      <c r="DT47" s="194" t="str">
        <f t="shared" si="303"/>
        <v/>
      </c>
      <c r="DU47" s="6" t="str">
        <f t="shared" si="304"/>
        <v/>
      </c>
      <c r="DV47" s="201">
        <f>COUNTIF(DT$33:DT47,OK)+COUNTIF(DT$33:DT47,RDGfix)+COUNTIF(DT$33:DT47,RDGave)+COUNTIF(DT$33:DT47,RDGevent)+DV$7-1</f>
        <v>0</v>
      </c>
      <c r="DW47" s="193"/>
      <c r="DX47" s="194" t="str">
        <f t="shared" si="305"/>
        <v/>
      </c>
      <c r="DY47" s="6" t="str">
        <f t="shared" si="306"/>
        <v/>
      </c>
      <c r="DZ47" s="201">
        <f>COUNTIF(DX$33:DX47,OK)+COUNTIF(DX$33:DX47,RDGfix)+COUNTIF(DX$33:DX47,RDGave)+COUNTIF(DX$33:DX47,RDGevent)+DZ$7-1</f>
        <v>0</v>
      </c>
      <c r="EA47" s="193"/>
      <c r="EB47" s="194" t="str">
        <f t="shared" si="307"/>
        <v/>
      </c>
      <c r="EC47" s="6" t="str">
        <f t="shared" si="308"/>
        <v/>
      </c>
      <c r="ED47" s="201">
        <f>COUNTIF(EB$33:EB47,OK)+COUNTIF(EB$33:EB47,RDGfix)+COUNTIF(EB$33:EB47,RDGave)+COUNTIF(EB$33:EB47,RDGevent)+ED$7-1</f>
        <v>0</v>
      </c>
      <c r="EE47" s="193"/>
      <c r="EF47" s="194" t="str">
        <f t="shared" si="309"/>
        <v/>
      </c>
      <c r="EG47" s="6" t="str">
        <f t="shared" si="310"/>
        <v/>
      </c>
      <c r="EH47" s="201">
        <f>COUNTIF(EF$33:EF47,OK)+COUNTIF(EF$33:EF47,RDGfix)+COUNTIF(EF$33:EF47,RDGave)+COUNTIF(EF$33:EF47,RDGevent)+EH$7-1</f>
        <v>0</v>
      </c>
      <c r="EI47" s="193"/>
      <c r="EJ47" s="194" t="str">
        <f t="shared" si="311"/>
        <v/>
      </c>
      <c r="EK47" s="6" t="str">
        <f t="shared" si="312"/>
        <v/>
      </c>
      <c r="EL47" s="201">
        <f>COUNTIF(EJ$33:EJ47,OK)+COUNTIF(EJ$33:EJ47,RDGfix)+COUNTIF(EJ$33:EJ47,RDGave)+COUNTIF(EJ$33:EJ47,RDGevent)+EL$7-1</f>
        <v>0</v>
      </c>
      <c r="EM47" s="193"/>
      <c r="EN47" s="194" t="str">
        <f t="shared" si="313"/>
        <v/>
      </c>
      <c r="EO47" s="6" t="str">
        <f t="shared" si="314"/>
        <v/>
      </c>
      <c r="EP47" s="201">
        <f>COUNTIF(EN$33:EN47,OK)+COUNTIF(EN$33:EN47,RDGfix)+COUNTIF(EN$33:EN47,RDGave)+COUNTIF(EN$33:EN47,RDGevent)+EP$7-1</f>
        <v>0</v>
      </c>
      <c r="EQ47" s="193"/>
      <c r="ER47" s="194" t="str">
        <f t="shared" si="315"/>
        <v/>
      </c>
      <c r="ES47" s="6" t="str">
        <f t="shared" si="316"/>
        <v/>
      </c>
      <c r="ET47" s="201">
        <f>COUNTIF(ER$33:ER47,OK)+COUNTIF(ER$33:ER47,RDGfix)+COUNTIF(ER$33:ER47,RDGave)+COUNTIF(ER$33:ER47,RDGevent)+ET$7-1</f>
        <v>0</v>
      </c>
      <c r="EU47" s="193"/>
      <c r="EV47" s="194" t="str">
        <f t="shared" si="317"/>
        <v/>
      </c>
      <c r="EW47" s="6" t="str">
        <f t="shared" si="318"/>
        <v/>
      </c>
      <c r="EX47" s="201">
        <f>COUNTIF(EV$33:EV47,OK)+COUNTIF(EV$33:EV47,RDGfix)+COUNTIF(EV$33:EV47,RDGave)+COUNTIF(EV$33:EV47,RDGevent)+EX$7-1</f>
        <v>0</v>
      </c>
      <c r="EY47" s="193"/>
      <c r="EZ47" s="194" t="str">
        <f t="shared" si="319"/>
        <v/>
      </c>
      <c r="FA47" s="6" t="str">
        <f t="shared" si="320"/>
        <v/>
      </c>
      <c r="FB47" s="201">
        <f>COUNTIF(EZ$33:EZ47,OK)+COUNTIF(EZ$33:EZ47,RDGfix)+COUNTIF(EZ$33:EZ47,RDGave)+COUNTIF(EZ$33:EZ47,RDGevent)+FB$7-1</f>
        <v>0</v>
      </c>
      <c r="FC47" s="193"/>
      <c r="FD47" s="194" t="str">
        <f t="shared" si="321"/>
        <v/>
      </c>
      <c r="FE47" s="6" t="str">
        <f t="shared" si="322"/>
        <v/>
      </c>
      <c r="FF47" s="201">
        <f>COUNTIF(FD$33:FD47,OK)+COUNTIF(FD$33:FD47,RDGfix)+COUNTIF(FD$33:FD47,RDGave)+COUNTIF(FD$33:FD47,RDGevent)+FF$7-1</f>
        <v>0</v>
      </c>
      <c r="FG47" s="193"/>
      <c r="FH47" s="194" t="str">
        <f t="shared" si="323"/>
        <v/>
      </c>
      <c r="FI47" s="6" t="str">
        <f t="shared" si="324"/>
        <v/>
      </c>
      <c r="FJ47" s="201">
        <f>COUNTIF(FH$33:FH47,OK)+COUNTIF(FH$33:FH47,RDGfix)+COUNTIF(FH$33:FH47,RDGave)+COUNTIF(FH$33:FH47,RDGevent)+FJ$7-1</f>
        <v>0</v>
      </c>
      <c r="FK47" s="2"/>
      <c r="FL47" s="53"/>
      <c r="FM47" s="2"/>
      <c r="FN47" s="54"/>
      <c r="FO47" s="45"/>
      <c r="FP47" s="2"/>
    </row>
    <row r="48" spans="2:172">
      <c r="B48" s="5" t="s">
        <v>33</v>
      </c>
      <c r="C48" s="242"/>
      <c r="D48" s="6" t="str">
        <f t="shared" si="163"/>
        <v/>
      </c>
      <c r="E48" s="6" t="str">
        <f t="shared" si="164"/>
        <v/>
      </c>
      <c r="F48" s="201">
        <f>COUNTIF(D$33:D48,OK)+COUNTIF(D$33:D48,RDGfix)+COUNTIF(D$33:D48,RDGave)+COUNTIF(D$33:D48,RDGevent)</f>
        <v>0</v>
      </c>
      <c r="G48" s="243"/>
      <c r="H48" s="194" t="str">
        <f t="shared" si="245"/>
        <v/>
      </c>
      <c r="I48" s="6" t="str">
        <f t="shared" si="246"/>
        <v/>
      </c>
      <c r="J48" s="201">
        <f>COUNTIF(H$33:H48,OK)+COUNTIF(H$33:H48,RDGfix)+COUNTIF(H$33:H48,RDGave)+COUNTIF(H$33:H48,RDGevent)+J$7-1</f>
        <v>0</v>
      </c>
      <c r="K48" s="193"/>
      <c r="L48" s="194" t="str">
        <f t="shared" si="247"/>
        <v/>
      </c>
      <c r="M48" s="6" t="str">
        <f t="shared" si="248"/>
        <v/>
      </c>
      <c r="N48" s="201">
        <f>COUNTIF(L$33:L48,OK)+COUNTIF(L$33:L48,RDGfix)+COUNTIF(L$33:L48,RDGave)+COUNTIF(L$33:L48,RDGevent)+N$7-1</f>
        <v>0</v>
      </c>
      <c r="O48" s="193"/>
      <c r="P48" s="194" t="str">
        <f t="shared" si="249"/>
        <v/>
      </c>
      <c r="Q48" s="6" t="str">
        <f t="shared" si="250"/>
        <v/>
      </c>
      <c r="R48" s="201">
        <f>COUNTIF(P$33:P48,OK)+COUNTIF(P$33:P48,RDGfix)+COUNTIF(P$33:P48,RDGave)+COUNTIF(P$33:P48,RDGevent)+R$7-1</f>
        <v>0</v>
      </c>
      <c r="S48" s="193"/>
      <c r="T48" s="194" t="str">
        <f t="shared" si="251"/>
        <v/>
      </c>
      <c r="U48" s="6" t="str">
        <f t="shared" si="252"/>
        <v/>
      </c>
      <c r="V48" s="201">
        <f>COUNTIF(T$33:T48,OK)+COUNTIF(T$33:T48,RDGfix)+COUNTIF(T$33:T48,RDGave)+COUNTIF(T$33:T48,RDGevent)+V$7-1</f>
        <v>0</v>
      </c>
      <c r="W48" s="193"/>
      <c r="X48" s="194" t="str">
        <f t="shared" si="253"/>
        <v/>
      </c>
      <c r="Y48" s="6" t="str">
        <f t="shared" si="254"/>
        <v/>
      </c>
      <c r="Z48" s="201">
        <f>COUNTIF(X$33:X48,OK)+COUNTIF(X$33:X48,RDGfix)+COUNTIF(X$33:X48,RDGave)+COUNTIF(X$33:X48,RDGevent)+Z$7-1</f>
        <v>0</v>
      </c>
      <c r="AA48" s="193"/>
      <c r="AB48" s="194" t="str">
        <f t="shared" si="255"/>
        <v/>
      </c>
      <c r="AC48" s="6" t="str">
        <f t="shared" si="256"/>
        <v/>
      </c>
      <c r="AD48" s="201">
        <f>COUNTIF(AB$33:AB48,OK)+COUNTIF(AB$33:AB48,RDGfix)+COUNTIF(AB$33:AB48,RDGave)+COUNTIF(AB$33:AB48,RDGevent)+AD$7-1</f>
        <v>0</v>
      </c>
      <c r="AE48" s="193"/>
      <c r="AF48" s="194" t="str">
        <f t="shared" si="257"/>
        <v/>
      </c>
      <c r="AG48" s="6" t="str">
        <f t="shared" si="258"/>
        <v/>
      </c>
      <c r="AH48" s="201">
        <f>COUNTIF(AF$33:AF48,OK)+COUNTIF(AF$33:AF48,RDGfix)+COUNTIF(AF$33:AF48,RDGave)+COUNTIF(AF$33:AF48,RDGevent)+AH$7-1</f>
        <v>0</v>
      </c>
      <c r="AI48" s="193"/>
      <c r="AJ48" s="194" t="str">
        <f t="shared" si="259"/>
        <v/>
      </c>
      <c r="AK48" s="6" t="str">
        <f t="shared" si="260"/>
        <v/>
      </c>
      <c r="AL48" s="201">
        <f>COUNTIF(AJ$33:AJ48,OK)+COUNTIF(AJ$33:AJ48,RDGfix)+COUNTIF(AJ$33:AJ48,RDGave)+COUNTIF(AJ$33:AJ48,RDGevent)+AL$7-1</f>
        <v>0</v>
      </c>
      <c r="AM48" s="243"/>
      <c r="AN48" s="194" t="str">
        <f t="shared" si="261"/>
        <v/>
      </c>
      <c r="AO48" s="6" t="str">
        <f t="shared" si="262"/>
        <v/>
      </c>
      <c r="AP48" s="201">
        <f>COUNTIF(AN$33:AN48,OK)+COUNTIF(AN$33:AN48,RDGfix)+COUNTIF(AN$33:AN48,RDGave)+COUNTIF(AN$33:AN48,RDGevent)+AP$7-1</f>
        <v>0</v>
      </c>
      <c r="AQ48" s="193"/>
      <c r="AR48" s="194" t="str">
        <f t="shared" si="263"/>
        <v/>
      </c>
      <c r="AS48" s="6" t="str">
        <f t="shared" si="264"/>
        <v/>
      </c>
      <c r="AT48" s="201">
        <f>COUNTIF(AR$33:AR48,OK)+COUNTIF(AR$33:AR48,RDGfix)+COUNTIF(AR$33:AR48,RDGave)+COUNTIF(AR$33:AR48,RDGevent)+AT$7-1</f>
        <v>0</v>
      </c>
      <c r="AU48" s="193"/>
      <c r="AV48" s="194" t="str">
        <f t="shared" si="265"/>
        <v/>
      </c>
      <c r="AW48" s="6" t="str">
        <f t="shared" si="266"/>
        <v/>
      </c>
      <c r="AX48" s="201">
        <f>COUNTIF(AV$33:AV48,OK)+COUNTIF(AV$33:AV48,RDGfix)+COUNTIF(AV$33:AV48,RDGave)+COUNTIF(AV$33:AV48,RDGevent)+AX$7-1</f>
        <v>0</v>
      </c>
      <c r="AY48" s="193"/>
      <c r="AZ48" s="194" t="str">
        <f t="shared" si="267"/>
        <v/>
      </c>
      <c r="BA48" s="6" t="str">
        <f t="shared" si="268"/>
        <v/>
      </c>
      <c r="BB48" s="201">
        <f>COUNTIF(AZ$33:AZ48,OK)+COUNTIF(AZ$33:AZ48,RDGfix)+COUNTIF(AZ$33:AZ48,RDGave)+COUNTIF(AZ$33:AZ48,RDGevent)+BB$7-1</f>
        <v>0</v>
      </c>
      <c r="BC48" s="193"/>
      <c r="BD48" s="194" t="str">
        <f t="shared" si="269"/>
        <v/>
      </c>
      <c r="BE48" s="6" t="str">
        <f t="shared" si="270"/>
        <v/>
      </c>
      <c r="BF48" s="201">
        <f>COUNTIF(BD$33:BD48,OK)+COUNTIF(BD$33:BD48,RDGfix)+COUNTIF(BD$33:BD48,RDGave)+COUNTIF(BD$33:BD48,RDGevent)+BF$7-1</f>
        <v>0</v>
      </c>
      <c r="BG48" s="193"/>
      <c r="BH48" s="194" t="str">
        <f t="shared" si="271"/>
        <v/>
      </c>
      <c r="BI48" s="6" t="str">
        <f t="shared" si="272"/>
        <v/>
      </c>
      <c r="BJ48" s="201">
        <f>COUNTIF(BH$33:BH48,OK)+COUNTIF(BH$33:BH48,RDGfix)+COUNTIF(BH$33:BH48,RDGave)+COUNTIF(BH$33:BH48,RDGevent)+BJ$7-1</f>
        <v>0</v>
      </c>
      <c r="BK48" s="193"/>
      <c r="BL48" s="194" t="str">
        <f t="shared" si="273"/>
        <v/>
      </c>
      <c r="BM48" s="6" t="str">
        <f t="shared" si="274"/>
        <v/>
      </c>
      <c r="BN48" s="201">
        <f>COUNTIF(BL$33:BL48,OK)+COUNTIF(BL$33:BL48,RDGfix)+COUNTIF(BL$33:BL48,RDGave)+COUNTIF(BL$33:BL48,RDGevent)+BN$7-1</f>
        <v>0</v>
      </c>
      <c r="BO48" s="193"/>
      <c r="BP48" s="194" t="str">
        <f t="shared" si="275"/>
        <v/>
      </c>
      <c r="BQ48" s="6" t="str">
        <f t="shared" si="276"/>
        <v/>
      </c>
      <c r="BR48" s="201">
        <f>COUNTIF(BP$33:BP48,OK)+COUNTIF(BP$33:BP48,RDGfix)+COUNTIF(BP$33:BP48,RDGave)+COUNTIF(BP$33:BP48,RDGevent)+BR$7-1</f>
        <v>0</v>
      </c>
      <c r="BS48" s="193"/>
      <c r="BT48" s="194" t="str">
        <f t="shared" si="277"/>
        <v/>
      </c>
      <c r="BU48" s="6" t="str">
        <f t="shared" si="278"/>
        <v/>
      </c>
      <c r="BV48" s="201">
        <f>COUNTIF(BT$33:BT48,OK)+COUNTIF(BT$33:BT48,RDGfix)+COUNTIF(BT$33:BT48,RDGave)+COUNTIF(BT$33:BT48,RDGevent)+BV$7-1</f>
        <v>0</v>
      </c>
      <c r="BW48" s="193"/>
      <c r="BX48" s="194" t="str">
        <f t="shared" si="279"/>
        <v/>
      </c>
      <c r="BY48" s="6" t="str">
        <f t="shared" si="280"/>
        <v/>
      </c>
      <c r="BZ48" s="201">
        <f>COUNTIF(BX$33:BX48,OK)+COUNTIF(BX$33:BX48,RDGfix)+COUNTIF(BX$33:BX48,RDGave)+COUNTIF(BX$33:BX48,RDGevent)+BZ$7-1</f>
        <v>0</v>
      </c>
      <c r="CA48" s="193"/>
      <c r="CB48" s="194" t="str">
        <f t="shared" si="281"/>
        <v/>
      </c>
      <c r="CC48" s="6" t="str">
        <f t="shared" si="282"/>
        <v/>
      </c>
      <c r="CD48" s="201">
        <f>COUNTIF(CB$33:CB48,OK)+COUNTIF(CB$33:CB48,RDGfix)+COUNTIF(CB$33:CB48,RDGave)+COUNTIF(CB$33:CB48,RDGevent)+CD$7-1</f>
        <v>0</v>
      </c>
      <c r="CE48" s="193"/>
      <c r="CF48" s="194" t="str">
        <f t="shared" si="283"/>
        <v/>
      </c>
      <c r="CG48" s="6" t="str">
        <f t="shared" si="284"/>
        <v/>
      </c>
      <c r="CH48" s="201">
        <f>COUNTIF(CF$33:CF48,OK)+COUNTIF(CF$33:CF48,RDGfix)+COUNTIF(CF$33:CF48,RDGave)+COUNTIF(CF$33:CF48,RDGevent)+CH$7-1</f>
        <v>0</v>
      </c>
      <c r="CI48" s="193"/>
      <c r="CJ48" s="194" t="str">
        <f t="shared" si="285"/>
        <v/>
      </c>
      <c r="CK48" s="6" t="str">
        <f t="shared" si="286"/>
        <v/>
      </c>
      <c r="CL48" s="201">
        <f>COUNTIF(CJ$33:CJ48,OK)+COUNTIF(CJ$33:CJ48,RDGfix)+COUNTIF(CJ$33:CJ48,RDGave)+COUNTIF(CJ$33:CJ48,RDGevent)+CL$7-1</f>
        <v>0</v>
      </c>
      <c r="CM48" s="193"/>
      <c r="CN48" s="194" t="str">
        <f t="shared" si="287"/>
        <v/>
      </c>
      <c r="CO48" s="6" t="str">
        <f t="shared" si="288"/>
        <v/>
      </c>
      <c r="CP48" s="201">
        <f>COUNTIF(CN$33:CN48,OK)+COUNTIF(CN$33:CN48,RDGfix)+COUNTIF(CN$33:CN48,RDGave)+COUNTIF(CN$33:CN48,RDGevent)+CP$7-1</f>
        <v>0</v>
      </c>
      <c r="CQ48" s="193"/>
      <c r="CR48" s="194" t="str">
        <f t="shared" si="289"/>
        <v/>
      </c>
      <c r="CS48" s="6" t="str">
        <f t="shared" si="290"/>
        <v/>
      </c>
      <c r="CT48" s="201">
        <f>COUNTIF(CR$33:CR48,OK)+COUNTIF(CR$33:CR48,RDGfix)+COUNTIF(CR$33:CR48,RDGave)+COUNTIF(CR$33:CR48,RDGevent)+CT$7-1</f>
        <v>0</v>
      </c>
      <c r="CU48" s="193"/>
      <c r="CV48" s="194" t="str">
        <f t="shared" si="291"/>
        <v/>
      </c>
      <c r="CW48" s="6" t="str">
        <f t="shared" si="292"/>
        <v/>
      </c>
      <c r="CX48" s="201">
        <f>COUNTIF(CV$33:CV48,OK)+COUNTIF(CV$33:CV48,RDGfix)+COUNTIF(CV$33:CV48,RDGave)+COUNTIF(CV$33:CV48,RDGevent)+CX$7-1</f>
        <v>0</v>
      </c>
      <c r="CY48" s="193"/>
      <c r="CZ48" s="194" t="str">
        <f t="shared" si="293"/>
        <v/>
      </c>
      <c r="DA48" s="6" t="str">
        <f t="shared" si="294"/>
        <v/>
      </c>
      <c r="DB48" s="201">
        <f>COUNTIF(CZ$33:CZ48,OK)+COUNTIF(CZ$33:CZ48,RDGfix)+COUNTIF(CZ$33:CZ48,RDGave)+COUNTIF(CZ$33:CZ48,RDGevent)+DB$7-1</f>
        <v>0</v>
      </c>
      <c r="DC48" s="193"/>
      <c r="DD48" s="194" t="str">
        <f t="shared" si="295"/>
        <v/>
      </c>
      <c r="DE48" s="6" t="str">
        <f t="shared" si="296"/>
        <v/>
      </c>
      <c r="DF48" s="201">
        <f>COUNTIF(DD$33:DD48,OK)+COUNTIF(DD$33:DD48,RDGfix)+COUNTIF(DD$33:DD48,RDGave)+COUNTIF(DD$33:DD48,RDGevent)+DF$7-1</f>
        <v>0</v>
      </c>
      <c r="DG48" s="193"/>
      <c r="DH48" s="194" t="str">
        <f t="shared" si="297"/>
        <v/>
      </c>
      <c r="DI48" s="6" t="str">
        <f t="shared" si="298"/>
        <v/>
      </c>
      <c r="DJ48" s="201">
        <f>COUNTIF(DH$33:DH48,OK)+COUNTIF(DH$33:DH48,RDGfix)+COUNTIF(DH$33:DH48,RDGave)+COUNTIF(DH$33:DH48,RDGevent)+DJ$7-1</f>
        <v>0</v>
      </c>
      <c r="DK48" s="193"/>
      <c r="DL48" s="194" t="str">
        <f t="shared" si="299"/>
        <v/>
      </c>
      <c r="DM48" s="6" t="str">
        <f t="shared" si="300"/>
        <v/>
      </c>
      <c r="DN48" s="201">
        <f>COUNTIF(DL$33:DL48,OK)+COUNTIF(DL$33:DL48,RDGfix)+COUNTIF(DL$33:DL48,RDGave)+COUNTIF(DL$33:DL48,RDGevent)+DN$7-1</f>
        <v>0</v>
      </c>
      <c r="DO48" s="193"/>
      <c r="DP48" s="194" t="str">
        <f t="shared" si="301"/>
        <v/>
      </c>
      <c r="DQ48" s="6" t="str">
        <f t="shared" si="302"/>
        <v/>
      </c>
      <c r="DR48" s="201">
        <f>COUNTIF(DP$33:DP48,OK)+COUNTIF(DP$33:DP48,RDGfix)+COUNTIF(DP$33:DP48,RDGave)+COUNTIF(DP$33:DP48,RDGevent)+DR$7-1</f>
        <v>0</v>
      </c>
      <c r="DS48" s="193"/>
      <c r="DT48" s="194" t="str">
        <f t="shared" si="303"/>
        <v/>
      </c>
      <c r="DU48" s="6" t="str">
        <f t="shared" si="304"/>
        <v/>
      </c>
      <c r="DV48" s="201">
        <f>COUNTIF(DT$33:DT48,OK)+COUNTIF(DT$33:DT48,RDGfix)+COUNTIF(DT$33:DT48,RDGave)+COUNTIF(DT$33:DT48,RDGevent)+DV$7-1</f>
        <v>0</v>
      </c>
      <c r="DW48" s="193"/>
      <c r="DX48" s="194" t="str">
        <f t="shared" si="305"/>
        <v/>
      </c>
      <c r="DY48" s="6" t="str">
        <f t="shared" si="306"/>
        <v/>
      </c>
      <c r="DZ48" s="201">
        <f>COUNTIF(DX$33:DX48,OK)+COUNTIF(DX$33:DX48,RDGfix)+COUNTIF(DX$33:DX48,RDGave)+COUNTIF(DX$33:DX48,RDGevent)+DZ$7-1</f>
        <v>0</v>
      </c>
      <c r="EA48" s="193"/>
      <c r="EB48" s="194" t="str">
        <f t="shared" si="307"/>
        <v/>
      </c>
      <c r="EC48" s="6" t="str">
        <f t="shared" si="308"/>
        <v/>
      </c>
      <c r="ED48" s="201">
        <f>COUNTIF(EB$33:EB48,OK)+COUNTIF(EB$33:EB48,RDGfix)+COUNTIF(EB$33:EB48,RDGave)+COUNTIF(EB$33:EB48,RDGevent)+ED$7-1</f>
        <v>0</v>
      </c>
      <c r="EE48" s="193"/>
      <c r="EF48" s="194" t="str">
        <f t="shared" si="309"/>
        <v/>
      </c>
      <c r="EG48" s="6" t="str">
        <f t="shared" si="310"/>
        <v/>
      </c>
      <c r="EH48" s="201">
        <f>COUNTIF(EF$33:EF48,OK)+COUNTIF(EF$33:EF48,RDGfix)+COUNTIF(EF$33:EF48,RDGave)+COUNTIF(EF$33:EF48,RDGevent)+EH$7-1</f>
        <v>0</v>
      </c>
      <c r="EI48" s="193"/>
      <c r="EJ48" s="194" t="str">
        <f t="shared" si="311"/>
        <v/>
      </c>
      <c r="EK48" s="6" t="str">
        <f t="shared" si="312"/>
        <v/>
      </c>
      <c r="EL48" s="201">
        <f>COUNTIF(EJ$33:EJ48,OK)+COUNTIF(EJ$33:EJ48,RDGfix)+COUNTIF(EJ$33:EJ48,RDGave)+COUNTIF(EJ$33:EJ48,RDGevent)+EL$7-1</f>
        <v>0</v>
      </c>
      <c r="EM48" s="193"/>
      <c r="EN48" s="194" t="str">
        <f t="shared" si="313"/>
        <v/>
      </c>
      <c r="EO48" s="6" t="str">
        <f t="shared" si="314"/>
        <v/>
      </c>
      <c r="EP48" s="201">
        <f>COUNTIF(EN$33:EN48,OK)+COUNTIF(EN$33:EN48,RDGfix)+COUNTIF(EN$33:EN48,RDGave)+COUNTIF(EN$33:EN48,RDGevent)+EP$7-1</f>
        <v>0</v>
      </c>
      <c r="EQ48" s="193"/>
      <c r="ER48" s="194" t="str">
        <f t="shared" si="315"/>
        <v/>
      </c>
      <c r="ES48" s="6" t="str">
        <f t="shared" si="316"/>
        <v/>
      </c>
      <c r="ET48" s="201">
        <f>COUNTIF(ER$33:ER48,OK)+COUNTIF(ER$33:ER48,RDGfix)+COUNTIF(ER$33:ER48,RDGave)+COUNTIF(ER$33:ER48,RDGevent)+ET$7-1</f>
        <v>0</v>
      </c>
      <c r="EU48" s="193"/>
      <c r="EV48" s="194" t="str">
        <f t="shared" si="317"/>
        <v/>
      </c>
      <c r="EW48" s="6" t="str">
        <f t="shared" si="318"/>
        <v/>
      </c>
      <c r="EX48" s="201">
        <f>COUNTIF(EV$33:EV48,OK)+COUNTIF(EV$33:EV48,RDGfix)+COUNTIF(EV$33:EV48,RDGave)+COUNTIF(EV$33:EV48,RDGevent)+EX$7-1</f>
        <v>0</v>
      </c>
      <c r="EY48" s="193"/>
      <c r="EZ48" s="194" t="str">
        <f t="shared" si="319"/>
        <v/>
      </c>
      <c r="FA48" s="6" t="str">
        <f t="shared" si="320"/>
        <v/>
      </c>
      <c r="FB48" s="201">
        <f>COUNTIF(EZ$33:EZ48,OK)+COUNTIF(EZ$33:EZ48,RDGfix)+COUNTIF(EZ$33:EZ48,RDGave)+COUNTIF(EZ$33:EZ48,RDGevent)+FB$7-1</f>
        <v>0</v>
      </c>
      <c r="FC48" s="193"/>
      <c r="FD48" s="194" t="str">
        <f t="shared" si="321"/>
        <v/>
      </c>
      <c r="FE48" s="6" t="str">
        <f t="shared" si="322"/>
        <v/>
      </c>
      <c r="FF48" s="201">
        <f>COUNTIF(FD$33:FD48,OK)+COUNTIF(FD$33:FD48,RDGfix)+COUNTIF(FD$33:FD48,RDGave)+COUNTIF(FD$33:FD48,RDGevent)+FF$7-1</f>
        <v>0</v>
      </c>
      <c r="FG48" s="193"/>
      <c r="FH48" s="194" t="str">
        <f t="shared" si="323"/>
        <v/>
      </c>
      <c r="FI48" s="6" t="str">
        <f t="shared" si="324"/>
        <v/>
      </c>
      <c r="FJ48" s="201">
        <f>COUNTIF(FH$33:FH48,OK)+COUNTIF(FH$33:FH48,RDGfix)+COUNTIF(FH$33:FH48,RDGave)+COUNTIF(FH$33:FH48,RDGevent)+FJ$7-1</f>
        <v>0</v>
      </c>
      <c r="FK48" s="2"/>
      <c r="FL48" s="53"/>
      <c r="FM48" s="2"/>
      <c r="FN48" s="54"/>
      <c r="FO48" s="45"/>
      <c r="FP48" s="2"/>
    </row>
    <row r="49" spans="1:172">
      <c r="B49" s="5" t="s">
        <v>34</v>
      </c>
      <c r="C49" s="242"/>
      <c r="D49" s="6" t="str">
        <f t="shared" si="163"/>
        <v/>
      </c>
      <c r="E49" s="6" t="str">
        <f t="shared" si="164"/>
        <v/>
      </c>
      <c r="F49" s="201">
        <f>COUNTIF(D$33:D49,OK)+COUNTIF(D$33:D49,RDGfix)+COUNTIF(D$33:D49,RDGave)+COUNTIF(D$33:D49,RDGevent)</f>
        <v>0</v>
      </c>
      <c r="G49" s="243"/>
      <c r="H49" s="194" t="str">
        <f t="shared" si="245"/>
        <v/>
      </c>
      <c r="I49" s="6" t="str">
        <f t="shared" si="246"/>
        <v/>
      </c>
      <c r="J49" s="201">
        <f>COUNTIF(H$33:H49,OK)+COUNTIF(H$33:H49,RDGfix)+COUNTIF(H$33:H49,RDGave)+COUNTIF(H$33:H49,RDGevent)+J$7-1</f>
        <v>0</v>
      </c>
      <c r="K49" s="193"/>
      <c r="L49" s="194" t="str">
        <f t="shared" si="247"/>
        <v/>
      </c>
      <c r="M49" s="6" t="str">
        <f t="shared" si="248"/>
        <v/>
      </c>
      <c r="N49" s="201">
        <f>COUNTIF(L$33:L49,OK)+COUNTIF(L$33:L49,RDGfix)+COUNTIF(L$33:L49,RDGave)+COUNTIF(L$33:L49,RDGevent)+N$7-1</f>
        <v>0</v>
      </c>
      <c r="O49" s="193"/>
      <c r="P49" s="194" t="str">
        <f t="shared" si="249"/>
        <v/>
      </c>
      <c r="Q49" s="6" t="str">
        <f t="shared" si="250"/>
        <v/>
      </c>
      <c r="R49" s="201">
        <f>COUNTIF(P$33:P49,OK)+COUNTIF(P$33:P49,RDGfix)+COUNTIF(P$33:P49,RDGave)+COUNTIF(P$33:P49,RDGevent)+R$7-1</f>
        <v>0</v>
      </c>
      <c r="S49" s="193"/>
      <c r="T49" s="194" t="str">
        <f t="shared" si="251"/>
        <v/>
      </c>
      <c r="U49" s="6" t="str">
        <f t="shared" si="252"/>
        <v/>
      </c>
      <c r="V49" s="201">
        <f>COUNTIF(T$33:T49,OK)+COUNTIF(T$33:T49,RDGfix)+COUNTIF(T$33:T49,RDGave)+COUNTIF(T$33:T49,RDGevent)+V$7-1</f>
        <v>0</v>
      </c>
      <c r="W49" s="193"/>
      <c r="X49" s="194" t="str">
        <f t="shared" si="253"/>
        <v/>
      </c>
      <c r="Y49" s="6" t="str">
        <f t="shared" si="254"/>
        <v/>
      </c>
      <c r="Z49" s="201">
        <f>COUNTIF(X$33:X49,OK)+COUNTIF(X$33:X49,RDGfix)+COUNTIF(X$33:X49,RDGave)+COUNTIF(X$33:X49,RDGevent)+Z$7-1</f>
        <v>0</v>
      </c>
      <c r="AA49" s="193"/>
      <c r="AB49" s="194" t="str">
        <f t="shared" si="255"/>
        <v/>
      </c>
      <c r="AC49" s="6" t="str">
        <f t="shared" si="256"/>
        <v/>
      </c>
      <c r="AD49" s="201">
        <f>COUNTIF(AB$33:AB49,OK)+COUNTIF(AB$33:AB49,RDGfix)+COUNTIF(AB$33:AB49,RDGave)+COUNTIF(AB$33:AB49,RDGevent)+AD$7-1</f>
        <v>0</v>
      </c>
      <c r="AE49" s="193"/>
      <c r="AF49" s="194" t="str">
        <f t="shared" si="257"/>
        <v/>
      </c>
      <c r="AG49" s="6" t="str">
        <f t="shared" si="258"/>
        <v/>
      </c>
      <c r="AH49" s="201">
        <f>COUNTIF(AF$33:AF49,OK)+COUNTIF(AF$33:AF49,RDGfix)+COUNTIF(AF$33:AF49,RDGave)+COUNTIF(AF$33:AF49,RDGevent)+AH$7-1</f>
        <v>0</v>
      </c>
      <c r="AI49" s="193"/>
      <c r="AJ49" s="194" t="str">
        <f t="shared" si="259"/>
        <v/>
      </c>
      <c r="AK49" s="6" t="str">
        <f t="shared" si="260"/>
        <v/>
      </c>
      <c r="AL49" s="201">
        <f>COUNTIF(AJ$33:AJ49,OK)+COUNTIF(AJ$33:AJ49,RDGfix)+COUNTIF(AJ$33:AJ49,RDGave)+COUNTIF(AJ$33:AJ49,RDGevent)+AL$7-1</f>
        <v>0</v>
      </c>
      <c r="AM49" s="243"/>
      <c r="AN49" s="194" t="str">
        <f t="shared" si="261"/>
        <v/>
      </c>
      <c r="AO49" s="6" t="str">
        <f t="shared" si="262"/>
        <v/>
      </c>
      <c r="AP49" s="201">
        <f>COUNTIF(AN$33:AN49,OK)+COUNTIF(AN$33:AN49,RDGfix)+COUNTIF(AN$33:AN49,RDGave)+COUNTIF(AN$33:AN49,RDGevent)+AP$7-1</f>
        <v>0</v>
      </c>
      <c r="AQ49" s="193"/>
      <c r="AR49" s="194" t="str">
        <f t="shared" si="263"/>
        <v/>
      </c>
      <c r="AS49" s="6" t="str">
        <f t="shared" si="264"/>
        <v/>
      </c>
      <c r="AT49" s="201">
        <f>COUNTIF(AR$33:AR49,OK)+COUNTIF(AR$33:AR49,RDGfix)+COUNTIF(AR$33:AR49,RDGave)+COUNTIF(AR$33:AR49,RDGevent)+AT$7-1</f>
        <v>0</v>
      </c>
      <c r="AU49" s="193"/>
      <c r="AV49" s="194" t="str">
        <f t="shared" si="265"/>
        <v/>
      </c>
      <c r="AW49" s="6" t="str">
        <f t="shared" si="266"/>
        <v/>
      </c>
      <c r="AX49" s="201">
        <f>COUNTIF(AV$33:AV49,OK)+COUNTIF(AV$33:AV49,RDGfix)+COUNTIF(AV$33:AV49,RDGave)+COUNTIF(AV$33:AV49,RDGevent)+AX$7-1</f>
        <v>0</v>
      </c>
      <c r="AY49" s="193"/>
      <c r="AZ49" s="194" t="str">
        <f t="shared" si="267"/>
        <v/>
      </c>
      <c r="BA49" s="6" t="str">
        <f t="shared" si="268"/>
        <v/>
      </c>
      <c r="BB49" s="201">
        <f>COUNTIF(AZ$33:AZ49,OK)+COUNTIF(AZ$33:AZ49,RDGfix)+COUNTIF(AZ$33:AZ49,RDGave)+COUNTIF(AZ$33:AZ49,RDGevent)+BB$7-1</f>
        <v>0</v>
      </c>
      <c r="BC49" s="193"/>
      <c r="BD49" s="194" t="str">
        <f t="shared" si="269"/>
        <v/>
      </c>
      <c r="BE49" s="6" t="str">
        <f t="shared" si="270"/>
        <v/>
      </c>
      <c r="BF49" s="201">
        <f>COUNTIF(BD$33:BD49,OK)+COUNTIF(BD$33:BD49,RDGfix)+COUNTIF(BD$33:BD49,RDGave)+COUNTIF(BD$33:BD49,RDGevent)+BF$7-1</f>
        <v>0</v>
      </c>
      <c r="BG49" s="193"/>
      <c r="BH49" s="194" t="str">
        <f t="shared" si="271"/>
        <v/>
      </c>
      <c r="BI49" s="6" t="str">
        <f t="shared" si="272"/>
        <v/>
      </c>
      <c r="BJ49" s="201">
        <f>COUNTIF(BH$33:BH49,OK)+COUNTIF(BH$33:BH49,RDGfix)+COUNTIF(BH$33:BH49,RDGave)+COUNTIF(BH$33:BH49,RDGevent)+BJ$7-1</f>
        <v>0</v>
      </c>
      <c r="BK49" s="193"/>
      <c r="BL49" s="194" t="str">
        <f t="shared" si="273"/>
        <v/>
      </c>
      <c r="BM49" s="6" t="str">
        <f t="shared" si="274"/>
        <v/>
      </c>
      <c r="BN49" s="201">
        <f>COUNTIF(BL$33:BL49,OK)+COUNTIF(BL$33:BL49,RDGfix)+COUNTIF(BL$33:BL49,RDGave)+COUNTIF(BL$33:BL49,RDGevent)+BN$7-1</f>
        <v>0</v>
      </c>
      <c r="BO49" s="193"/>
      <c r="BP49" s="194" t="str">
        <f t="shared" si="275"/>
        <v/>
      </c>
      <c r="BQ49" s="6" t="str">
        <f t="shared" si="276"/>
        <v/>
      </c>
      <c r="BR49" s="201">
        <f>COUNTIF(BP$33:BP49,OK)+COUNTIF(BP$33:BP49,RDGfix)+COUNTIF(BP$33:BP49,RDGave)+COUNTIF(BP$33:BP49,RDGevent)+BR$7-1</f>
        <v>0</v>
      </c>
      <c r="BS49" s="193"/>
      <c r="BT49" s="194" t="str">
        <f t="shared" si="277"/>
        <v/>
      </c>
      <c r="BU49" s="6" t="str">
        <f t="shared" si="278"/>
        <v/>
      </c>
      <c r="BV49" s="201">
        <f>COUNTIF(BT$33:BT49,OK)+COUNTIF(BT$33:BT49,RDGfix)+COUNTIF(BT$33:BT49,RDGave)+COUNTIF(BT$33:BT49,RDGevent)+BV$7-1</f>
        <v>0</v>
      </c>
      <c r="BW49" s="193"/>
      <c r="BX49" s="194" t="str">
        <f t="shared" si="279"/>
        <v/>
      </c>
      <c r="BY49" s="6" t="str">
        <f t="shared" si="280"/>
        <v/>
      </c>
      <c r="BZ49" s="201">
        <f>COUNTIF(BX$33:BX49,OK)+COUNTIF(BX$33:BX49,RDGfix)+COUNTIF(BX$33:BX49,RDGave)+COUNTIF(BX$33:BX49,RDGevent)+BZ$7-1</f>
        <v>0</v>
      </c>
      <c r="CA49" s="193"/>
      <c r="CB49" s="194" t="str">
        <f t="shared" si="281"/>
        <v/>
      </c>
      <c r="CC49" s="6" t="str">
        <f t="shared" si="282"/>
        <v/>
      </c>
      <c r="CD49" s="201">
        <f>COUNTIF(CB$33:CB49,OK)+COUNTIF(CB$33:CB49,RDGfix)+COUNTIF(CB$33:CB49,RDGave)+COUNTIF(CB$33:CB49,RDGevent)+CD$7-1</f>
        <v>0</v>
      </c>
      <c r="CE49" s="193"/>
      <c r="CF49" s="194" t="str">
        <f t="shared" si="283"/>
        <v/>
      </c>
      <c r="CG49" s="6" t="str">
        <f t="shared" si="284"/>
        <v/>
      </c>
      <c r="CH49" s="201">
        <f>COUNTIF(CF$33:CF49,OK)+COUNTIF(CF$33:CF49,RDGfix)+COUNTIF(CF$33:CF49,RDGave)+COUNTIF(CF$33:CF49,RDGevent)+CH$7-1</f>
        <v>0</v>
      </c>
      <c r="CI49" s="193"/>
      <c r="CJ49" s="194" t="str">
        <f t="shared" si="285"/>
        <v/>
      </c>
      <c r="CK49" s="6" t="str">
        <f t="shared" si="286"/>
        <v/>
      </c>
      <c r="CL49" s="201">
        <f>COUNTIF(CJ$33:CJ49,OK)+COUNTIF(CJ$33:CJ49,RDGfix)+COUNTIF(CJ$33:CJ49,RDGave)+COUNTIF(CJ$33:CJ49,RDGevent)+CL$7-1</f>
        <v>0</v>
      </c>
      <c r="CM49" s="193"/>
      <c r="CN49" s="194" t="str">
        <f t="shared" si="287"/>
        <v/>
      </c>
      <c r="CO49" s="6" t="str">
        <f t="shared" si="288"/>
        <v/>
      </c>
      <c r="CP49" s="201">
        <f>COUNTIF(CN$33:CN49,OK)+COUNTIF(CN$33:CN49,RDGfix)+COUNTIF(CN$33:CN49,RDGave)+COUNTIF(CN$33:CN49,RDGevent)+CP$7-1</f>
        <v>0</v>
      </c>
      <c r="CQ49" s="193"/>
      <c r="CR49" s="194" t="str">
        <f t="shared" si="289"/>
        <v/>
      </c>
      <c r="CS49" s="6" t="str">
        <f t="shared" si="290"/>
        <v/>
      </c>
      <c r="CT49" s="201">
        <f>COUNTIF(CR$33:CR49,OK)+COUNTIF(CR$33:CR49,RDGfix)+COUNTIF(CR$33:CR49,RDGave)+COUNTIF(CR$33:CR49,RDGevent)+CT$7-1</f>
        <v>0</v>
      </c>
      <c r="CU49" s="193"/>
      <c r="CV49" s="194" t="str">
        <f t="shared" si="291"/>
        <v/>
      </c>
      <c r="CW49" s="6" t="str">
        <f t="shared" si="292"/>
        <v/>
      </c>
      <c r="CX49" s="201">
        <f>COUNTIF(CV$33:CV49,OK)+COUNTIF(CV$33:CV49,RDGfix)+COUNTIF(CV$33:CV49,RDGave)+COUNTIF(CV$33:CV49,RDGevent)+CX$7-1</f>
        <v>0</v>
      </c>
      <c r="CY49" s="193"/>
      <c r="CZ49" s="194" t="str">
        <f t="shared" si="293"/>
        <v/>
      </c>
      <c r="DA49" s="6" t="str">
        <f t="shared" si="294"/>
        <v/>
      </c>
      <c r="DB49" s="201">
        <f>COUNTIF(CZ$33:CZ49,OK)+COUNTIF(CZ$33:CZ49,RDGfix)+COUNTIF(CZ$33:CZ49,RDGave)+COUNTIF(CZ$33:CZ49,RDGevent)+DB$7-1</f>
        <v>0</v>
      </c>
      <c r="DC49" s="193"/>
      <c r="DD49" s="194" t="str">
        <f t="shared" si="295"/>
        <v/>
      </c>
      <c r="DE49" s="6" t="str">
        <f t="shared" si="296"/>
        <v/>
      </c>
      <c r="DF49" s="201">
        <f>COUNTIF(DD$33:DD49,OK)+COUNTIF(DD$33:DD49,RDGfix)+COUNTIF(DD$33:DD49,RDGave)+COUNTIF(DD$33:DD49,RDGevent)+DF$7-1</f>
        <v>0</v>
      </c>
      <c r="DG49" s="193"/>
      <c r="DH49" s="194" t="str">
        <f t="shared" si="297"/>
        <v/>
      </c>
      <c r="DI49" s="6" t="str">
        <f t="shared" si="298"/>
        <v/>
      </c>
      <c r="DJ49" s="201">
        <f>COUNTIF(DH$33:DH49,OK)+COUNTIF(DH$33:DH49,RDGfix)+COUNTIF(DH$33:DH49,RDGave)+COUNTIF(DH$33:DH49,RDGevent)+DJ$7-1</f>
        <v>0</v>
      </c>
      <c r="DK49" s="193"/>
      <c r="DL49" s="194" t="str">
        <f t="shared" si="299"/>
        <v/>
      </c>
      <c r="DM49" s="6" t="str">
        <f t="shared" si="300"/>
        <v/>
      </c>
      <c r="DN49" s="201">
        <f>COUNTIF(DL$33:DL49,OK)+COUNTIF(DL$33:DL49,RDGfix)+COUNTIF(DL$33:DL49,RDGave)+COUNTIF(DL$33:DL49,RDGevent)+DN$7-1</f>
        <v>0</v>
      </c>
      <c r="DO49" s="193"/>
      <c r="DP49" s="194" t="str">
        <f t="shared" si="301"/>
        <v/>
      </c>
      <c r="DQ49" s="6" t="str">
        <f t="shared" si="302"/>
        <v/>
      </c>
      <c r="DR49" s="201">
        <f>COUNTIF(DP$33:DP49,OK)+COUNTIF(DP$33:DP49,RDGfix)+COUNTIF(DP$33:DP49,RDGave)+COUNTIF(DP$33:DP49,RDGevent)+DR$7-1</f>
        <v>0</v>
      </c>
      <c r="DS49" s="193"/>
      <c r="DT49" s="194" t="str">
        <f t="shared" si="303"/>
        <v/>
      </c>
      <c r="DU49" s="6" t="str">
        <f t="shared" si="304"/>
        <v/>
      </c>
      <c r="DV49" s="201">
        <f>COUNTIF(DT$33:DT49,OK)+COUNTIF(DT$33:DT49,RDGfix)+COUNTIF(DT$33:DT49,RDGave)+COUNTIF(DT$33:DT49,RDGevent)+DV$7-1</f>
        <v>0</v>
      </c>
      <c r="DW49" s="193"/>
      <c r="DX49" s="194" t="str">
        <f t="shared" si="305"/>
        <v/>
      </c>
      <c r="DY49" s="6" t="str">
        <f t="shared" si="306"/>
        <v/>
      </c>
      <c r="DZ49" s="201">
        <f>COUNTIF(DX$33:DX49,OK)+COUNTIF(DX$33:DX49,RDGfix)+COUNTIF(DX$33:DX49,RDGave)+COUNTIF(DX$33:DX49,RDGevent)+DZ$7-1</f>
        <v>0</v>
      </c>
      <c r="EA49" s="193"/>
      <c r="EB49" s="194" t="str">
        <f t="shared" si="307"/>
        <v/>
      </c>
      <c r="EC49" s="6" t="str">
        <f t="shared" si="308"/>
        <v/>
      </c>
      <c r="ED49" s="201">
        <f>COUNTIF(EB$33:EB49,OK)+COUNTIF(EB$33:EB49,RDGfix)+COUNTIF(EB$33:EB49,RDGave)+COUNTIF(EB$33:EB49,RDGevent)+ED$7-1</f>
        <v>0</v>
      </c>
      <c r="EE49" s="193"/>
      <c r="EF49" s="194" t="str">
        <f t="shared" si="309"/>
        <v/>
      </c>
      <c r="EG49" s="6" t="str">
        <f t="shared" si="310"/>
        <v/>
      </c>
      <c r="EH49" s="201">
        <f>COUNTIF(EF$33:EF49,OK)+COUNTIF(EF$33:EF49,RDGfix)+COUNTIF(EF$33:EF49,RDGave)+COUNTIF(EF$33:EF49,RDGevent)+EH$7-1</f>
        <v>0</v>
      </c>
      <c r="EI49" s="193"/>
      <c r="EJ49" s="194" t="str">
        <f t="shared" si="311"/>
        <v/>
      </c>
      <c r="EK49" s="6" t="str">
        <f t="shared" si="312"/>
        <v/>
      </c>
      <c r="EL49" s="201">
        <f>COUNTIF(EJ$33:EJ49,OK)+COUNTIF(EJ$33:EJ49,RDGfix)+COUNTIF(EJ$33:EJ49,RDGave)+COUNTIF(EJ$33:EJ49,RDGevent)+EL$7-1</f>
        <v>0</v>
      </c>
      <c r="EM49" s="193"/>
      <c r="EN49" s="194" t="str">
        <f t="shared" si="313"/>
        <v/>
      </c>
      <c r="EO49" s="6" t="str">
        <f t="shared" si="314"/>
        <v/>
      </c>
      <c r="EP49" s="201">
        <f>COUNTIF(EN$33:EN49,OK)+COUNTIF(EN$33:EN49,RDGfix)+COUNTIF(EN$33:EN49,RDGave)+COUNTIF(EN$33:EN49,RDGevent)+EP$7-1</f>
        <v>0</v>
      </c>
      <c r="EQ49" s="193"/>
      <c r="ER49" s="194" t="str">
        <f t="shared" si="315"/>
        <v/>
      </c>
      <c r="ES49" s="6" t="str">
        <f t="shared" si="316"/>
        <v/>
      </c>
      <c r="ET49" s="201">
        <f>COUNTIF(ER$33:ER49,OK)+COUNTIF(ER$33:ER49,RDGfix)+COUNTIF(ER$33:ER49,RDGave)+COUNTIF(ER$33:ER49,RDGevent)+ET$7-1</f>
        <v>0</v>
      </c>
      <c r="EU49" s="193"/>
      <c r="EV49" s="194" t="str">
        <f t="shared" si="317"/>
        <v/>
      </c>
      <c r="EW49" s="6" t="str">
        <f t="shared" si="318"/>
        <v/>
      </c>
      <c r="EX49" s="201">
        <f>COUNTIF(EV$33:EV49,OK)+COUNTIF(EV$33:EV49,RDGfix)+COUNTIF(EV$33:EV49,RDGave)+COUNTIF(EV$33:EV49,RDGevent)+EX$7-1</f>
        <v>0</v>
      </c>
      <c r="EY49" s="193"/>
      <c r="EZ49" s="194" t="str">
        <f t="shared" si="319"/>
        <v/>
      </c>
      <c r="FA49" s="6" t="str">
        <f t="shared" si="320"/>
        <v/>
      </c>
      <c r="FB49" s="201">
        <f>COUNTIF(EZ$33:EZ49,OK)+COUNTIF(EZ$33:EZ49,RDGfix)+COUNTIF(EZ$33:EZ49,RDGave)+COUNTIF(EZ$33:EZ49,RDGevent)+FB$7-1</f>
        <v>0</v>
      </c>
      <c r="FC49" s="193"/>
      <c r="FD49" s="194" t="str">
        <f t="shared" si="321"/>
        <v/>
      </c>
      <c r="FE49" s="6" t="str">
        <f t="shared" si="322"/>
        <v/>
      </c>
      <c r="FF49" s="201">
        <f>COUNTIF(FD$33:FD49,OK)+COUNTIF(FD$33:FD49,RDGfix)+COUNTIF(FD$33:FD49,RDGave)+COUNTIF(FD$33:FD49,RDGevent)+FF$7-1</f>
        <v>0</v>
      </c>
      <c r="FG49" s="193"/>
      <c r="FH49" s="194" t="str">
        <f t="shared" si="323"/>
        <v/>
      </c>
      <c r="FI49" s="6" t="str">
        <f t="shared" si="324"/>
        <v/>
      </c>
      <c r="FJ49" s="201">
        <f>COUNTIF(FH$33:FH49,OK)+COUNTIF(FH$33:FH49,RDGfix)+COUNTIF(FH$33:FH49,RDGave)+COUNTIF(FH$33:FH49,RDGevent)+FJ$7-1</f>
        <v>0</v>
      </c>
      <c r="FK49" s="2"/>
      <c r="FL49" s="53"/>
      <c r="FM49" s="2"/>
      <c r="FN49" s="54"/>
      <c r="FO49" s="45"/>
      <c r="FP49" s="2"/>
    </row>
    <row r="50" spans="1:172">
      <c r="B50" s="5" t="s">
        <v>35</v>
      </c>
      <c r="C50" s="242"/>
      <c r="D50" s="6" t="str">
        <f t="shared" si="163"/>
        <v/>
      </c>
      <c r="E50" s="6" t="str">
        <f t="shared" si="164"/>
        <v/>
      </c>
      <c r="F50" s="201">
        <f>COUNTIF(D$33:D50,OK)+COUNTIF(D$33:D50,RDGfix)+COUNTIF(D$33:D50,RDGave)+COUNTIF(D$33:D50,RDGevent)</f>
        <v>0</v>
      </c>
      <c r="G50" s="243"/>
      <c r="H50" s="194" t="str">
        <f t="shared" si="245"/>
        <v/>
      </c>
      <c r="I50" s="6" t="str">
        <f t="shared" si="246"/>
        <v/>
      </c>
      <c r="J50" s="201">
        <f>COUNTIF(H$33:H50,OK)+COUNTIF(H$33:H50,RDGfix)+COUNTIF(H$33:H50,RDGave)+COUNTIF(H$33:H50,RDGevent)+J$7-1</f>
        <v>0</v>
      </c>
      <c r="K50" s="193"/>
      <c r="L50" s="194" t="str">
        <f t="shared" si="247"/>
        <v/>
      </c>
      <c r="M50" s="6" t="str">
        <f t="shared" si="248"/>
        <v/>
      </c>
      <c r="N50" s="201">
        <f>COUNTIF(L$33:L50,OK)+COUNTIF(L$33:L50,RDGfix)+COUNTIF(L$33:L50,RDGave)+COUNTIF(L$33:L50,RDGevent)+N$7-1</f>
        <v>0</v>
      </c>
      <c r="O50" s="193"/>
      <c r="P50" s="194" t="str">
        <f t="shared" si="249"/>
        <v/>
      </c>
      <c r="Q50" s="6" t="str">
        <f t="shared" si="250"/>
        <v/>
      </c>
      <c r="R50" s="201">
        <f>COUNTIF(P$33:P50,OK)+COUNTIF(P$33:P50,RDGfix)+COUNTIF(P$33:P50,RDGave)+COUNTIF(P$33:P50,RDGevent)+R$7-1</f>
        <v>0</v>
      </c>
      <c r="S50" s="193"/>
      <c r="T50" s="194" t="str">
        <f t="shared" si="251"/>
        <v/>
      </c>
      <c r="U50" s="6" t="str">
        <f t="shared" si="252"/>
        <v/>
      </c>
      <c r="V50" s="201">
        <f>COUNTIF(T$33:T50,OK)+COUNTIF(T$33:T50,RDGfix)+COUNTIF(T$33:T50,RDGave)+COUNTIF(T$33:T50,RDGevent)+V$7-1</f>
        <v>0</v>
      </c>
      <c r="W50" s="193"/>
      <c r="X50" s="194" t="str">
        <f t="shared" si="253"/>
        <v/>
      </c>
      <c r="Y50" s="6" t="str">
        <f t="shared" si="254"/>
        <v/>
      </c>
      <c r="Z50" s="201">
        <f>COUNTIF(X$33:X50,OK)+COUNTIF(X$33:X50,RDGfix)+COUNTIF(X$33:X50,RDGave)+COUNTIF(X$33:X50,RDGevent)+Z$7-1</f>
        <v>0</v>
      </c>
      <c r="AA50" s="193"/>
      <c r="AB50" s="194" t="str">
        <f t="shared" si="255"/>
        <v/>
      </c>
      <c r="AC50" s="6" t="str">
        <f t="shared" si="256"/>
        <v/>
      </c>
      <c r="AD50" s="201">
        <f>COUNTIF(AB$33:AB50,OK)+COUNTIF(AB$33:AB50,RDGfix)+COUNTIF(AB$33:AB50,RDGave)+COUNTIF(AB$33:AB50,RDGevent)+AD$7-1</f>
        <v>0</v>
      </c>
      <c r="AE50" s="193"/>
      <c r="AF50" s="194" t="str">
        <f t="shared" si="257"/>
        <v/>
      </c>
      <c r="AG50" s="6" t="str">
        <f t="shared" si="258"/>
        <v/>
      </c>
      <c r="AH50" s="201">
        <f>COUNTIF(AF$33:AF50,OK)+COUNTIF(AF$33:AF50,RDGfix)+COUNTIF(AF$33:AF50,RDGave)+COUNTIF(AF$33:AF50,RDGevent)+AH$7-1</f>
        <v>0</v>
      </c>
      <c r="AI50" s="193"/>
      <c r="AJ50" s="194" t="str">
        <f t="shared" si="259"/>
        <v/>
      </c>
      <c r="AK50" s="6" t="str">
        <f t="shared" si="260"/>
        <v/>
      </c>
      <c r="AL50" s="201">
        <f>COUNTIF(AJ$33:AJ50,OK)+COUNTIF(AJ$33:AJ50,RDGfix)+COUNTIF(AJ$33:AJ50,RDGave)+COUNTIF(AJ$33:AJ50,RDGevent)+AL$7-1</f>
        <v>0</v>
      </c>
      <c r="AM50" s="243"/>
      <c r="AN50" s="194" t="str">
        <f t="shared" si="261"/>
        <v/>
      </c>
      <c r="AO50" s="6" t="str">
        <f t="shared" si="262"/>
        <v/>
      </c>
      <c r="AP50" s="201">
        <f>COUNTIF(AN$33:AN50,OK)+COUNTIF(AN$33:AN50,RDGfix)+COUNTIF(AN$33:AN50,RDGave)+COUNTIF(AN$33:AN50,RDGevent)+AP$7-1</f>
        <v>0</v>
      </c>
      <c r="AQ50" s="193"/>
      <c r="AR50" s="194" t="str">
        <f t="shared" si="263"/>
        <v/>
      </c>
      <c r="AS50" s="6" t="str">
        <f t="shared" si="264"/>
        <v/>
      </c>
      <c r="AT50" s="201">
        <f>COUNTIF(AR$33:AR50,OK)+COUNTIF(AR$33:AR50,RDGfix)+COUNTIF(AR$33:AR50,RDGave)+COUNTIF(AR$33:AR50,RDGevent)+AT$7-1</f>
        <v>0</v>
      </c>
      <c r="AU50" s="193"/>
      <c r="AV50" s="194" t="str">
        <f t="shared" si="265"/>
        <v/>
      </c>
      <c r="AW50" s="6" t="str">
        <f t="shared" si="266"/>
        <v/>
      </c>
      <c r="AX50" s="201">
        <f>COUNTIF(AV$33:AV50,OK)+COUNTIF(AV$33:AV50,RDGfix)+COUNTIF(AV$33:AV50,RDGave)+COUNTIF(AV$33:AV50,RDGevent)+AX$7-1</f>
        <v>0</v>
      </c>
      <c r="AY50" s="193"/>
      <c r="AZ50" s="194" t="str">
        <f t="shared" si="267"/>
        <v/>
      </c>
      <c r="BA50" s="6" t="str">
        <f t="shared" si="268"/>
        <v/>
      </c>
      <c r="BB50" s="201">
        <f>COUNTIF(AZ$33:AZ50,OK)+COUNTIF(AZ$33:AZ50,RDGfix)+COUNTIF(AZ$33:AZ50,RDGave)+COUNTIF(AZ$33:AZ50,RDGevent)+BB$7-1</f>
        <v>0</v>
      </c>
      <c r="BC50" s="193"/>
      <c r="BD50" s="194" t="str">
        <f t="shared" si="269"/>
        <v/>
      </c>
      <c r="BE50" s="6" t="str">
        <f t="shared" si="270"/>
        <v/>
      </c>
      <c r="BF50" s="201">
        <f>COUNTIF(BD$33:BD50,OK)+COUNTIF(BD$33:BD50,RDGfix)+COUNTIF(BD$33:BD50,RDGave)+COUNTIF(BD$33:BD50,RDGevent)+BF$7-1</f>
        <v>0</v>
      </c>
      <c r="BG50" s="193"/>
      <c r="BH50" s="194" t="str">
        <f t="shared" si="271"/>
        <v/>
      </c>
      <c r="BI50" s="6" t="str">
        <f t="shared" si="272"/>
        <v/>
      </c>
      <c r="BJ50" s="201">
        <f>COUNTIF(BH$33:BH50,OK)+COUNTIF(BH$33:BH50,RDGfix)+COUNTIF(BH$33:BH50,RDGave)+COUNTIF(BH$33:BH50,RDGevent)+BJ$7-1</f>
        <v>0</v>
      </c>
      <c r="BK50" s="193"/>
      <c r="BL50" s="194" t="str">
        <f t="shared" si="273"/>
        <v/>
      </c>
      <c r="BM50" s="6" t="str">
        <f t="shared" si="274"/>
        <v/>
      </c>
      <c r="BN50" s="201">
        <f>COUNTIF(BL$33:BL50,OK)+COUNTIF(BL$33:BL50,RDGfix)+COUNTIF(BL$33:BL50,RDGave)+COUNTIF(BL$33:BL50,RDGevent)+BN$7-1</f>
        <v>0</v>
      </c>
      <c r="BO50" s="193"/>
      <c r="BP50" s="194" t="str">
        <f t="shared" si="275"/>
        <v/>
      </c>
      <c r="BQ50" s="6" t="str">
        <f t="shared" si="276"/>
        <v/>
      </c>
      <c r="BR50" s="201">
        <f>COUNTIF(BP$33:BP50,OK)+COUNTIF(BP$33:BP50,RDGfix)+COUNTIF(BP$33:BP50,RDGave)+COUNTIF(BP$33:BP50,RDGevent)+BR$7-1</f>
        <v>0</v>
      </c>
      <c r="BS50" s="193"/>
      <c r="BT50" s="194" t="str">
        <f t="shared" si="277"/>
        <v/>
      </c>
      <c r="BU50" s="6" t="str">
        <f t="shared" si="278"/>
        <v/>
      </c>
      <c r="BV50" s="201">
        <f>COUNTIF(BT$33:BT50,OK)+COUNTIF(BT$33:BT50,RDGfix)+COUNTIF(BT$33:BT50,RDGave)+COUNTIF(BT$33:BT50,RDGevent)+BV$7-1</f>
        <v>0</v>
      </c>
      <c r="BW50" s="193"/>
      <c r="BX50" s="194" t="str">
        <f t="shared" si="279"/>
        <v/>
      </c>
      <c r="BY50" s="6" t="str">
        <f t="shared" si="280"/>
        <v/>
      </c>
      <c r="BZ50" s="201">
        <f>COUNTIF(BX$33:BX50,OK)+COUNTIF(BX$33:BX50,RDGfix)+COUNTIF(BX$33:BX50,RDGave)+COUNTIF(BX$33:BX50,RDGevent)+BZ$7-1</f>
        <v>0</v>
      </c>
      <c r="CA50" s="193"/>
      <c r="CB50" s="194" t="str">
        <f t="shared" si="281"/>
        <v/>
      </c>
      <c r="CC50" s="6" t="str">
        <f t="shared" si="282"/>
        <v/>
      </c>
      <c r="CD50" s="201">
        <f>COUNTIF(CB$33:CB50,OK)+COUNTIF(CB$33:CB50,RDGfix)+COUNTIF(CB$33:CB50,RDGave)+COUNTIF(CB$33:CB50,RDGevent)+CD$7-1</f>
        <v>0</v>
      </c>
      <c r="CE50" s="193"/>
      <c r="CF50" s="194" t="str">
        <f t="shared" si="283"/>
        <v/>
      </c>
      <c r="CG50" s="6" t="str">
        <f t="shared" si="284"/>
        <v/>
      </c>
      <c r="CH50" s="201">
        <f>COUNTIF(CF$33:CF50,OK)+COUNTIF(CF$33:CF50,RDGfix)+COUNTIF(CF$33:CF50,RDGave)+COUNTIF(CF$33:CF50,RDGevent)+CH$7-1</f>
        <v>0</v>
      </c>
      <c r="CI50" s="193"/>
      <c r="CJ50" s="194" t="str">
        <f t="shared" si="285"/>
        <v/>
      </c>
      <c r="CK50" s="6" t="str">
        <f t="shared" si="286"/>
        <v/>
      </c>
      <c r="CL50" s="201">
        <f>COUNTIF(CJ$33:CJ50,OK)+COUNTIF(CJ$33:CJ50,RDGfix)+COUNTIF(CJ$33:CJ50,RDGave)+COUNTIF(CJ$33:CJ50,RDGevent)+CL$7-1</f>
        <v>0</v>
      </c>
      <c r="CM50" s="193"/>
      <c r="CN50" s="194" t="str">
        <f t="shared" si="287"/>
        <v/>
      </c>
      <c r="CO50" s="6" t="str">
        <f t="shared" si="288"/>
        <v/>
      </c>
      <c r="CP50" s="201">
        <f>COUNTIF(CN$33:CN50,OK)+COUNTIF(CN$33:CN50,RDGfix)+COUNTIF(CN$33:CN50,RDGave)+COUNTIF(CN$33:CN50,RDGevent)+CP$7-1</f>
        <v>0</v>
      </c>
      <c r="CQ50" s="193"/>
      <c r="CR50" s="194" t="str">
        <f t="shared" si="289"/>
        <v/>
      </c>
      <c r="CS50" s="6" t="str">
        <f t="shared" si="290"/>
        <v/>
      </c>
      <c r="CT50" s="201">
        <f>COUNTIF(CR$33:CR50,OK)+COUNTIF(CR$33:CR50,RDGfix)+COUNTIF(CR$33:CR50,RDGave)+COUNTIF(CR$33:CR50,RDGevent)+CT$7-1</f>
        <v>0</v>
      </c>
      <c r="CU50" s="193"/>
      <c r="CV50" s="194" t="str">
        <f t="shared" si="291"/>
        <v/>
      </c>
      <c r="CW50" s="6" t="str">
        <f t="shared" si="292"/>
        <v/>
      </c>
      <c r="CX50" s="201">
        <f>COUNTIF(CV$33:CV50,OK)+COUNTIF(CV$33:CV50,RDGfix)+COUNTIF(CV$33:CV50,RDGave)+COUNTIF(CV$33:CV50,RDGevent)+CX$7-1</f>
        <v>0</v>
      </c>
      <c r="CY50" s="193"/>
      <c r="CZ50" s="194" t="str">
        <f t="shared" si="293"/>
        <v/>
      </c>
      <c r="DA50" s="6" t="str">
        <f t="shared" si="294"/>
        <v/>
      </c>
      <c r="DB50" s="201">
        <f>COUNTIF(CZ$33:CZ50,OK)+COUNTIF(CZ$33:CZ50,RDGfix)+COUNTIF(CZ$33:CZ50,RDGave)+COUNTIF(CZ$33:CZ50,RDGevent)+DB$7-1</f>
        <v>0</v>
      </c>
      <c r="DC50" s="193"/>
      <c r="DD50" s="194" t="str">
        <f t="shared" si="295"/>
        <v/>
      </c>
      <c r="DE50" s="6" t="str">
        <f t="shared" si="296"/>
        <v/>
      </c>
      <c r="DF50" s="201">
        <f>COUNTIF(DD$33:DD50,OK)+COUNTIF(DD$33:DD50,RDGfix)+COUNTIF(DD$33:DD50,RDGave)+COUNTIF(DD$33:DD50,RDGevent)+DF$7-1</f>
        <v>0</v>
      </c>
      <c r="DG50" s="193"/>
      <c r="DH50" s="194" t="str">
        <f t="shared" si="297"/>
        <v/>
      </c>
      <c r="DI50" s="6" t="str">
        <f t="shared" si="298"/>
        <v/>
      </c>
      <c r="DJ50" s="201">
        <f>COUNTIF(DH$33:DH50,OK)+COUNTIF(DH$33:DH50,RDGfix)+COUNTIF(DH$33:DH50,RDGave)+COUNTIF(DH$33:DH50,RDGevent)+DJ$7-1</f>
        <v>0</v>
      </c>
      <c r="DK50" s="193"/>
      <c r="DL50" s="194" t="str">
        <f t="shared" si="299"/>
        <v/>
      </c>
      <c r="DM50" s="6" t="str">
        <f t="shared" si="300"/>
        <v/>
      </c>
      <c r="DN50" s="201">
        <f>COUNTIF(DL$33:DL50,OK)+COUNTIF(DL$33:DL50,RDGfix)+COUNTIF(DL$33:DL50,RDGave)+COUNTIF(DL$33:DL50,RDGevent)+DN$7-1</f>
        <v>0</v>
      </c>
      <c r="DO50" s="193"/>
      <c r="DP50" s="194" t="str">
        <f t="shared" si="301"/>
        <v/>
      </c>
      <c r="DQ50" s="6" t="str">
        <f t="shared" si="302"/>
        <v/>
      </c>
      <c r="DR50" s="201">
        <f>COUNTIF(DP$33:DP50,OK)+COUNTIF(DP$33:DP50,RDGfix)+COUNTIF(DP$33:DP50,RDGave)+COUNTIF(DP$33:DP50,RDGevent)+DR$7-1</f>
        <v>0</v>
      </c>
      <c r="DS50" s="193"/>
      <c r="DT50" s="194" t="str">
        <f t="shared" si="303"/>
        <v/>
      </c>
      <c r="DU50" s="6" t="str">
        <f t="shared" si="304"/>
        <v/>
      </c>
      <c r="DV50" s="201">
        <f>COUNTIF(DT$33:DT50,OK)+COUNTIF(DT$33:DT50,RDGfix)+COUNTIF(DT$33:DT50,RDGave)+COUNTIF(DT$33:DT50,RDGevent)+DV$7-1</f>
        <v>0</v>
      </c>
      <c r="DW50" s="193"/>
      <c r="DX50" s="194" t="str">
        <f t="shared" si="305"/>
        <v/>
      </c>
      <c r="DY50" s="6" t="str">
        <f t="shared" si="306"/>
        <v/>
      </c>
      <c r="DZ50" s="201">
        <f>COUNTIF(DX$33:DX50,OK)+COUNTIF(DX$33:DX50,RDGfix)+COUNTIF(DX$33:DX50,RDGave)+COUNTIF(DX$33:DX50,RDGevent)+DZ$7-1</f>
        <v>0</v>
      </c>
      <c r="EA50" s="193"/>
      <c r="EB50" s="194" t="str">
        <f t="shared" si="307"/>
        <v/>
      </c>
      <c r="EC50" s="6" t="str">
        <f t="shared" si="308"/>
        <v/>
      </c>
      <c r="ED50" s="201">
        <f>COUNTIF(EB$33:EB50,OK)+COUNTIF(EB$33:EB50,RDGfix)+COUNTIF(EB$33:EB50,RDGave)+COUNTIF(EB$33:EB50,RDGevent)+ED$7-1</f>
        <v>0</v>
      </c>
      <c r="EE50" s="193"/>
      <c r="EF50" s="194" t="str">
        <f t="shared" si="309"/>
        <v/>
      </c>
      <c r="EG50" s="6" t="str">
        <f t="shared" si="310"/>
        <v/>
      </c>
      <c r="EH50" s="201">
        <f>COUNTIF(EF$33:EF50,OK)+COUNTIF(EF$33:EF50,RDGfix)+COUNTIF(EF$33:EF50,RDGave)+COUNTIF(EF$33:EF50,RDGevent)+EH$7-1</f>
        <v>0</v>
      </c>
      <c r="EI50" s="193"/>
      <c r="EJ50" s="194" t="str">
        <f t="shared" si="311"/>
        <v/>
      </c>
      <c r="EK50" s="6" t="str">
        <f t="shared" si="312"/>
        <v/>
      </c>
      <c r="EL50" s="201">
        <f>COUNTIF(EJ$33:EJ50,OK)+COUNTIF(EJ$33:EJ50,RDGfix)+COUNTIF(EJ$33:EJ50,RDGave)+COUNTIF(EJ$33:EJ50,RDGevent)+EL$7-1</f>
        <v>0</v>
      </c>
      <c r="EM50" s="193"/>
      <c r="EN50" s="194" t="str">
        <f t="shared" si="313"/>
        <v/>
      </c>
      <c r="EO50" s="6" t="str">
        <f t="shared" si="314"/>
        <v/>
      </c>
      <c r="EP50" s="201">
        <f>COUNTIF(EN$33:EN50,OK)+COUNTIF(EN$33:EN50,RDGfix)+COUNTIF(EN$33:EN50,RDGave)+COUNTIF(EN$33:EN50,RDGevent)+EP$7-1</f>
        <v>0</v>
      </c>
      <c r="EQ50" s="193"/>
      <c r="ER50" s="194" t="str">
        <f t="shared" si="315"/>
        <v/>
      </c>
      <c r="ES50" s="6" t="str">
        <f t="shared" si="316"/>
        <v/>
      </c>
      <c r="ET50" s="201">
        <f>COUNTIF(ER$33:ER50,OK)+COUNTIF(ER$33:ER50,RDGfix)+COUNTIF(ER$33:ER50,RDGave)+COUNTIF(ER$33:ER50,RDGevent)+ET$7-1</f>
        <v>0</v>
      </c>
      <c r="EU50" s="193"/>
      <c r="EV50" s="194" t="str">
        <f t="shared" si="317"/>
        <v/>
      </c>
      <c r="EW50" s="6" t="str">
        <f t="shared" si="318"/>
        <v/>
      </c>
      <c r="EX50" s="201">
        <f>COUNTIF(EV$33:EV50,OK)+COUNTIF(EV$33:EV50,RDGfix)+COUNTIF(EV$33:EV50,RDGave)+COUNTIF(EV$33:EV50,RDGevent)+EX$7-1</f>
        <v>0</v>
      </c>
      <c r="EY50" s="193"/>
      <c r="EZ50" s="194" t="str">
        <f t="shared" si="319"/>
        <v/>
      </c>
      <c r="FA50" s="6" t="str">
        <f t="shared" si="320"/>
        <v/>
      </c>
      <c r="FB50" s="201">
        <f>COUNTIF(EZ$33:EZ50,OK)+COUNTIF(EZ$33:EZ50,RDGfix)+COUNTIF(EZ$33:EZ50,RDGave)+COUNTIF(EZ$33:EZ50,RDGevent)+FB$7-1</f>
        <v>0</v>
      </c>
      <c r="FC50" s="193"/>
      <c r="FD50" s="194" t="str">
        <f t="shared" si="321"/>
        <v/>
      </c>
      <c r="FE50" s="6" t="str">
        <f t="shared" si="322"/>
        <v/>
      </c>
      <c r="FF50" s="201">
        <f>COUNTIF(FD$33:FD50,OK)+COUNTIF(FD$33:FD50,RDGfix)+COUNTIF(FD$33:FD50,RDGave)+COUNTIF(FD$33:FD50,RDGevent)+FF$7-1</f>
        <v>0</v>
      </c>
      <c r="FG50" s="193"/>
      <c r="FH50" s="194" t="str">
        <f t="shared" si="323"/>
        <v/>
      </c>
      <c r="FI50" s="6" t="str">
        <f t="shared" si="324"/>
        <v/>
      </c>
      <c r="FJ50" s="201">
        <f>COUNTIF(FH$33:FH50,OK)+COUNTIF(FH$33:FH50,RDGfix)+COUNTIF(FH$33:FH50,RDGave)+COUNTIF(FH$33:FH50,RDGevent)+FJ$7-1</f>
        <v>0</v>
      </c>
      <c r="FK50" s="2"/>
      <c r="FL50" s="53"/>
      <c r="FM50" s="2"/>
      <c r="FN50" s="54"/>
      <c r="FO50" s="45"/>
      <c r="FP50" s="2"/>
    </row>
    <row r="51" spans="1:172">
      <c r="B51" s="5" t="s">
        <v>36</v>
      </c>
      <c r="C51" s="242"/>
      <c r="D51" s="6" t="str">
        <f t="shared" si="163"/>
        <v/>
      </c>
      <c r="E51" s="6" t="str">
        <f t="shared" si="164"/>
        <v/>
      </c>
      <c r="F51" s="201">
        <f>COUNTIF(D$33:D51,OK)+COUNTIF(D$33:D51,RDGfix)+COUNTIF(D$33:D51,RDGave)+COUNTIF(D$33:D51,RDGevent)</f>
        <v>0</v>
      </c>
      <c r="G51" s="243"/>
      <c r="H51" s="194" t="str">
        <f t="shared" si="245"/>
        <v/>
      </c>
      <c r="I51" s="6" t="str">
        <f t="shared" si="246"/>
        <v/>
      </c>
      <c r="J51" s="201">
        <f>COUNTIF(H$33:H51,OK)+COUNTIF(H$33:H51,RDGfix)+COUNTIF(H$33:H51,RDGave)+COUNTIF(H$33:H51,RDGevent)+J$7-1</f>
        <v>0</v>
      </c>
      <c r="K51" s="193"/>
      <c r="L51" s="194" t="str">
        <f t="shared" si="247"/>
        <v/>
      </c>
      <c r="M51" s="6" t="str">
        <f t="shared" si="248"/>
        <v/>
      </c>
      <c r="N51" s="201">
        <f>COUNTIF(L$33:L51,OK)+COUNTIF(L$33:L51,RDGfix)+COUNTIF(L$33:L51,RDGave)+COUNTIF(L$33:L51,RDGevent)+N$7-1</f>
        <v>0</v>
      </c>
      <c r="O51" s="193"/>
      <c r="P51" s="194" t="str">
        <f t="shared" si="249"/>
        <v/>
      </c>
      <c r="Q51" s="6" t="str">
        <f t="shared" si="250"/>
        <v/>
      </c>
      <c r="R51" s="201">
        <f>COUNTIF(P$33:P51,OK)+COUNTIF(P$33:P51,RDGfix)+COUNTIF(P$33:P51,RDGave)+COUNTIF(P$33:P51,RDGevent)+R$7-1</f>
        <v>0</v>
      </c>
      <c r="S51" s="193"/>
      <c r="T51" s="194" t="str">
        <f t="shared" si="251"/>
        <v/>
      </c>
      <c r="U51" s="6" t="str">
        <f t="shared" si="252"/>
        <v/>
      </c>
      <c r="V51" s="201">
        <f>COUNTIF(T$33:T51,OK)+COUNTIF(T$33:T51,RDGfix)+COUNTIF(T$33:T51,RDGave)+COUNTIF(T$33:T51,RDGevent)+V$7-1</f>
        <v>0</v>
      </c>
      <c r="W51" s="193"/>
      <c r="X51" s="194" t="str">
        <f t="shared" si="253"/>
        <v/>
      </c>
      <c r="Y51" s="6" t="str">
        <f t="shared" si="254"/>
        <v/>
      </c>
      <c r="Z51" s="201">
        <f>COUNTIF(X$33:X51,OK)+COUNTIF(X$33:X51,RDGfix)+COUNTIF(X$33:X51,RDGave)+COUNTIF(X$33:X51,RDGevent)+Z$7-1</f>
        <v>0</v>
      </c>
      <c r="AA51" s="193"/>
      <c r="AB51" s="194" t="str">
        <f t="shared" si="255"/>
        <v/>
      </c>
      <c r="AC51" s="6" t="str">
        <f t="shared" si="256"/>
        <v/>
      </c>
      <c r="AD51" s="201">
        <f>COUNTIF(AB$33:AB51,OK)+COUNTIF(AB$33:AB51,RDGfix)+COUNTIF(AB$33:AB51,RDGave)+COUNTIF(AB$33:AB51,RDGevent)+AD$7-1</f>
        <v>0</v>
      </c>
      <c r="AE51" s="193"/>
      <c r="AF51" s="194" t="str">
        <f t="shared" si="257"/>
        <v/>
      </c>
      <c r="AG51" s="6" t="str">
        <f t="shared" si="258"/>
        <v/>
      </c>
      <c r="AH51" s="201">
        <f>COUNTIF(AF$33:AF51,OK)+COUNTIF(AF$33:AF51,RDGfix)+COUNTIF(AF$33:AF51,RDGave)+COUNTIF(AF$33:AF51,RDGevent)+AH$7-1</f>
        <v>0</v>
      </c>
      <c r="AI51" s="193"/>
      <c r="AJ51" s="194" t="str">
        <f t="shared" si="259"/>
        <v/>
      </c>
      <c r="AK51" s="6" t="str">
        <f t="shared" si="260"/>
        <v/>
      </c>
      <c r="AL51" s="201">
        <f>COUNTIF(AJ$33:AJ51,OK)+COUNTIF(AJ$33:AJ51,RDGfix)+COUNTIF(AJ$33:AJ51,RDGave)+COUNTIF(AJ$33:AJ51,RDGevent)+AL$7-1</f>
        <v>0</v>
      </c>
      <c r="AM51" s="243"/>
      <c r="AN51" s="194" t="str">
        <f t="shared" si="261"/>
        <v/>
      </c>
      <c r="AO51" s="6" t="str">
        <f t="shared" si="262"/>
        <v/>
      </c>
      <c r="AP51" s="201">
        <f>COUNTIF(AN$33:AN51,OK)+COUNTIF(AN$33:AN51,RDGfix)+COUNTIF(AN$33:AN51,RDGave)+COUNTIF(AN$33:AN51,RDGevent)+AP$7-1</f>
        <v>0</v>
      </c>
      <c r="AQ51" s="193"/>
      <c r="AR51" s="194" t="str">
        <f t="shared" si="263"/>
        <v/>
      </c>
      <c r="AS51" s="6" t="str">
        <f t="shared" si="264"/>
        <v/>
      </c>
      <c r="AT51" s="201">
        <f>COUNTIF(AR$33:AR51,OK)+COUNTIF(AR$33:AR51,RDGfix)+COUNTIF(AR$33:AR51,RDGave)+COUNTIF(AR$33:AR51,RDGevent)+AT$7-1</f>
        <v>0</v>
      </c>
      <c r="AU51" s="193"/>
      <c r="AV51" s="194" t="str">
        <f t="shared" si="265"/>
        <v/>
      </c>
      <c r="AW51" s="6" t="str">
        <f t="shared" si="266"/>
        <v/>
      </c>
      <c r="AX51" s="201">
        <f>COUNTIF(AV$33:AV51,OK)+COUNTIF(AV$33:AV51,RDGfix)+COUNTIF(AV$33:AV51,RDGave)+COUNTIF(AV$33:AV51,RDGevent)+AX$7-1</f>
        <v>0</v>
      </c>
      <c r="AY51" s="193"/>
      <c r="AZ51" s="194" t="str">
        <f t="shared" si="267"/>
        <v/>
      </c>
      <c r="BA51" s="6" t="str">
        <f t="shared" si="268"/>
        <v/>
      </c>
      <c r="BB51" s="201">
        <f>COUNTIF(AZ$33:AZ51,OK)+COUNTIF(AZ$33:AZ51,RDGfix)+COUNTIF(AZ$33:AZ51,RDGave)+COUNTIF(AZ$33:AZ51,RDGevent)+BB$7-1</f>
        <v>0</v>
      </c>
      <c r="BC51" s="193"/>
      <c r="BD51" s="194" t="str">
        <f t="shared" si="269"/>
        <v/>
      </c>
      <c r="BE51" s="6" t="str">
        <f t="shared" si="270"/>
        <v/>
      </c>
      <c r="BF51" s="201">
        <f>COUNTIF(BD$33:BD51,OK)+COUNTIF(BD$33:BD51,RDGfix)+COUNTIF(BD$33:BD51,RDGave)+COUNTIF(BD$33:BD51,RDGevent)+BF$7-1</f>
        <v>0</v>
      </c>
      <c r="BG51" s="193"/>
      <c r="BH51" s="194" t="str">
        <f t="shared" si="271"/>
        <v/>
      </c>
      <c r="BI51" s="6" t="str">
        <f t="shared" si="272"/>
        <v/>
      </c>
      <c r="BJ51" s="201">
        <f>COUNTIF(BH$33:BH51,OK)+COUNTIF(BH$33:BH51,RDGfix)+COUNTIF(BH$33:BH51,RDGave)+COUNTIF(BH$33:BH51,RDGevent)+BJ$7-1</f>
        <v>0</v>
      </c>
      <c r="BK51" s="193"/>
      <c r="BL51" s="194" t="str">
        <f t="shared" si="273"/>
        <v/>
      </c>
      <c r="BM51" s="6" t="str">
        <f t="shared" si="274"/>
        <v/>
      </c>
      <c r="BN51" s="201">
        <f>COUNTIF(BL$33:BL51,OK)+COUNTIF(BL$33:BL51,RDGfix)+COUNTIF(BL$33:BL51,RDGave)+COUNTIF(BL$33:BL51,RDGevent)+BN$7-1</f>
        <v>0</v>
      </c>
      <c r="BO51" s="193"/>
      <c r="BP51" s="194" t="str">
        <f t="shared" si="275"/>
        <v/>
      </c>
      <c r="BQ51" s="6" t="str">
        <f t="shared" si="276"/>
        <v/>
      </c>
      <c r="BR51" s="201">
        <f>COUNTIF(BP$33:BP51,OK)+COUNTIF(BP$33:BP51,RDGfix)+COUNTIF(BP$33:BP51,RDGave)+COUNTIF(BP$33:BP51,RDGevent)+BR$7-1</f>
        <v>0</v>
      </c>
      <c r="BS51" s="193"/>
      <c r="BT51" s="194" t="str">
        <f t="shared" si="277"/>
        <v/>
      </c>
      <c r="BU51" s="6" t="str">
        <f t="shared" si="278"/>
        <v/>
      </c>
      <c r="BV51" s="201">
        <f>COUNTIF(BT$33:BT51,OK)+COUNTIF(BT$33:BT51,RDGfix)+COUNTIF(BT$33:BT51,RDGave)+COUNTIF(BT$33:BT51,RDGevent)+BV$7-1</f>
        <v>0</v>
      </c>
      <c r="BW51" s="193"/>
      <c r="BX51" s="194" t="str">
        <f t="shared" si="279"/>
        <v/>
      </c>
      <c r="BY51" s="6" t="str">
        <f t="shared" si="280"/>
        <v/>
      </c>
      <c r="BZ51" s="201">
        <f>COUNTIF(BX$33:BX51,OK)+COUNTIF(BX$33:BX51,RDGfix)+COUNTIF(BX$33:BX51,RDGave)+COUNTIF(BX$33:BX51,RDGevent)+BZ$7-1</f>
        <v>0</v>
      </c>
      <c r="CA51" s="193"/>
      <c r="CB51" s="194" t="str">
        <f t="shared" si="281"/>
        <v/>
      </c>
      <c r="CC51" s="6" t="str">
        <f t="shared" si="282"/>
        <v/>
      </c>
      <c r="CD51" s="201">
        <f>COUNTIF(CB$33:CB51,OK)+COUNTIF(CB$33:CB51,RDGfix)+COUNTIF(CB$33:CB51,RDGave)+COUNTIF(CB$33:CB51,RDGevent)+CD$7-1</f>
        <v>0</v>
      </c>
      <c r="CE51" s="193"/>
      <c r="CF51" s="194" t="str">
        <f t="shared" si="283"/>
        <v/>
      </c>
      <c r="CG51" s="6" t="str">
        <f t="shared" si="284"/>
        <v/>
      </c>
      <c r="CH51" s="201">
        <f>COUNTIF(CF$33:CF51,OK)+COUNTIF(CF$33:CF51,RDGfix)+COUNTIF(CF$33:CF51,RDGave)+COUNTIF(CF$33:CF51,RDGevent)+CH$7-1</f>
        <v>0</v>
      </c>
      <c r="CI51" s="193"/>
      <c r="CJ51" s="194" t="str">
        <f t="shared" si="285"/>
        <v/>
      </c>
      <c r="CK51" s="6" t="str">
        <f t="shared" si="286"/>
        <v/>
      </c>
      <c r="CL51" s="201">
        <f>COUNTIF(CJ$33:CJ51,OK)+COUNTIF(CJ$33:CJ51,RDGfix)+COUNTIF(CJ$33:CJ51,RDGave)+COUNTIF(CJ$33:CJ51,RDGevent)+CL$7-1</f>
        <v>0</v>
      </c>
      <c r="CM51" s="193"/>
      <c r="CN51" s="194" t="str">
        <f t="shared" si="287"/>
        <v/>
      </c>
      <c r="CO51" s="6" t="str">
        <f t="shared" si="288"/>
        <v/>
      </c>
      <c r="CP51" s="201">
        <f>COUNTIF(CN$33:CN51,OK)+COUNTIF(CN$33:CN51,RDGfix)+COUNTIF(CN$33:CN51,RDGave)+COUNTIF(CN$33:CN51,RDGevent)+CP$7-1</f>
        <v>0</v>
      </c>
      <c r="CQ51" s="193"/>
      <c r="CR51" s="194" t="str">
        <f t="shared" si="289"/>
        <v/>
      </c>
      <c r="CS51" s="6" t="str">
        <f t="shared" si="290"/>
        <v/>
      </c>
      <c r="CT51" s="201">
        <f>COUNTIF(CR$33:CR51,OK)+COUNTIF(CR$33:CR51,RDGfix)+COUNTIF(CR$33:CR51,RDGave)+COUNTIF(CR$33:CR51,RDGevent)+CT$7-1</f>
        <v>0</v>
      </c>
      <c r="CU51" s="193"/>
      <c r="CV51" s="194" t="str">
        <f t="shared" si="291"/>
        <v/>
      </c>
      <c r="CW51" s="6" t="str">
        <f t="shared" si="292"/>
        <v/>
      </c>
      <c r="CX51" s="201">
        <f>COUNTIF(CV$33:CV51,OK)+COUNTIF(CV$33:CV51,RDGfix)+COUNTIF(CV$33:CV51,RDGave)+COUNTIF(CV$33:CV51,RDGevent)+CX$7-1</f>
        <v>0</v>
      </c>
      <c r="CY51" s="193"/>
      <c r="CZ51" s="194" t="str">
        <f t="shared" si="293"/>
        <v/>
      </c>
      <c r="DA51" s="6" t="str">
        <f t="shared" si="294"/>
        <v/>
      </c>
      <c r="DB51" s="201">
        <f>COUNTIF(CZ$33:CZ51,OK)+COUNTIF(CZ$33:CZ51,RDGfix)+COUNTIF(CZ$33:CZ51,RDGave)+COUNTIF(CZ$33:CZ51,RDGevent)+DB$7-1</f>
        <v>0</v>
      </c>
      <c r="DC51" s="193"/>
      <c r="DD51" s="194" t="str">
        <f t="shared" si="295"/>
        <v/>
      </c>
      <c r="DE51" s="6" t="str">
        <f t="shared" si="296"/>
        <v/>
      </c>
      <c r="DF51" s="201">
        <f>COUNTIF(DD$33:DD51,OK)+COUNTIF(DD$33:DD51,RDGfix)+COUNTIF(DD$33:DD51,RDGave)+COUNTIF(DD$33:DD51,RDGevent)+DF$7-1</f>
        <v>0</v>
      </c>
      <c r="DG51" s="193"/>
      <c r="DH51" s="194" t="str">
        <f t="shared" si="297"/>
        <v/>
      </c>
      <c r="DI51" s="6" t="str">
        <f t="shared" si="298"/>
        <v/>
      </c>
      <c r="DJ51" s="201">
        <f>COUNTIF(DH$33:DH51,OK)+COUNTIF(DH$33:DH51,RDGfix)+COUNTIF(DH$33:DH51,RDGave)+COUNTIF(DH$33:DH51,RDGevent)+DJ$7-1</f>
        <v>0</v>
      </c>
      <c r="DK51" s="193"/>
      <c r="DL51" s="194" t="str">
        <f t="shared" si="299"/>
        <v/>
      </c>
      <c r="DM51" s="6" t="str">
        <f t="shared" si="300"/>
        <v/>
      </c>
      <c r="DN51" s="201">
        <f>COUNTIF(DL$33:DL51,OK)+COUNTIF(DL$33:DL51,RDGfix)+COUNTIF(DL$33:DL51,RDGave)+COUNTIF(DL$33:DL51,RDGevent)+DN$7-1</f>
        <v>0</v>
      </c>
      <c r="DO51" s="193"/>
      <c r="DP51" s="194" t="str">
        <f t="shared" si="301"/>
        <v/>
      </c>
      <c r="DQ51" s="6" t="str">
        <f t="shared" si="302"/>
        <v/>
      </c>
      <c r="DR51" s="201">
        <f>COUNTIF(DP$33:DP51,OK)+COUNTIF(DP$33:DP51,RDGfix)+COUNTIF(DP$33:DP51,RDGave)+COUNTIF(DP$33:DP51,RDGevent)+DR$7-1</f>
        <v>0</v>
      </c>
      <c r="DS51" s="193"/>
      <c r="DT51" s="194" t="str">
        <f t="shared" si="303"/>
        <v/>
      </c>
      <c r="DU51" s="6" t="str">
        <f t="shared" si="304"/>
        <v/>
      </c>
      <c r="DV51" s="201">
        <f>COUNTIF(DT$33:DT51,OK)+COUNTIF(DT$33:DT51,RDGfix)+COUNTIF(DT$33:DT51,RDGave)+COUNTIF(DT$33:DT51,RDGevent)+DV$7-1</f>
        <v>0</v>
      </c>
      <c r="DW51" s="193"/>
      <c r="DX51" s="194" t="str">
        <f t="shared" si="305"/>
        <v/>
      </c>
      <c r="DY51" s="6" t="str">
        <f t="shared" si="306"/>
        <v/>
      </c>
      <c r="DZ51" s="201">
        <f>COUNTIF(DX$33:DX51,OK)+COUNTIF(DX$33:DX51,RDGfix)+COUNTIF(DX$33:DX51,RDGave)+COUNTIF(DX$33:DX51,RDGevent)+DZ$7-1</f>
        <v>0</v>
      </c>
      <c r="EA51" s="193"/>
      <c r="EB51" s="194" t="str">
        <f t="shared" si="307"/>
        <v/>
      </c>
      <c r="EC51" s="6" t="str">
        <f t="shared" si="308"/>
        <v/>
      </c>
      <c r="ED51" s="201">
        <f>COUNTIF(EB$33:EB51,OK)+COUNTIF(EB$33:EB51,RDGfix)+COUNTIF(EB$33:EB51,RDGave)+COUNTIF(EB$33:EB51,RDGevent)+ED$7-1</f>
        <v>0</v>
      </c>
      <c r="EE51" s="193"/>
      <c r="EF51" s="194" t="str">
        <f t="shared" si="309"/>
        <v/>
      </c>
      <c r="EG51" s="6" t="str">
        <f t="shared" si="310"/>
        <v/>
      </c>
      <c r="EH51" s="201">
        <f>COUNTIF(EF$33:EF51,OK)+COUNTIF(EF$33:EF51,RDGfix)+COUNTIF(EF$33:EF51,RDGave)+COUNTIF(EF$33:EF51,RDGevent)+EH$7-1</f>
        <v>0</v>
      </c>
      <c r="EI51" s="193"/>
      <c r="EJ51" s="194" t="str">
        <f t="shared" si="311"/>
        <v/>
      </c>
      <c r="EK51" s="6" t="str">
        <f t="shared" si="312"/>
        <v/>
      </c>
      <c r="EL51" s="201">
        <f>COUNTIF(EJ$33:EJ51,OK)+COUNTIF(EJ$33:EJ51,RDGfix)+COUNTIF(EJ$33:EJ51,RDGave)+COUNTIF(EJ$33:EJ51,RDGevent)+EL$7-1</f>
        <v>0</v>
      </c>
      <c r="EM51" s="193"/>
      <c r="EN51" s="194" t="str">
        <f t="shared" si="313"/>
        <v/>
      </c>
      <c r="EO51" s="6" t="str">
        <f t="shared" si="314"/>
        <v/>
      </c>
      <c r="EP51" s="201">
        <f>COUNTIF(EN$33:EN51,OK)+COUNTIF(EN$33:EN51,RDGfix)+COUNTIF(EN$33:EN51,RDGave)+COUNTIF(EN$33:EN51,RDGevent)+EP$7-1</f>
        <v>0</v>
      </c>
      <c r="EQ51" s="193"/>
      <c r="ER51" s="194" t="str">
        <f t="shared" si="315"/>
        <v/>
      </c>
      <c r="ES51" s="6" t="str">
        <f t="shared" si="316"/>
        <v/>
      </c>
      <c r="ET51" s="201">
        <f>COUNTIF(ER$33:ER51,OK)+COUNTIF(ER$33:ER51,RDGfix)+COUNTIF(ER$33:ER51,RDGave)+COUNTIF(ER$33:ER51,RDGevent)+ET$7-1</f>
        <v>0</v>
      </c>
      <c r="EU51" s="193"/>
      <c r="EV51" s="194" t="str">
        <f t="shared" si="317"/>
        <v/>
      </c>
      <c r="EW51" s="6" t="str">
        <f t="shared" si="318"/>
        <v/>
      </c>
      <c r="EX51" s="201">
        <f>COUNTIF(EV$33:EV51,OK)+COUNTIF(EV$33:EV51,RDGfix)+COUNTIF(EV$33:EV51,RDGave)+COUNTIF(EV$33:EV51,RDGevent)+EX$7-1</f>
        <v>0</v>
      </c>
      <c r="EY51" s="193"/>
      <c r="EZ51" s="194" t="str">
        <f t="shared" si="319"/>
        <v/>
      </c>
      <c r="FA51" s="6" t="str">
        <f t="shared" si="320"/>
        <v/>
      </c>
      <c r="FB51" s="201">
        <f>COUNTIF(EZ$33:EZ51,OK)+COUNTIF(EZ$33:EZ51,RDGfix)+COUNTIF(EZ$33:EZ51,RDGave)+COUNTIF(EZ$33:EZ51,RDGevent)+FB$7-1</f>
        <v>0</v>
      </c>
      <c r="FC51" s="193"/>
      <c r="FD51" s="194" t="str">
        <f t="shared" si="321"/>
        <v/>
      </c>
      <c r="FE51" s="6" t="str">
        <f t="shared" si="322"/>
        <v/>
      </c>
      <c r="FF51" s="201">
        <f>COUNTIF(FD$33:FD51,OK)+COUNTIF(FD$33:FD51,RDGfix)+COUNTIF(FD$33:FD51,RDGave)+COUNTIF(FD$33:FD51,RDGevent)+FF$7-1</f>
        <v>0</v>
      </c>
      <c r="FG51" s="193"/>
      <c r="FH51" s="194" t="str">
        <f t="shared" si="323"/>
        <v/>
      </c>
      <c r="FI51" s="6" t="str">
        <f t="shared" si="324"/>
        <v/>
      </c>
      <c r="FJ51" s="201">
        <f>COUNTIF(FH$33:FH51,OK)+COUNTIF(FH$33:FH51,RDGfix)+COUNTIF(FH$33:FH51,RDGave)+COUNTIF(FH$33:FH51,RDGevent)+FJ$7-1</f>
        <v>0</v>
      </c>
      <c r="FK51" s="2"/>
      <c r="FL51" s="53"/>
      <c r="FM51" s="2"/>
      <c r="FN51" s="54"/>
      <c r="FO51" s="45"/>
      <c r="FP51" s="2"/>
    </row>
    <row r="52" spans="1:172">
      <c r="B52" s="5" t="s">
        <v>37</v>
      </c>
      <c r="C52" s="242"/>
      <c r="D52" s="6" t="str">
        <f t="shared" si="163"/>
        <v/>
      </c>
      <c r="E52" s="6" t="str">
        <f t="shared" si="164"/>
        <v/>
      </c>
      <c r="F52" s="201">
        <f>COUNTIF(D$33:D52,OK)+COUNTIF(D$33:D52,RDGfix)+COUNTIF(D$33:D52,RDGave)+COUNTIF(D$33:D52,RDGevent)</f>
        <v>0</v>
      </c>
      <c r="G52" s="243"/>
      <c r="H52" s="194" t="str">
        <f t="shared" si="245"/>
        <v/>
      </c>
      <c r="I52" s="6" t="str">
        <f t="shared" si="246"/>
        <v/>
      </c>
      <c r="J52" s="201">
        <f>COUNTIF(H$33:H52,OK)+COUNTIF(H$33:H52,RDGfix)+COUNTIF(H$33:H52,RDGave)+COUNTIF(H$33:H52,RDGevent)+J$7-1</f>
        <v>0</v>
      </c>
      <c r="K52" s="193"/>
      <c r="L52" s="194" t="str">
        <f t="shared" si="247"/>
        <v/>
      </c>
      <c r="M52" s="6" t="str">
        <f t="shared" si="248"/>
        <v/>
      </c>
      <c r="N52" s="201">
        <f>COUNTIF(L$33:L52,OK)+COUNTIF(L$33:L52,RDGfix)+COUNTIF(L$33:L52,RDGave)+COUNTIF(L$33:L52,RDGevent)+N$7-1</f>
        <v>0</v>
      </c>
      <c r="O52" s="193"/>
      <c r="P52" s="194" t="str">
        <f t="shared" si="249"/>
        <v/>
      </c>
      <c r="Q52" s="6" t="str">
        <f t="shared" si="250"/>
        <v/>
      </c>
      <c r="R52" s="201">
        <f>COUNTIF(P$33:P52,OK)+COUNTIF(P$33:P52,RDGfix)+COUNTIF(P$33:P52,RDGave)+COUNTIF(P$33:P52,RDGevent)+R$7-1</f>
        <v>0</v>
      </c>
      <c r="S52" s="193"/>
      <c r="T52" s="194" t="str">
        <f t="shared" si="251"/>
        <v/>
      </c>
      <c r="U52" s="6" t="str">
        <f t="shared" si="252"/>
        <v/>
      </c>
      <c r="V52" s="201">
        <f>COUNTIF(T$33:T52,OK)+COUNTIF(T$33:T52,RDGfix)+COUNTIF(T$33:T52,RDGave)+COUNTIF(T$33:T52,RDGevent)+V$7-1</f>
        <v>0</v>
      </c>
      <c r="W52" s="193"/>
      <c r="X52" s="194" t="str">
        <f t="shared" si="253"/>
        <v/>
      </c>
      <c r="Y52" s="6" t="str">
        <f t="shared" si="254"/>
        <v/>
      </c>
      <c r="Z52" s="201">
        <f>COUNTIF(X$33:X52,OK)+COUNTIF(X$33:X52,RDGfix)+COUNTIF(X$33:X52,RDGave)+COUNTIF(X$33:X52,RDGevent)+Z$7-1</f>
        <v>0</v>
      </c>
      <c r="AA52" s="193"/>
      <c r="AB52" s="194" t="str">
        <f t="shared" si="255"/>
        <v/>
      </c>
      <c r="AC52" s="6" t="str">
        <f t="shared" si="256"/>
        <v/>
      </c>
      <c r="AD52" s="201">
        <f>COUNTIF(AB$33:AB52,OK)+COUNTIF(AB$33:AB52,RDGfix)+COUNTIF(AB$33:AB52,RDGave)+COUNTIF(AB$33:AB52,RDGevent)+AD$7-1</f>
        <v>0</v>
      </c>
      <c r="AE52" s="193"/>
      <c r="AF52" s="194" t="str">
        <f t="shared" si="257"/>
        <v/>
      </c>
      <c r="AG52" s="6" t="str">
        <f t="shared" si="258"/>
        <v/>
      </c>
      <c r="AH52" s="201">
        <f>COUNTIF(AF$33:AF52,OK)+COUNTIF(AF$33:AF52,RDGfix)+COUNTIF(AF$33:AF52,RDGave)+COUNTIF(AF$33:AF52,RDGevent)+AH$7-1</f>
        <v>0</v>
      </c>
      <c r="AI52" s="193"/>
      <c r="AJ52" s="194" t="str">
        <f t="shared" si="259"/>
        <v/>
      </c>
      <c r="AK52" s="6" t="str">
        <f t="shared" si="260"/>
        <v/>
      </c>
      <c r="AL52" s="201">
        <f>COUNTIF(AJ$33:AJ52,OK)+COUNTIF(AJ$33:AJ52,RDGfix)+COUNTIF(AJ$33:AJ52,RDGave)+COUNTIF(AJ$33:AJ52,RDGevent)+AL$7-1</f>
        <v>0</v>
      </c>
      <c r="AM52" s="243"/>
      <c r="AN52" s="194" t="str">
        <f t="shared" si="261"/>
        <v/>
      </c>
      <c r="AO52" s="6" t="str">
        <f t="shared" si="262"/>
        <v/>
      </c>
      <c r="AP52" s="201">
        <f>COUNTIF(AN$33:AN52,OK)+COUNTIF(AN$33:AN52,RDGfix)+COUNTIF(AN$33:AN52,RDGave)+COUNTIF(AN$33:AN52,RDGevent)+AP$7-1</f>
        <v>0</v>
      </c>
      <c r="AQ52" s="193"/>
      <c r="AR52" s="194" t="str">
        <f t="shared" si="263"/>
        <v/>
      </c>
      <c r="AS52" s="6" t="str">
        <f t="shared" si="264"/>
        <v/>
      </c>
      <c r="AT52" s="201">
        <f>COUNTIF(AR$33:AR52,OK)+COUNTIF(AR$33:AR52,RDGfix)+COUNTIF(AR$33:AR52,RDGave)+COUNTIF(AR$33:AR52,RDGevent)+AT$7-1</f>
        <v>0</v>
      </c>
      <c r="AU52" s="193"/>
      <c r="AV52" s="194" t="str">
        <f t="shared" si="265"/>
        <v/>
      </c>
      <c r="AW52" s="6" t="str">
        <f t="shared" si="266"/>
        <v/>
      </c>
      <c r="AX52" s="201">
        <f>COUNTIF(AV$33:AV52,OK)+COUNTIF(AV$33:AV52,RDGfix)+COUNTIF(AV$33:AV52,RDGave)+COUNTIF(AV$33:AV52,RDGevent)+AX$7-1</f>
        <v>0</v>
      </c>
      <c r="AY52" s="193"/>
      <c r="AZ52" s="194" t="str">
        <f t="shared" si="267"/>
        <v/>
      </c>
      <c r="BA52" s="6" t="str">
        <f t="shared" si="268"/>
        <v/>
      </c>
      <c r="BB52" s="201">
        <f>COUNTIF(AZ$33:AZ52,OK)+COUNTIF(AZ$33:AZ52,RDGfix)+COUNTIF(AZ$33:AZ52,RDGave)+COUNTIF(AZ$33:AZ52,RDGevent)+BB$7-1</f>
        <v>0</v>
      </c>
      <c r="BC52" s="193"/>
      <c r="BD52" s="194" t="str">
        <f t="shared" si="269"/>
        <v/>
      </c>
      <c r="BE52" s="6" t="str">
        <f t="shared" si="270"/>
        <v/>
      </c>
      <c r="BF52" s="201">
        <f>COUNTIF(BD$33:BD52,OK)+COUNTIF(BD$33:BD52,RDGfix)+COUNTIF(BD$33:BD52,RDGave)+COUNTIF(BD$33:BD52,RDGevent)+BF$7-1</f>
        <v>0</v>
      </c>
      <c r="BG52" s="193"/>
      <c r="BH52" s="194" t="str">
        <f t="shared" si="271"/>
        <v/>
      </c>
      <c r="BI52" s="6" t="str">
        <f t="shared" si="272"/>
        <v/>
      </c>
      <c r="BJ52" s="201">
        <f>COUNTIF(BH$33:BH52,OK)+COUNTIF(BH$33:BH52,RDGfix)+COUNTIF(BH$33:BH52,RDGave)+COUNTIF(BH$33:BH52,RDGevent)+BJ$7-1</f>
        <v>0</v>
      </c>
      <c r="BK52" s="193"/>
      <c r="BL52" s="194" t="str">
        <f t="shared" si="273"/>
        <v/>
      </c>
      <c r="BM52" s="6" t="str">
        <f t="shared" si="274"/>
        <v/>
      </c>
      <c r="BN52" s="201">
        <f>COUNTIF(BL$33:BL52,OK)+COUNTIF(BL$33:BL52,RDGfix)+COUNTIF(BL$33:BL52,RDGave)+COUNTIF(BL$33:BL52,RDGevent)+BN$7-1</f>
        <v>0</v>
      </c>
      <c r="BO52" s="193"/>
      <c r="BP52" s="194" t="str">
        <f t="shared" si="275"/>
        <v/>
      </c>
      <c r="BQ52" s="6" t="str">
        <f t="shared" si="276"/>
        <v/>
      </c>
      <c r="BR52" s="201">
        <f>COUNTIF(BP$33:BP52,OK)+COUNTIF(BP$33:BP52,RDGfix)+COUNTIF(BP$33:BP52,RDGave)+COUNTIF(BP$33:BP52,RDGevent)+BR$7-1</f>
        <v>0</v>
      </c>
      <c r="BS52" s="193"/>
      <c r="BT52" s="194" t="str">
        <f t="shared" si="277"/>
        <v/>
      </c>
      <c r="BU52" s="6" t="str">
        <f t="shared" si="278"/>
        <v/>
      </c>
      <c r="BV52" s="201">
        <f>COUNTIF(BT$33:BT52,OK)+COUNTIF(BT$33:BT52,RDGfix)+COUNTIF(BT$33:BT52,RDGave)+COUNTIF(BT$33:BT52,RDGevent)+BV$7-1</f>
        <v>0</v>
      </c>
      <c r="BW52" s="193"/>
      <c r="BX52" s="194" t="str">
        <f t="shared" si="279"/>
        <v/>
      </c>
      <c r="BY52" s="6" t="str">
        <f t="shared" si="280"/>
        <v/>
      </c>
      <c r="BZ52" s="201">
        <f>COUNTIF(BX$33:BX52,OK)+COUNTIF(BX$33:BX52,RDGfix)+COUNTIF(BX$33:BX52,RDGave)+COUNTIF(BX$33:BX52,RDGevent)+BZ$7-1</f>
        <v>0</v>
      </c>
      <c r="CA52" s="193"/>
      <c r="CB52" s="194" t="str">
        <f t="shared" si="281"/>
        <v/>
      </c>
      <c r="CC52" s="6" t="str">
        <f t="shared" si="282"/>
        <v/>
      </c>
      <c r="CD52" s="201">
        <f>COUNTIF(CB$33:CB52,OK)+COUNTIF(CB$33:CB52,RDGfix)+COUNTIF(CB$33:CB52,RDGave)+COUNTIF(CB$33:CB52,RDGevent)+CD$7-1</f>
        <v>0</v>
      </c>
      <c r="CE52" s="193"/>
      <c r="CF52" s="194" t="str">
        <f t="shared" si="283"/>
        <v/>
      </c>
      <c r="CG52" s="6" t="str">
        <f t="shared" si="284"/>
        <v/>
      </c>
      <c r="CH52" s="201">
        <f>COUNTIF(CF$33:CF52,OK)+COUNTIF(CF$33:CF52,RDGfix)+COUNTIF(CF$33:CF52,RDGave)+COUNTIF(CF$33:CF52,RDGevent)+CH$7-1</f>
        <v>0</v>
      </c>
      <c r="CI52" s="193"/>
      <c r="CJ52" s="194" t="str">
        <f t="shared" si="285"/>
        <v/>
      </c>
      <c r="CK52" s="6" t="str">
        <f t="shared" si="286"/>
        <v/>
      </c>
      <c r="CL52" s="201">
        <f>COUNTIF(CJ$33:CJ52,OK)+COUNTIF(CJ$33:CJ52,RDGfix)+COUNTIF(CJ$33:CJ52,RDGave)+COUNTIF(CJ$33:CJ52,RDGevent)+CL$7-1</f>
        <v>0</v>
      </c>
      <c r="CM52" s="193"/>
      <c r="CN52" s="194" t="str">
        <f t="shared" si="287"/>
        <v/>
      </c>
      <c r="CO52" s="6" t="str">
        <f t="shared" si="288"/>
        <v/>
      </c>
      <c r="CP52" s="201">
        <f>COUNTIF(CN$33:CN52,OK)+COUNTIF(CN$33:CN52,RDGfix)+COUNTIF(CN$33:CN52,RDGave)+COUNTIF(CN$33:CN52,RDGevent)+CP$7-1</f>
        <v>0</v>
      </c>
      <c r="CQ52" s="193"/>
      <c r="CR52" s="194" t="str">
        <f t="shared" si="289"/>
        <v/>
      </c>
      <c r="CS52" s="6" t="str">
        <f t="shared" si="290"/>
        <v/>
      </c>
      <c r="CT52" s="201">
        <f>COUNTIF(CR$33:CR52,OK)+COUNTIF(CR$33:CR52,RDGfix)+COUNTIF(CR$33:CR52,RDGave)+COUNTIF(CR$33:CR52,RDGevent)+CT$7-1</f>
        <v>0</v>
      </c>
      <c r="CU52" s="193"/>
      <c r="CV52" s="194" t="str">
        <f t="shared" si="291"/>
        <v/>
      </c>
      <c r="CW52" s="6" t="str">
        <f t="shared" si="292"/>
        <v/>
      </c>
      <c r="CX52" s="201">
        <f>COUNTIF(CV$33:CV52,OK)+COUNTIF(CV$33:CV52,RDGfix)+COUNTIF(CV$33:CV52,RDGave)+COUNTIF(CV$33:CV52,RDGevent)+CX$7-1</f>
        <v>0</v>
      </c>
      <c r="CY52" s="193"/>
      <c r="CZ52" s="194" t="str">
        <f t="shared" si="293"/>
        <v/>
      </c>
      <c r="DA52" s="6" t="str">
        <f t="shared" si="294"/>
        <v/>
      </c>
      <c r="DB52" s="201">
        <f>COUNTIF(CZ$33:CZ52,OK)+COUNTIF(CZ$33:CZ52,RDGfix)+COUNTIF(CZ$33:CZ52,RDGave)+COUNTIF(CZ$33:CZ52,RDGevent)+DB$7-1</f>
        <v>0</v>
      </c>
      <c r="DC52" s="193"/>
      <c r="DD52" s="194" t="str">
        <f t="shared" si="295"/>
        <v/>
      </c>
      <c r="DE52" s="6" t="str">
        <f t="shared" si="296"/>
        <v/>
      </c>
      <c r="DF52" s="201">
        <f>COUNTIF(DD$33:DD52,OK)+COUNTIF(DD$33:DD52,RDGfix)+COUNTIF(DD$33:DD52,RDGave)+COUNTIF(DD$33:DD52,RDGevent)+DF$7-1</f>
        <v>0</v>
      </c>
      <c r="DG52" s="193"/>
      <c r="DH52" s="194" t="str">
        <f t="shared" si="297"/>
        <v/>
      </c>
      <c r="DI52" s="6" t="str">
        <f t="shared" si="298"/>
        <v/>
      </c>
      <c r="DJ52" s="201">
        <f>COUNTIF(DH$33:DH52,OK)+COUNTIF(DH$33:DH52,RDGfix)+COUNTIF(DH$33:DH52,RDGave)+COUNTIF(DH$33:DH52,RDGevent)+DJ$7-1</f>
        <v>0</v>
      </c>
      <c r="DK52" s="193"/>
      <c r="DL52" s="194" t="str">
        <f t="shared" si="299"/>
        <v/>
      </c>
      <c r="DM52" s="6" t="str">
        <f t="shared" si="300"/>
        <v/>
      </c>
      <c r="DN52" s="201">
        <f>COUNTIF(DL$33:DL52,OK)+COUNTIF(DL$33:DL52,RDGfix)+COUNTIF(DL$33:DL52,RDGave)+COUNTIF(DL$33:DL52,RDGevent)+DN$7-1</f>
        <v>0</v>
      </c>
      <c r="DO52" s="193"/>
      <c r="DP52" s="194" t="str">
        <f t="shared" si="301"/>
        <v/>
      </c>
      <c r="DQ52" s="6" t="str">
        <f t="shared" si="302"/>
        <v/>
      </c>
      <c r="DR52" s="201">
        <f>COUNTIF(DP$33:DP52,OK)+COUNTIF(DP$33:DP52,RDGfix)+COUNTIF(DP$33:DP52,RDGave)+COUNTIF(DP$33:DP52,RDGevent)+DR$7-1</f>
        <v>0</v>
      </c>
      <c r="DS52" s="193"/>
      <c r="DT52" s="194" t="str">
        <f t="shared" si="303"/>
        <v/>
      </c>
      <c r="DU52" s="6" t="str">
        <f t="shared" si="304"/>
        <v/>
      </c>
      <c r="DV52" s="201">
        <f>COUNTIF(DT$33:DT52,OK)+COUNTIF(DT$33:DT52,RDGfix)+COUNTIF(DT$33:DT52,RDGave)+COUNTIF(DT$33:DT52,RDGevent)+DV$7-1</f>
        <v>0</v>
      </c>
      <c r="DW52" s="193"/>
      <c r="DX52" s="194" t="str">
        <f t="shared" si="305"/>
        <v/>
      </c>
      <c r="DY52" s="6" t="str">
        <f t="shared" si="306"/>
        <v/>
      </c>
      <c r="DZ52" s="201">
        <f>COUNTIF(DX$33:DX52,OK)+COUNTIF(DX$33:DX52,RDGfix)+COUNTIF(DX$33:DX52,RDGave)+COUNTIF(DX$33:DX52,RDGevent)+DZ$7-1</f>
        <v>0</v>
      </c>
      <c r="EA52" s="193"/>
      <c r="EB52" s="194" t="str">
        <f t="shared" si="307"/>
        <v/>
      </c>
      <c r="EC52" s="6" t="str">
        <f t="shared" si="308"/>
        <v/>
      </c>
      <c r="ED52" s="201">
        <f>COUNTIF(EB$33:EB52,OK)+COUNTIF(EB$33:EB52,RDGfix)+COUNTIF(EB$33:EB52,RDGave)+COUNTIF(EB$33:EB52,RDGevent)+ED$7-1</f>
        <v>0</v>
      </c>
      <c r="EE52" s="193"/>
      <c r="EF52" s="194" t="str">
        <f t="shared" si="309"/>
        <v/>
      </c>
      <c r="EG52" s="6" t="str">
        <f t="shared" si="310"/>
        <v/>
      </c>
      <c r="EH52" s="201">
        <f>COUNTIF(EF$33:EF52,OK)+COUNTIF(EF$33:EF52,RDGfix)+COUNTIF(EF$33:EF52,RDGave)+COUNTIF(EF$33:EF52,RDGevent)+EH$7-1</f>
        <v>0</v>
      </c>
      <c r="EI52" s="193"/>
      <c r="EJ52" s="194" t="str">
        <f t="shared" si="311"/>
        <v/>
      </c>
      <c r="EK52" s="6" t="str">
        <f t="shared" si="312"/>
        <v/>
      </c>
      <c r="EL52" s="201">
        <f>COUNTIF(EJ$33:EJ52,OK)+COUNTIF(EJ$33:EJ52,RDGfix)+COUNTIF(EJ$33:EJ52,RDGave)+COUNTIF(EJ$33:EJ52,RDGevent)+EL$7-1</f>
        <v>0</v>
      </c>
      <c r="EM52" s="193"/>
      <c r="EN52" s="194" t="str">
        <f t="shared" si="313"/>
        <v/>
      </c>
      <c r="EO52" s="6" t="str">
        <f t="shared" si="314"/>
        <v/>
      </c>
      <c r="EP52" s="201">
        <f>COUNTIF(EN$33:EN52,OK)+COUNTIF(EN$33:EN52,RDGfix)+COUNTIF(EN$33:EN52,RDGave)+COUNTIF(EN$33:EN52,RDGevent)+EP$7-1</f>
        <v>0</v>
      </c>
      <c r="EQ52" s="193"/>
      <c r="ER52" s="194" t="str">
        <f t="shared" si="315"/>
        <v/>
      </c>
      <c r="ES52" s="6" t="str">
        <f t="shared" si="316"/>
        <v/>
      </c>
      <c r="ET52" s="201">
        <f>COUNTIF(ER$33:ER52,OK)+COUNTIF(ER$33:ER52,RDGfix)+COUNTIF(ER$33:ER52,RDGave)+COUNTIF(ER$33:ER52,RDGevent)+ET$7-1</f>
        <v>0</v>
      </c>
      <c r="EU52" s="193"/>
      <c r="EV52" s="194" t="str">
        <f t="shared" si="317"/>
        <v/>
      </c>
      <c r="EW52" s="6" t="str">
        <f t="shared" si="318"/>
        <v/>
      </c>
      <c r="EX52" s="201">
        <f>COUNTIF(EV$33:EV52,OK)+COUNTIF(EV$33:EV52,RDGfix)+COUNTIF(EV$33:EV52,RDGave)+COUNTIF(EV$33:EV52,RDGevent)+EX$7-1</f>
        <v>0</v>
      </c>
      <c r="EY52" s="193"/>
      <c r="EZ52" s="194" t="str">
        <f t="shared" si="319"/>
        <v/>
      </c>
      <c r="FA52" s="6" t="str">
        <f t="shared" si="320"/>
        <v/>
      </c>
      <c r="FB52" s="201">
        <f>COUNTIF(EZ$33:EZ52,OK)+COUNTIF(EZ$33:EZ52,RDGfix)+COUNTIF(EZ$33:EZ52,RDGave)+COUNTIF(EZ$33:EZ52,RDGevent)+FB$7-1</f>
        <v>0</v>
      </c>
      <c r="FC52" s="193"/>
      <c r="FD52" s="194" t="str">
        <f t="shared" si="321"/>
        <v/>
      </c>
      <c r="FE52" s="6" t="str">
        <f t="shared" si="322"/>
        <v/>
      </c>
      <c r="FF52" s="201">
        <f>COUNTIF(FD$33:FD52,OK)+COUNTIF(FD$33:FD52,RDGfix)+COUNTIF(FD$33:FD52,RDGave)+COUNTIF(FD$33:FD52,RDGevent)+FF$7-1</f>
        <v>0</v>
      </c>
      <c r="FG52" s="193"/>
      <c r="FH52" s="194" t="str">
        <f t="shared" si="323"/>
        <v/>
      </c>
      <c r="FI52" s="6" t="str">
        <f t="shared" si="324"/>
        <v/>
      </c>
      <c r="FJ52" s="201">
        <f>COUNTIF(FH$33:FH52,OK)+COUNTIF(FH$33:FH52,RDGfix)+COUNTIF(FH$33:FH52,RDGave)+COUNTIF(FH$33:FH52,RDGevent)+FJ$7-1</f>
        <v>0</v>
      </c>
      <c r="FK52" s="2"/>
      <c r="FL52" s="53"/>
      <c r="FM52" s="2"/>
      <c r="FN52" s="54"/>
      <c r="FO52" s="45"/>
      <c r="FP52" s="2"/>
    </row>
    <row r="53" spans="1:172">
      <c r="B53" s="5" t="s">
        <v>152</v>
      </c>
      <c r="C53" s="242"/>
      <c r="D53" s="6" t="str">
        <f t="shared" si="163"/>
        <v/>
      </c>
      <c r="E53" s="6" t="str">
        <f t="shared" si="164"/>
        <v/>
      </c>
      <c r="F53" s="201">
        <f>COUNTIF(D$33:D53,OK)+COUNTIF(D$33:D53,RDGfix)+COUNTIF(D$33:D53,RDGave)+COUNTIF(D$33:D53,RDGevent)</f>
        <v>0</v>
      </c>
      <c r="G53" s="243"/>
      <c r="H53" s="194" t="str">
        <f t="shared" si="245"/>
        <v/>
      </c>
      <c r="I53" s="6" t="str">
        <f t="shared" si="246"/>
        <v/>
      </c>
      <c r="J53" s="201">
        <f>COUNTIF(H$33:H53,OK)+COUNTIF(H$33:H53,RDGfix)+COUNTIF(H$33:H53,RDGave)+COUNTIF(H$33:H53,RDGevent)+J$7-1</f>
        <v>0</v>
      </c>
      <c r="K53" s="193"/>
      <c r="L53" s="194" t="str">
        <f t="shared" si="247"/>
        <v/>
      </c>
      <c r="M53" s="6" t="str">
        <f t="shared" si="248"/>
        <v/>
      </c>
      <c r="N53" s="201">
        <f>COUNTIF(L$33:L53,OK)+COUNTIF(L$33:L53,RDGfix)+COUNTIF(L$33:L53,RDGave)+COUNTIF(L$33:L53,RDGevent)+N$7-1</f>
        <v>0</v>
      </c>
      <c r="O53" s="193"/>
      <c r="P53" s="194" t="str">
        <f t="shared" si="249"/>
        <v/>
      </c>
      <c r="Q53" s="6" t="str">
        <f t="shared" si="250"/>
        <v/>
      </c>
      <c r="R53" s="201">
        <f>COUNTIF(P$33:P53,OK)+COUNTIF(P$33:P53,RDGfix)+COUNTIF(P$33:P53,RDGave)+COUNTIF(P$33:P53,RDGevent)+R$7-1</f>
        <v>0</v>
      </c>
      <c r="S53" s="193"/>
      <c r="T53" s="194" t="str">
        <f t="shared" si="251"/>
        <v/>
      </c>
      <c r="U53" s="6" t="str">
        <f t="shared" si="252"/>
        <v/>
      </c>
      <c r="V53" s="201">
        <f>COUNTIF(T$33:T53,OK)+COUNTIF(T$33:T53,RDGfix)+COUNTIF(T$33:T53,RDGave)+COUNTIF(T$33:T53,RDGevent)+V$7-1</f>
        <v>0</v>
      </c>
      <c r="W53" s="193"/>
      <c r="X53" s="194" t="str">
        <f t="shared" si="253"/>
        <v/>
      </c>
      <c r="Y53" s="6" t="str">
        <f t="shared" si="254"/>
        <v/>
      </c>
      <c r="Z53" s="201">
        <f>COUNTIF(X$33:X53,OK)+COUNTIF(X$33:X53,RDGfix)+COUNTIF(X$33:X53,RDGave)+COUNTIF(X$33:X53,RDGevent)+Z$7-1</f>
        <v>0</v>
      </c>
      <c r="AA53" s="193"/>
      <c r="AB53" s="194" t="str">
        <f t="shared" si="255"/>
        <v/>
      </c>
      <c r="AC53" s="6" t="str">
        <f t="shared" si="256"/>
        <v/>
      </c>
      <c r="AD53" s="201">
        <f>COUNTIF(AB$33:AB53,OK)+COUNTIF(AB$33:AB53,RDGfix)+COUNTIF(AB$33:AB53,RDGave)+COUNTIF(AB$33:AB53,RDGevent)+AD$7-1</f>
        <v>0</v>
      </c>
      <c r="AE53" s="193"/>
      <c r="AF53" s="194" t="str">
        <f t="shared" si="257"/>
        <v/>
      </c>
      <c r="AG53" s="6" t="str">
        <f t="shared" si="258"/>
        <v/>
      </c>
      <c r="AH53" s="201">
        <f>COUNTIF(AF$33:AF53,OK)+COUNTIF(AF$33:AF53,RDGfix)+COUNTIF(AF$33:AF53,RDGave)+COUNTIF(AF$33:AF53,RDGevent)+AH$7-1</f>
        <v>0</v>
      </c>
      <c r="AI53" s="193"/>
      <c r="AJ53" s="194" t="str">
        <f t="shared" si="259"/>
        <v/>
      </c>
      <c r="AK53" s="6" t="str">
        <f t="shared" si="260"/>
        <v/>
      </c>
      <c r="AL53" s="201">
        <f>COUNTIF(AJ$33:AJ53,OK)+COUNTIF(AJ$33:AJ53,RDGfix)+COUNTIF(AJ$33:AJ53,RDGave)+COUNTIF(AJ$33:AJ53,RDGevent)+AL$7-1</f>
        <v>0</v>
      </c>
      <c r="AM53" s="243"/>
      <c r="AN53" s="194" t="str">
        <f t="shared" si="261"/>
        <v/>
      </c>
      <c r="AO53" s="6" t="str">
        <f t="shared" si="262"/>
        <v/>
      </c>
      <c r="AP53" s="201">
        <f>COUNTIF(AN$33:AN53,OK)+COUNTIF(AN$33:AN53,RDGfix)+COUNTIF(AN$33:AN53,RDGave)+COUNTIF(AN$33:AN53,RDGevent)+AP$7-1</f>
        <v>0</v>
      </c>
      <c r="AQ53" s="193"/>
      <c r="AR53" s="194" t="str">
        <f t="shared" si="263"/>
        <v/>
      </c>
      <c r="AS53" s="6" t="str">
        <f t="shared" si="264"/>
        <v/>
      </c>
      <c r="AT53" s="201">
        <f>COUNTIF(AR$33:AR53,OK)+COUNTIF(AR$33:AR53,RDGfix)+COUNTIF(AR$33:AR53,RDGave)+COUNTIF(AR$33:AR53,RDGevent)+AT$7-1</f>
        <v>0</v>
      </c>
      <c r="AU53" s="193"/>
      <c r="AV53" s="194" t="str">
        <f t="shared" si="265"/>
        <v/>
      </c>
      <c r="AW53" s="6" t="str">
        <f t="shared" si="266"/>
        <v/>
      </c>
      <c r="AX53" s="201">
        <f>COUNTIF(AV$33:AV53,OK)+COUNTIF(AV$33:AV53,RDGfix)+COUNTIF(AV$33:AV53,RDGave)+COUNTIF(AV$33:AV53,RDGevent)+AX$7-1</f>
        <v>0</v>
      </c>
      <c r="AY53" s="193"/>
      <c r="AZ53" s="194" t="str">
        <f t="shared" si="267"/>
        <v/>
      </c>
      <c r="BA53" s="6" t="str">
        <f t="shared" si="268"/>
        <v/>
      </c>
      <c r="BB53" s="201">
        <f>COUNTIF(AZ$33:AZ53,OK)+COUNTIF(AZ$33:AZ53,RDGfix)+COUNTIF(AZ$33:AZ53,RDGave)+COUNTIF(AZ$33:AZ53,RDGevent)+BB$7-1</f>
        <v>0</v>
      </c>
      <c r="BC53" s="193"/>
      <c r="BD53" s="194" t="str">
        <f t="shared" si="269"/>
        <v/>
      </c>
      <c r="BE53" s="6" t="str">
        <f t="shared" si="270"/>
        <v/>
      </c>
      <c r="BF53" s="201">
        <f>COUNTIF(BD$33:BD53,OK)+COUNTIF(BD$33:BD53,RDGfix)+COUNTIF(BD$33:BD53,RDGave)+COUNTIF(BD$33:BD53,RDGevent)+BF$7-1</f>
        <v>0</v>
      </c>
      <c r="BG53" s="193"/>
      <c r="BH53" s="194" t="str">
        <f t="shared" si="271"/>
        <v/>
      </c>
      <c r="BI53" s="6" t="str">
        <f t="shared" si="272"/>
        <v/>
      </c>
      <c r="BJ53" s="201">
        <f>COUNTIF(BH$33:BH53,OK)+COUNTIF(BH$33:BH53,RDGfix)+COUNTIF(BH$33:BH53,RDGave)+COUNTIF(BH$33:BH53,RDGevent)+BJ$7-1</f>
        <v>0</v>
      </c>
      <c r="BK53" s="193"/>
      <c r="BL53" s="194" t="str">
        <f t="shared" si="273"/>
        <v/>
      </c>
      <c r="BM53" s="6" t="str">
        <f t="shared" si="274"/>
        <v/>
      </c>
      <c r="BN53" s="201">
        <f>COUNTIF(BL$33:BL53,OK)+COUNTIF(BL$33:BL53,RDGfix)+COUNTIF(BL$33:BL53,RDGave)+COUNTIF(BL$33:BL53,RDGevent)+BN$7-1</f>
        <v>0</v>
      </c>
      <c r="BO53" s="193"/>
      <c r="BP53" s="194" t="str">
        <f t="shared" si="275"/>
        <v/>
      </c>
      <c r="BQ53" s="6" t="str">
        <f t="shared" si="276"/>
        <v/>
      </c>
      <c r="BR53" s="201">
        <f>COUNTIF(BP$33:BP53,OK)+COUNTIF(BP$33:BP53,RDGfix)+COUNTIF(BP$33:BP53,RDGave)+COUNTIF(BP$33:BP53,RDGevent)+BR$7-1</f>
        <v>0</v>
      </c>
      <c r="BS53" s="193"/>
      <c r="BT53" s="194" t="str">
        <f t="shared" si="277"/>
        <v/>
      </c>
      <c r="BU53" s="6" t="str">
        <f t="shared" si="278"/>
        <v/>
      </c>
      <c r="BV53" s="201">
        <f>COUNTIF(BT$33:BT53,OK)+COUNTIF(BT$33:BT53,RDGfix)+COUNTIF(BT$33:BT53,RDGave)+COUNTIF(BT$33:BT53,RDGevent)+BV$7-1</f>
        <v>0</v>
      </c>
      <c r="BW53" s="193"/>
      <c r="BX53" s="194" t="str">
        <f t="shared" si="279"/>
        <v/>
      </c>
      <c r="BY53" s="6" t="str">
        <f t="shared" si="280"/>
        <v/>
      </c>
      <c r="BZ53" s="201">
        <f>COUNTIF(BX$33:BX53,OK)+COUNTIF(BX$33:BX53,RDGfix)+COUNTIF(BX$33:BX53,RDGave)+COUNTIF(BX$33:BX53,RDGevent)+BZ$7-1</f>
        <v>0</v>
      </c>
      <c r="CA53" s="193"/>
      <c r="CB53" s="194" t="str">
        <f t="shared" si="281"/>
        <v/>
      </c>
      <c r="CC53" s="6" t="str">
        <f t="shared" si="282"/>
        <v/>
      </c>
      <c r="CD53" s="201">
        <f>COUNTIF(CB$33:CB53,OK)+COUNTIF(CB$33:CB53,RDGfix)+COUNTIF(CB$33:CB53,RDGave)+COUNTIF(CB$33:CB53,RDGevent)+CD$7-1</f>
        <v>0</v>
      </c>
      <c r="CE53" s="193"/>
      <c r="CF53" s="194" t="str">
        <f t="shared" si="283"/>
        <v/>
      </c>
      <c r="CG53" s="6" t="str">
        <f t="shared" si="284"/>
        <v/>
      </c>
      <c r="CH53" s="201">
        <f>COUNTIF(CF$33:CF53,OK)+COUNTIF(CF$33:CF53,RDGfix)+COUNTIF(CF$33:CF53,RDGave)+COUNTIF(CF$33:CF53,RDGevent)+CH$7-1</f>
        <v>0</v>
      </c>
      <c r="CI53" s="193"/>
      <c r="CJ53" s="194" t="str">
        <f t="shared" si="285"/>
        <v/>
      </c>
      <c r="CK53" s="6" t="str">
        <f t="shared" si="286"/>
        <v/>
      </c>
      <c r="CL53" s="201">
        <f>COUNTIF(CJ$33:CJ53,OK)+COUNTIF(CJ$33:CJ53,RDGfix)+COUNTIF(CJ$33:CJ53,RDGave)+COUNTIF(CJ$33:CJ53,RDGevent)+CL$7-1</f>
        <v>0</v>
      </c>
      <c r="CM53" s="193"/>
      <c r="CN53" s="194" t="str">
        <f t="shared" si="287"/>
        <v/>
      </c>
      <c r="CO53" s="6" t="str">
        <f t="shared" si="288"/>
        <v/>
      </c>
      <c r="CP53" s="201">
        <f>COUNTIF(CN$33:CN53,OK)+COUNTIF(CN$33:CN53,RDGfix)+COUNTIF(CN$33:CN53,RDGave)+COUNTIF(CN$33:CN53,RDGevent)+CP$7-1</f>
        <v>0</v>
      </c>
      <c r="CQ53" s="193"/>
      <c r="CR53" s="194" t="str">
        <f t="shared" si="289"/>
        <v/>
      </c>
      <c r="CS53" s="6" t="str">
        <f t="shared" si="290"/>
        <v/>
      </c>
      <c r="CT53" s="201">
        <f>COUNTIF(CR$33:CR53,OK)+COUNTIF(CR$33:CR53,RDGfix)+COUNTIF(CR$33:CR53,RDGave)+COUNTIF(CR$33:CR53,RDGevent)+CT$7-1</f>
        <v>0</v>
      </c>
      <c r="CU53" s="193"/>
      <c r="CV53" s="194" t="str">
        <f t="shared" si="291"/>
        <v/>
      </c>
      <c r="CW53" s="6" t="str">
        <f t="shared" si="292"/>
        <v/>
      </c>
      <c r="CX53" s="201">
        <f>COUNTIF(CV$33:CV53,OK)+COUNTIF(CV$33:CV53,RDGfix)+COUNTIF(CV$33:CV53,RDGave)+COUNTIF(CV$33:CV53,RDGevent)+CX$7-1</f>
        <v>0</v>
      </c>
      <c r="CY53" s="193"/>
      <c r="CZ53" s="194" t="str">
        <f t="shared" si="293"/>
        <v/>
      </c>
      <c r="DA53" s="6" t="str">
        <f t="shared" si="294"/>
        <v/>
      </c>
      <c r="DB53" s="201">
        <f>COUNTIF(CZ$33:CZ53,OK)+COUNTIF(CZ$33:CZ53,RDGfix)+COUNTIF(CZ$33:CZ53,RDGave)+COUNTIF(CZ$33:CZ53,RDGevent)+DB$7-1</f>
        <v>0</v>
      </c>
      <c r="DC53" s="193"/>
      <c r="DD53" s="194" t="str">
        <f t="shared" si="295"/>
        <v/>
      </c>
      <c r="DE53" s="6" t="str">
        <f t="shared" si="296"/>
        <v/>
      </c>
      <c r="DF53" s="201">
        <f>COUNTIF(DD$33:DD53,OK)+COUNTIF(DD$33:DD53,RDGfix)+COUNTIF(DD$33:DD53,RDGave)+COUNTIF(DD$33:DD53,RDGevent)+DF$7-1</f>
        <v>0</v>
      </c>
      <c r="DG53" s="193"/>
      <c r="DH53" s="194" t="str">
        <f t="shared" si="297"/>
        <v/>
      </c>
      <c r="DI53" s="6" t="str">
        <f t="shared" si="298"/>
        <v/>
      </c>
      <c r="DJ53" s="201">
        <f>COUNTIF(DH$33:DH53,OK)+COUNTIF(DH$33:DH53,RDGfix)+COUNTIF(DH$33:DH53,RDGave)+COUNTIF(DH$33:DH53,RDGevent)+DJ$7-1</f>
        <v>0</v>
      </c>
      <c r="DK53" s="193"/>
      <c r="DL53" s="194" t="str">
        <f t="shared" si="299"/>
        <v/>
      </c>
      <c r="DM53" s="6" t="str">
        <f t="shared" si="300"/>
        <v/>
      </c>
      <c r="DN53" s="201">
        <f>COUNTIF(DL$33:DL53,OK)+COUNTIF(DL$33:DL53,RDGfix)+COUNTIF(DL$33:DL53,RDGave)+COUNTIF(DL$33:DL53,RDGevent)+DN$7-1</f>
        <v>0</v>
      </c>
      <c r="DO53" s="193"/>
      <c r="DP53" s="194" t="str">
        <f t="shared" si="301"/>
        <v/>
      </c>
      <c r="DQ53" s="6" t="str">
        <f t="shared" si="302"/>
        <v/>
      </c>
      <c r="DR53" s="201">
        <f>COUNTIF(DP$33:DP53,OK)+COUNTIF(DP$33:DP53,RDGfix)+COUNTIF(DP$33:DP53,RDGave)+COUNTIF(DP$33:DP53,RDGevent)+DR$7-1</f>
        <v>0</v>
      </c>
      <c r="DS53" s="193"/>
      <c r="DT53" s="194" t="str">
        <f t="shared" si="303"/>
        <v/>
      </c>
      <c r="DU53" s="6" t="str">
        <f t="shared" si="304"/>
        <v/>
      </c>
      <c r="DV53" s="201">
        <f>COUNTIF(DT$33:DT53,OK)+COUNTIF(DT$33:DT53,RDGfix)+COUNTIF(DT$33:DT53,RDGave)+COUNTIF(DT$33:DT53,RDGevent)+DV$7-1</f>
        <v>0</v>
      </c>
      <c r="DW53" s="193"/>
      <c r="DX53" s="194" t="str">
        <f t="shared" si="305"/>
        <v/>
      </c>
      <c r="DY53" s="6" t="str">
        <f t="shared" si="306"/>
        <v/>
      </c>
      <c r="DZ53" s="201">
        <f>COUNTIF(DX$33:DX53,OK)+COUNTIF(DX$33:DX53,RDGfix)+COUNTIF(DX$33:DX53,RDGave)+COUNTIF(DX$33:DX53,RDGevent)+DZ$7-1</f>
        <v>0</v>
      </c>
      <c r="EA53" s="193"/>
      <c r="EB53" s="194" t="str">
        <f t="shared" si="307"/>
        <v/>
      </c>
      <c r="EC53" s="6" t="str">
        <f t="shared" si="308"/>
        <v/>
      </c>
      <c r="ED53" s="201">
        <f>COUNTIF(EB$33:EB53,OK)+COUNTIF(EB$33:EB53,RDGfix)+COUNTIF(EB$33:EB53,RDGave)+COUNTIF(EB$33:EB53,RDGevent)+ED$7-1</f>
        <v>0</v>
      </c>
      <c r="EE53" s="193"/>
      <c r="EF53" s="194" t="str">
        <f t="shared" si="309"/>
        <v/>
      </c>
      <c r="EG53" s="6" t="str">
        <f t="shared" si="310"/>
        <v/>
      </c>
      <c r="EH53" s="201">
        <f>COUNTIF(EF$33:EF53,OK)+COUNTIF(EF$33:EF53,RDGfix)+COUNTIF(EF$33:EF53,RDGave)+COUNTIF(EF$33:EF53,RDGevent)+EH$7-1</f>
        <v>0</v>
      </c>
      <c r="EI53" s="193"/>
      <c r="EJ53" s="194" t="str">
        <f t="shared" si="311"/>
        <v/>
      </c>
      <c r="EK53" s="6" t="str">
        <f t="shared" si="312"/>
        <v/>
      </c>
      <c r="EL53" s="201">
        <f>COUNTIF(EJ$33:EJ53,OK)+COUNTIF(EJ$33:EJ53,RDGfix)+COUNTIF(EJ$33:EJ53,RDGave)+COUNTIF(EJ$33:EJ53,RDGevent)+EL$7-1</f>
        <v>0</v>
      </c>
      <c r="EM53" s="193"/>
      <c r="EN53" s="194" t="str">
        <f t="shared" si="313"/>
        <v/>
      </c>
      <c r="EO53" s="6" t="str">
        <f t="shared" si="314"/>
        <v/>
      </c>
      <c r="EP53" s="201">
        <f>COUNTIF(EN$33:EN53,OK)+COUNTIF(EN$33:EN53,RDGfix)+COUNTIF(EN$33:EN53,RDGave)+COUNTIF(EN$33:EN53,RDGevent)+EP$7-1</f>
        <v>0</v>
      </c>
      <c r="EQ53" s="193"/>
      <c r="ER53" s="194" t="str">
        <f t="shared" si="315"/>
        <v/>
      </c>
      <c r="ES53" s="6" t="str">
        <f t="shared" si="316"/>
        <v/>
      </c>
      <c r="ET53" s="201">
        <f>COUNTIF(ER$33:ER53,OK)+COUNTIF(ER$33:ER53,RDGfix)+COUNTIF(ER$33:ER53,RDGave)+COUNTIF(ER$33:ER53,RDGevent)+ET$7-1</f>
        <v>0</v>
      </c>
      <c r="EU53" s="193"/>
      <c r="EV53" s="194" t="str">
        <f t="shared" si="317"/>
        <v/>
      </c>
      <c r="EW53" s="6" t="str">
        <f t="shared" si="318"/>
        <v/>
      </c>
      <c r="EX53" s="201">
        <f>COUNTIF(EV$33:EV53,OK)+COUNTIF(EV$33:EV53,RDGfix)+COUNTIF(EV$33:EV53,RDGave)+COUNTIF(EV$33:EV53,RDGevent)+EX$7-1</f>
        <v>0</v>
      </c>
      <c r="EY53" s="193"/>
      <c r="EZ53" s="194" t="str">
        <f t="shared" si="319"/>
        <v/>
      </c>
      <c r="FA53" s="6" t="str">
        <f t="shared" si="320"/>
        <v/>
      </c>
      <c r="FB53" s="201">
        <f>COUNTIF(EZ$33:EZ53,OK)+COUNTIF(EZ$33:EZ53,RDGfix)+COUNTIF(EZ$33:EZ53,RDGave)+COUNTIF(EZ$33:EZ53,RDGevent)+FB$7-1</f>
        <v>0</v>
      </c>
      <c r="FC53" s="193"/>
      <c r="FD53" s="194" t="str">
        <f t="shared" si="321"/>
        <v/>
      </c>
      <c r="FE53" s="6" t="str">
        <f t="shared" si="322"/>
        <v/>
      </c>
      <c r="FF53" s="201">
        <f>COUNTIF(FD$33:FD53,OK)+COUNTIF(FD$33:FD53,RDGfix)+COUNTIF(FD$33:FD53,RDGave)+COUNTIF(FD$33:FD53,RDGevent)+FF$7-1</f>
        <v>0</v>
      </c>
      <c r="FG53" s="193"/>
      <c r="FH53" s="194" t="str">
        <f t="shared" si="323"/>
        <v/>
      </c>
      <c r="FI53" s="6" t="str">
        <f t="shared" si="324"/>
        <v/>
      </c>
      <c r="FJ53" s="201">
        <f>COUNTIF(FH$33:FH53,OK)+COUNTIF(FH$33:FH53,RDGfix)+COUNTIF(FH$33:FH53,RDGave)+COUNTIF(FH$33:FH53,RDGevent)+FJ$7-1</f>
        <v>0</v>
      </c>
      <c r="FK53" s="2"/>
      <c r="FL53" s="53"/>
      <c r="FM53" s="2"/>
      <c r="FN53" s="54"/>
      <c r="FO53" s="45"/>
      <c r="FP53" s="2"/>
    </row>
    <row r="54" spans="1:172">
      <c r="B54" s="5" t="s">
        <v>320</v>
      </c>
      <c r="C54" s="242"/>
      <c r="D54" s="6" t="str">
        <f t="shared" si="163"/>
        <v/>
      </c>
      <c r="E54" s="6" t="str">
        <f t="shared" si="164"/>
        <v/>
      </c>
      <c r="F54" s="201">
        <f>COUNTIF(D$33:D54,OK)+COUNTIF(D$33:D54,RDGfix)+COUNTIF(D$33:D54,RDGave)+COUNTIF(D$33:D54,RDGevent)</f>
        <v>0</v>
      </c>
      <c r="G54" s="243"/>
      <c r="H54" s="194" t="str">
        <f t="shared" si="245"/>
        <v/>
      </c>
      <c r="I54" s="6" t="str">
        <f t="shared" si="246"/>
        <v/>
      </c>
      <c r="J54" s="201">
        <f>COUNTIF(H$33:H54,OK)+COUNTIF(H$33:H54,RDGfix)+COUNTIF(H$33:H54,RDGave)+COUNTIF(H$33:H54,RDGevent)+J$7-1</f>
        <v>0</v>
      </c>
      <c r="K54" s="193"/>
      <c r="L54" s="194" t="str">
        <f t="shared" si="247"/>
        <v/>
      </c>
      <c r="M54" s="6" t="str">
        <f t="shared" si="248"/>
        <v/>
      </c>
      <c r="N54" s="201">
        <f>COUNTIF(L$33:L54,OK)+COUNTIF(L$33:L54,RDGfix)+COUNTIF(L$33:L54,RDGave)+COUNTIF(L$33:L54,RDGevent)+N$7-1</f>
        <v>0</v>
      </c>
      <c r="O54" s="193"/>
      <c r="P54" s="194" t="str">
        <f t="shared" si="249"/>
        <v/>
      </c>
      <c r="Q54" s="6" t="str">
        <f t="shared" si="250"/>
        <v/>
      </c>
      <c r="R54" s="201">
        <f>COUNTIF(P$33:P54,OK)+COUNTIF(P$33:P54,RDGfix)+COUNTIF(P$33:P54,RDGave)+COUNTIF(P$33:P54,RDGevent)+R$7-1</f>
        <v>0</v>
      </c>
      <c r="S54" s="193"/>
      <c r="T54" s="194" t="str">
        <f t="shared" si="251"/>
        <v/>
      </c>
      <c r="U54" s="6" t="str">
        <f t="shared" si="252"/>
        <v/>
      </c>
      <c r="V54" s="201">
        <f>COUNTIF(T$33:T54,OK)+COUNTIF(T$33:T54,RDGfix)+COUNTIF(T$33:T54,RDGave)+COUNTIF(T$33:T54,RDGevent)+V$7-1</f>
        <v>0</v>
      </c>
      <c r="W54" s="193"/>
      <c r="X54" s="194" t="str">
        <f t="shared" si="253"/>
        <v/>
      </c>
      <c r="Y54" s="6" t="str">
        <f t="shared" si="254"/>
        <v/>
      </c>
      <c r="Z54" s="201">
        <f>COUNTIF(X$33:X54,OK)+COUNTIF(X$33:X54,RDGfix)+COUNTIF(X$33:X54,RDGave)+COUNTIF(X$33:X54,RDGevent)+Z$7-1</f>
        <v>0</v>
      </c>
      <c r="AA54" s="193"/>
      <c r="AB54" s="194" t="str">
        <f t="shared" si="255"/>
        <v/>
      </c>
      <c r="AC54" s="6" t="str">
        <f t="shared" si="256"/>
        <v/>
      </c>
      <c r="AD54" s="201">
        <f>COUNTIF(AB$33:AB54,OK)+COUNTIF(AB$33:AB54,RDGfix)+COUNTIF(AB$33:AB54,RDGave)+COUNTIF(AB$33:AB54,RDGevent)+AD$7-1</f>
        <v>0</v>
      </c>
      <c r="AE54" s="193"/>
      <c r="AF54" s="194" t="str">
        <f t="shared" si="257"/>
        <v/>
      </c>
      <c r="AG54" s="6" t="str">
        <f t="shared" si="258"/>
        <v/>
      </c>
      <c r="AH54" s="201">
        <f>COUNTIF(AF$33:AF54,OK)+COUNTIF(AF$33:AF54,RDGfix)+COUNTIF(AF$33:AF54,RDGave)+COUNTIF(AF$33:AF54,RDGevent)+AH$7-1</f>
        <v>0</v>
      </c>
      <c r="AI54" s="193"/>
      <c r="AJ54" s="194" t="str">
        <f t="shared" si="259"/>
        <v/>
      </c>
      <c r="AK54" s="6" t="str">
        <f t="shared" si="260"/>
        <v/>
      </c>
      <c r="AL54" s="201">
        <f>COUNTIF(AJ$33:AJ54,OK)+COUNTIF(AJ$33:AJ54,RDGfix)+COUNTIF(AJ$33:AJ54,RDGave)+COUNTIF(AJ$33:AJ54,RDGevent)+AL$7-1</f>
        <v>0</v>
      </c>
      <c r="AM54" s="243"/>
      <c r="AN54" s="194" t="str">
        <f t="shared" si="261"/>
        <v/>
      </c>
      <c r="AO54" s="6" t="str">
        <f t="shared" si="262"/>
        <v/>
      </c>
      <c r="AP54" s="201">
        <f>COUNTIF(AN$33:AN54,OK)+COUNTIF(AN$33:AN54,RDGfix)+COUNTIF(AN$33:AN54,RDGave)+COUNTIF(AN$33:AN54,RDGevent)+AP$7-1</f>
        <v>0</v>
      </c>
      <c r="AQ54" s="193"/>
      <c r="AR54" s="194" t="str">
        <f t="shared" si="263"/>
        <v/>
      </c>
      <c r="AS54" s="6" t="str">
        <f t="shared" si="264"/>
        <v/>
      </c>
      <c r="AT54" s="201">
        <f>COUNTIF(AR$33:AR54,OK)+COUNTIF(AR$33:AR54,RDGfix)+COUNTIF(AR$33:AR54,RDGave)+COUNTIF(AR$33:AR54,RDGevent)+AT$7-1</f>
        <v>0</v>
      </c>
      <c r="AU54" s="193"/>
      <c r="AV54" s="194" t="str">
        <f t="shared" si="265"/>
        <v/>
      </c>
      <c r="AW54" s="6" t="str">
        <f t="shared" si="266"/>
        <v/>
      </c>
      <c r="AX54" s="201">
        <f>COUNTIF(AV$33:AV54,OK)+COUNTIF(AV$33:AV54,RDGfix)+COUNTIF(AV$33:AV54,RDGave)+COUNTIF(AV$33:AV54,RDGevent)+AX$7-1</f>
        <v>0</v>
      </c>
      <c r="AY54" s="193"/>
      <c r="AZ54" s="194" t="str">
        <f t="shared" si="267"/>
        <v/>
      </c>
      <c r="BA54" s="6" t="str">
        <f t="shared" si="268"/>
        <v/>
      </c>
      <c r="BB54" s="201">
        <f>COUNTIF(AZ$33:AZ54,OK)+COUNTIF(AZ$33:AZ54,RDGfix)+COUNTIF(AZ$33:AZ54,RDGave)+COUNTIF(AZ$33:AZ54,RDGevent)+BB$7-1</f>
        <v>0</v>
      </c>
      <c r="BC54" s="193"/>
      <c r="BD54" s="194" t="str">
        <f t="shared" si="269"/>
        <v/>
      </c>
      <c r="BE54" s="6" t="str">
        <f t="shared" si="270"/>
        <v/>
      </c>
      <c r="BF54" s="201">
        <f>COUNTIF(BD$33:BD54,OK)+COUNTIF(BD$33:BD54,RDGfix)+COUNTIF(BD$33:BD54,RDGave)+COUNTIF(BD$33:BD54,RDGevent)+BF$7-1</f>
        <v>0</v>
      </c>
      <c r="BG54" s="193"/>
      <c r="BH54" s="194" t="str">
        <f t="shared" si="271"/>
        <v/>
      </c>
      <c r="BI54" s="6" t="str">
        <f t="shared" si="272"/>
        <v/>
      </c>
      <c r="BJ54" s="201">
        <f>COUNTIF(BH$33:BH54,OK)+COUNTIF(BH$33:BH54,RDGfix)+COUNTIF(BH$33:BH54,RDGave)+COUNTIF(BH$33:BH54,RDGevent)+BJ$7-1</f>
        <v>0</v>
      </c>
      <c r="BK54" s="193"/>
      <c r="BL54" s="194" t="str">
        <f t="shared" si="273"/>
        <v/>
      </c>
      <c r="BM54" s="6" t="str">
        <f t="shared" si="274"/>
        <v/>
      </c>
      <c r="BN54" s="201">
        <f>COUNTIF(BL$33:BL54,OK)+COUNTIF(BL$33:BL54,RDGfix)+COUNTIF(BL$33:BL54,RDGave)+COUNTIF(BL$33:BL54,RDGevent)+BN$7-1</f>
        <v>0</v>
      </c>
      <c r="BO54" s="193"/>
      <c r="BP54" s="194" t="str">
        <f t="shared" si="275"/>
        <v/>
      </c>
      <c r="BQ54" s="6" t="str">
        <f t="shared" si="276"/>
        <v/>
      </c>
      <c r="BR54" s="201">
        <f>COUNTIF(BP$33:BP54,OK)+COUNTIF(BP$33:BP54,RDGfix)+COUNTIF(BP$33:BP54,RDGave)+COUNTIF(BP$33:BP54,RDGevent)+BR$7-1</f>
        <v>0</v>
      </c>
      <c r="BS54" s="193"/>
      <c r="BT54" s="194" t="str">
        <f t="shared" si="277"/>
        <v/>
      </c>
      <c r="BU54" s="6" t="str">
        <f t="shared" si="278"/>
        <v/>
      </c>
      <c r="BV54" s="201">
        <f>COUNTIF(BT$33:BT54,OK)+COUNTIF(BT$33:BT54,RDGfix)+COUNTIF(BT$33:BT54,RDGave)+COUNTIF(BT$33:BT54,RDGevent)+BV$7-1</f>
        <v>0</v>
      </c>
      <c r="BW54" s="193"/>
      <c r="BX54" s="194" t="str">
        <f t="shared" si="279"/>
        <v/>
      </c>
      <c r="BY54" s="6" t="str">
        <f t="shared" si="280"/>
        <v/>
      </c>
      <c r="BZ54" s="201">
        <f>COUNTIF(BX$33:BX54,OK)+COUNTIF(BX$33:BX54,RDGfix)+COUNTIF(BX$33:BX54,RDGave)+COUNTIF(BX$33:BX54,RDGevent)+BZ$7-1</f>
        <v>0</v>
      </c>
      <c r="CA54" s="193"/>
      <c r="CB54" s="194" t="str">
        <f t="shared" si="281"/>
        <v/>
      </c>
      <c r="CC54" s="6" t="str">
        <f t="shared" si="282"/>
        <v/>
      </c>
      <c r="CD54" s="201">
        <f>COUNTIF(CB$33:CB54,OK)+COUNTIF(CB$33:CB54,RDGfix)+COUNTIF(CB$33:CB54,RDGave)+COUNTIF(CB$33:CB54,RDGevent)+CD$7-1</f>
        <v>0</v>
      </c>
      <c r="CE54" s="193"/>
      <c r="CF54" s="194" t="str">
        <f t="shared" si="283"/>
        <v/>
      </c>
      <c r="CG54" s="6" t="str">
        <f t="shared" si="284"/>
        <v/>
      </c>
      <c r="CH54" s="201">
        <f>COUNTIF(CF$33:CF54,OK)+COUNTIF(CF$33:CF54,RDGfix)+COUNTIF(CF$33:CF54,RDGave)+COUNTIF(CF$33:CF54,RDGevent)+CH$7-1</f>
        <v>0</v>
      </c>
      <c r="CI54" s="193"/>
      <c r="CJ54" s="194" t="str">
        <f t="shared" si="285"/>
        <v/>
      </c>
      <c r="CK54" s="6" t="str">
        <f t="shared" si="286"/>
        <v/>
      </c>
      <c r="CL54" s="201">
        <f>COUNTIF(CJ$33:CJ54,OK)+COUNTIF(CJ$33:CJ54,RDGfix)+COUNTIF(CJ$33:CJ54,RDGave)+COUNTIF(CJ$33:CJ54,RDGevent)+CL$7-1</f>
        <v>0</v>
      </c>
      <c r="CM54" s="193"/>
      <c r="CN54" s="194" t="str">
        <f t="shared" si="287"/>
        <v/>
      </c>
      <c r="CO54" s="6" t="str">
        <f t="shared" si="288"/>
        <v/>
      </c>
      <c r="CP54" s="201">
        <f>COUNTIF(CN$33:CN54,OK)+COUNTIF(CN$33:CN54,RDGfix)+COUNTIF(CN$33:CN54,RDGave)+COUNTIF(CN$33:CN54,RDGevent)+CP$7-1</f>
        <v>0</v>
      </c>
      <c r="CQ54" s="193"/>
      <c r="CR54" s="194" t="str">
        <f t="shared" si="289"/>
        <v/>
      </c>
      <c r="CS54" s="6" t="str">
        <f t="shared" si="290"/>
        <v/>
      </c>
      <c r="CT54" s="201">
        <f>COUNTIF(CR$33:CR54,OK)+COUNTIF(CR$33:CR54,RDGfix)+COUNTIF(CR$33:CR54,RDGave)+COUNTIF(CR$33:CR54,RDGevent)+CT$7-1</f>
        <v>0</v>
      </c>
      <c r="CU54" s="193"/>
      <c r="CV54" s="194" t="str">
        <f t="shared" si="291"/>
        <v/>
      </c>
      <c r="CW54" s="6" t="str">
        <f t="shared" si="292"/>
        <v/>
      </c>
      <c r="CX54" s="201">
        <f>COUNTIF(CV$33:CV54,OK)+COUNTIF(CV$33:CV54,RDGfix)+COUNTIF(CV$33:CV54,RDGave)+COUNTIF(CV$33:CV54,RDGevent)+CX$7-1</f>
        <v>0</v>
      </c>
      <c r="CY54" s="193"/>
      <c r="CZ54" s="194" t="str">
        <f t="shared" si="293"/>
        <v/>
      </c>
      <c r="DA54" s="6" t="str">
        <f t="shared" si="294"/>
        <v/>
      </c>
      <c r="DB54" s="201">
        <f>COUNTIF(CZ$33:CZ54,OK)+COUNTIF(CZ$33:CZ54,RDGfix)+COUNTIF(CZ$33:CZ54,RDGave)+COUNTIF(CZ$33:CZ54,RDGevent)+DB$7-1</f>
        <v>0</v>
      </c>
      <c r="DC54" s="193"/>
      <c r="DD54" s="194" t="str">
        <f t="shared" si="295"/>
        <v/>
      </c>
      <c r="DE54" s="6" t="str">
        <f t="shared" si="296"/>
        <v/>
      </c>
      <c r="DF54" s="201">
        <f>COUNTIF(DD$33:DD54,OK)+COUNTIF(DD$33:DD54,RDGfix)+COUNTIF(DD$33:DD54,RDGave)+COUNTIF(DD$33:DD54,RDGevent)+DF$7-1</f>
        <v>0</v>
      </c>
      <c r="DG54" s="193"/>
      <c r="DH54" s="194" t="str">
        <f t="shared" si="297"/>
        <v/>
      </c>
      <c r="DI54" s="6" t="str">
        <f t="shared" si="298"/>
        <v/>
      </c>
      <c r="DJ54" s="201">
        <f>COUNTIF(DH$33:DH54,OK)+COUNTIF(DH$33:DH54,RDGfix)+COUNTIF(DH$33:DH54,RDGave)+COUNTIF(DH$33:DH54,RDGevent)+DJ$7-1</f>
        <v>0</v>
      </c>
      <c r="DK54" s="193"/>
      <c r="DL54" s="194" t="str">
        <f t="shared" si="299"/>
        <v/>
      </c>
      <c r="DM54" s="6" t="str">
        <f t="shared" si="300"/>
        <v/>
      </c>
      <c r="DN54" s="201">
        <f>COUNTIF(DL$33:DL54,OK)+COUNTIF(DL$33:DL54,RDGfix)+COUNTIF(DL$33:DL54,RDGave)+COUNTIF(DL$33:DL54,RDGevent)+DN$7-1</f>
        <v>0</v>
      </c>
      <c r="DO54" s="193"/>
      <c r="DP54" s="194" t="str">
        <f t="shared" si="301"/>
        <v/>
      </c>
      <c r="DQ54" s="6" t="str">
        <f t="shared" si="302"/>
        <v/>
      </c>
      <c r="DR54" s="201">
        <f>COUNTIF(DP$33:DP54,OK)+COUNTIF(DP$33:DP54,RDGfix)+COUNTIF(DP$33:DP54,RDGave)+COUNTIF(DP$33:DP54,RDGevent)+DR$7-1</f>
        <v>0</v>
      </c>
      <c r="DS54" s="193"/>
      <c r="DT54" s="194" t="str">
        <f t="shared" si="303"/>
        <v/>
      </c>
      <c r="DU54" s="6" t="str">
        <f t="shared" si="304"/>
        <v/>
      </c>
      <c r="DV54" s="201">
        <f>COUNTIF(DT$33:DT54,OK)+COUNTIF(DT$33:DT54,RDGfix)+COUNTIF(DT$33:DT54,RDGave)+COUNTIF(DT$33:DT54,RDGevent)+DV$7-1</f>
        <v>0</v>
      </c>
      <c r="DW54" s="193"/>
      <c r="DX54" s="194" t="str">
        <f t="shared" si="305"/>
        <v/>
      </c>
      <c r="DY54" s="6" t="str">
        <f t="shared" si="306"/>
        <v/>
      </c>
      <c r="DZ54" s="201">
        <f>COUNTIF(DX$33:DX54,OK)+COUNTIF(DX$33:DX54,RDGfix)+COUNTIF(DX$33:DX54,RDGave)+COUNTIF(DX$33:DX54,RDGevent)+DZ$7-1</f>
        <v>0</v>
      </c>
      <c r="EA54" s="193"/>
      <c r="EB54" s="194" t="str">
        <f t="shared" si="307"/>
        <v/>
      </c>
      <c r="EC54" s="6" t="str">
        <f t="shared" si="308"/>
        <v/>
      </c>
      <c r="ED54" s="201">
        <f>COUNTIF(EB$33:EB54,OK)+COUNTIF(EB$33:EB54,RDGfix)+COUNTIF(EB$33:EB54,RDGave)+COUNTIF(EB$33:EB54,RDGevent)+ED$7-1</f>
        <v>0</v>
      </c>
      <c r="EE54" s="193"/>
      <c r="EF54" s="194" t="str">
        <f t="shared" si="309"/>
        <v/>
      </c>
      <c r="EG54" s="6" t="str">
        <f t="shared" si="310"/>
        <v/>
      </c>
      <c r="EH54" s="201">
        <f>COUNTIF(EF$33:EF54,OK)+COUNTIF(EF$33:EF54,RDGfix)+COUNTIF(EF$33:EF54,RDGave)+COUNTIF(EF$33:EF54,RDGevent)+EH$7-1</f>
        <v>0</v>
      </c>
      <c r="EI54" s="193"/>
      <c r="EJ54" s="194" t="str">
        <f t="shared" si="311"/>
        <v/>
      </c>
      <c r="EK54" s="6" t="str">
        <f t="shared" si="312"/>
        <v/>
      </c>
      <c r="EL54" s="201">
        <f>COUNTIF(EJ$33:EJ54,OK)+COUNTIF(EJ$33:EJ54,RDGfix)+COUNTIF(EJ$33:EJ54,RDGave)+COUNTIF(EJ$33:EJ54,RDGevent)+EL$7-1</f>
        <v>0</v>
      </c>
      <c r="EM54" s="193"/>
      <c r="EN54" s="194" t="str">
        <f t="shared" si="313"/>
        <v/>
      </c>
      <c r="EO54" s="6" t="str">
        <f t="shared" si="314"/>
        <v/>
      </c>
      <c r="EP54" s="201">
        <f>COUNTIF(EN$33:EN54,OK)+COUNTIF(EN$33:EN54,RDGfix)+COUNTIF(EN$33:EN54,RDGave)+COUNTIF(EN$33:EN54,RDGevent)+EP$7-1</f>
        <v>0</v>
      </c>
      <c r="EQ54" s="193"/>
      <c r="ER54" s="194" t="str">
        <f t="shared" si="315"/>
        <v/>
      </c>
      <c r="ES54" s="6" t="str">
        <f t="shared" si="316"/>
        <v/>
      </c>
      <c r="ET54" s="201">
        <f>COUNTIF(ER$33:ER54,OK)+COUNTIF(ER$33:ER54,RDGfix)+COUNTIF(ER$33:ER54,RDGave)+COUNTIF(ER$33:ER54,RDGevent)+ET$7-1</f>
        <v>0</v>
      </c>
      <c r="EU54" s="193"/>
      <c r="EV54" s="194" t="str">
        <f t="shared" si="317"/>
        <v/>
      </c>
      <c r="EW54" s="6" t="str">
        <f t="shared" si="318"/>
        <v/>
      </c>
      <c r="EX54" s="201">
        <f>COUNTIF(EV$33:EV54,OK)+COUNTIF(EV$33:EV54,RDGfix)+COUNTIF(EV$33:EV54,RDGave)+COUNTIF(EV$33:EV54,RDGevent)+EX$7-1</f>
        <v>0</v>
      </c>
      <c r="EY54" s="193"/>
      <c r="EZ54" s="194" t="str">
        <f t="shared" si="319"/>
        <v/>
      </c>
      <c r="FA54" s="6" t="str">
        <f t="shared" si="320"/>
        <v/>
      </c>
      <c r="FB54" s="201">
        <f>COUNTIF(EZ$33:EZ54,OK)+COUNTIF(EZ$33:EZ54,RDGfix)+COUNTIF(EZ$33:EZ54,RDGave)+COUNTIF(EZ$33:EZ54,RDGevent)+FB$7-1</f>
        <v>0</v>
      </c>
      <c r="FC54" s="193"/>
      <c r="FD54" s="194" t="str">
        <f t="shared" si="321"/>
        <v/>
      </c>
      <c r="FE54" s="6" t="str">
        <f t="shared" si="322"/>
        <v/>
      </c>
      <c r="FF54" s="201">
        <f>COUNTIF(FD$33:FD54,OK)+COUNTIF(FD$33:FD54,RDGfix)+COUNTIF(FD$33:FD54,RDGave)+COUNTIF(FD$33:FD54,RDGevent)+FF$7-1</f>
        <v>0</v>
      </c>
      <c r="FG54" s="193"/>
      <c r="FH54" s="194" t="str">
        <f t="shared" si="323"/>
        <v/>
      </c>
      <c r="FI54" s="6" t="str">
        <f t="shared" si="324"/>
        <v/>
      </c>
      <c r="FJ54" s="201">
        <f>COUNTIF(FH$33:FH54,OK)+COUNTIF(FH$33:FH54,RDGfix)+COUNTIF(FH$33:FH54,RDGave)+COUNTIF(FH$33:FH54,RDGevent)+FJ$7-1</f>
        <v>0</v>
      </c>
      <c r="FK54" s="2"/>
      <c r="FL54" s="53"/>
      <c r="FM54" s="2"/>
      <c r="FN54" s="54"/>
      <c r="FO54" s="45"/>
      <c r="FP54" s="2"/>
    </row>
    <row r="55" spans="1:172" s="7" customFormat="1">
      <c r="A55" s="188"/>
      <c r="B55" s="5" t="s">
        <v>321</v>
      </c>
      <c r="C55" s="242"/>
      <c r="D55" s="6" t="str">
        <f t="shared" si="163"/>
        <v/>
      </c>
      <c r="E55" s="6" t="str">
        <f t="shared" si="164"/>
        <v/>
      </c>
      <c r="F55" s="201">
        <f>COUNTIF(D$33:D55,OK)+COUNTIF(D$33:D55,RDGfix)+COUNTIF(D$33:D55,RDGave)+COUNTIF(D$33:D55,RDGevent)</f>
        <v>0</v>
      </c>
      <c r="G55" s="243"/>
      <c r="H55" s="194" t="str">
        <f t="shared" si="245"/>
        <v/>
      </c>
      <c r="I55" s="6" t="str">
        <f t="shared" si="246"/>
        <v/>
      </c>
      <c r="J55" s="201">
        <f>COUNTIF(H$33:H55,OK)+COUNTIF(H$33:H55,RDGfix)+COUNTIF(H$33:H55,RDGave)+COUNTIF(H$33:H55,RDGevent)+J$7-1</f>
        <v>0</v>
      </c>
      <c r="K55" s="193"/>
      <c r="L55" s="194" t="str">
        <f t="shared" si="247"/>
        <v/>
      </c>
      <c r="M55" s="6" t="str">
        <f t="shared" si="248"/>
        <v/>
      </c>
      <c r="N55" s="201">
        <f>COUNTIF(L$33:L55,OK)+COUNTIF(L$33:L55,RDGfix)+COUNTIF(L$33:L55,RDGave)+COUNTIF(L$33:L55,RDGevent)+N$7-1</f>
        <v>0</v>
      </c>
      <c r="O55" s="193"/>
      <c r="P55" s="194" t="str">
        <f t="shared" si="249"/>
        <v/>
      </c>
      <c r="Q55" s="6" t="str">
        <f t="shared" si="250"/>
        <v/>
      </c>
      <c r="R55" s="201">
        <f>COUNTIF(P$33:P55,OK)+COUNTIF(P$33:P55,RDGfix)+COUNTIF(P$33:P55,RDGave)+COUNTIF(P$33:P55,RDGevent)+R$7-1</f>
        <v>0</v>
      </c>
      <c r="S55" s="193"/>
      <c r="T55" s="194" t="str">
        <f t="shared" si="251"/>
        <v/>
      </c>
      <c r="U55" s="6" t="str">
        <f t="shared" si="252"/>
        <v/>
      </c>
      <c r="V55" s="201">
        <f>COUNTIF(T$33:T55,OK)+COUNTIF(T$33:T55,RDGfix)+COUNTIF(T$33:T55,RDGave)+COUNTIF(T$33:T55,RDGevent)+V$7-1</f>
        <v>0</v>
      </c>
      <c r="W55" s="193"/>
      <c r="X55" s="194" t="str">
        <f t="shared" si="253"/>
        <v/>
      </c>
      <c r="Y55" s="6" t="str">
        <f t="shared" si="254"/>
        <v/>
      </c>
      <c r="Z55" s="201">
        <f>COUNTIF(X$33:X55,OK)+COUNTIF(X$33:X55,RDGfix)+COUNTIF(X$33:X55,RDGave)+COUNTIF(X$33:X55,RDGevent)+Z$7-1</f>
        <v>0</v>
      </c>
      <c r="AA55" s="193"/>
      <c r="AB55" s="194" t="str">
        <f t="shared" si="255"/>
        <v/>
      </c>
      <c r="AC55" s="6" t="str">
        <f t="shared" si="256"/>
        <v/>
      </c>
      <c r="AD55" s="201">
        <f>COUNTIF(AB$33:AB55,OK)+COUNTIF(AB$33:AB55,RDGfix)+COUNTIF(AB$33:AB55,RDGave)+COUNTIF(AB$33:AB55,RDGevent)+AD$7-1</f>
        <v>0</v>
      </c>
      <c r="AE55" s="193"/>
      <c r="AF55" s="194" t="str">
        <f t="shared" si="257"/>
        <v/>
      </c>
      <c r="AG55" s="6" t="str">
        <f t="shared" si="258"/>
        <v/>
      </c>
      <c r="AH55" s="201">
        <f>COUNTIF(AF$33:AF55,OK)+COUNTIF(AF$33:AF55,RDGfix)+COUNTIF(AF$33:AF55,RDGave)+COUNTIF(AF$33:AF55,RDGevent)+AH$7-1</f>
        <v>0</v>
      </c>
      <c r="AI55" s="193"/>
      <c r="AJ55" s="194" t="str">
        <f t="shared" si="259"/>
        <v/>
      </c>
      <c r="AK55" s="6" t="str">
        <f t="shared" si="260"/>
        <v/>
      </c>
      <c r="AL55" s="201">
        <f>COUNTIF(AJ$33:AJ55,OK)+COUNTIF(AJ$33:AJ55,RDGfix)+COUNTIF(AJ$33:AJ55,RDGave)+COUNTIF(AJ$33:AJ55,RDGevent)+AL$7-1</f>
        <v>0</v>
      </c>
      <c r="AM55" s="243"/>
      <c r="AN55" s="194" t="str">
        <f t="shared" si="261"/>
        <v/>
      </c>
      <c r="AO55" s="6" t="str">
        <f t="shared" si="262"/>
        <v/>
      </c>
      <c r="AP55" s="201">
        <f>COUNTIF(AN$33:AN55,OK)+COUNTIF(AN$33:AN55,RDGfix)+COUNTIF(AN$33:AN55,RDGave)+COUNTIF(AN$33:AN55,RDGevent)+AP$7-1</f>
        <v>0</v>
      </c>
      <c r="AQ55" s="193"/>
      <c r="AR55" s="194" t="str">
        <f t="shared" si="263"/>
        <v/>
      </c>
      <c r="AS55" s="6" t="str">
        <f t="shared" si="264"/>
        <v/>
      </c>
      <c r="AT55" s="201">
        <f>COUNTIF(AR$33:AR55,OK)+COUNTIF(AR$33:AR55,RDGfix)+COUNTIF(AR$33:AR55,RDGave)+COUNTIF(AR$33:AR55,RDGevent)+AT$7-1</f>
        <v>0</v>
      </c>
      <c r="AU55" s="193"/>
      <c r="AV55" s="194" t="str">
        <f t="shared" si="265"/>
        <v/>
      </c>
      <c r="AW55" s="6" t="str">
        <f t="shared" si="266"/>
        <v/>
      </c>
      <c r="AX55" s="201">
        <f>COUNTIF(AV$33:AV55,OK)+COUNTIF(AV$33:AV55,RDGfix)+COUNTIF(AV$33:AV55,RDGave)+COUNTIF(AV$33:AV55,RDGevent)+AX$7-1</f>
        <v>0</v>
      </c>
      <c r="AY55" s="193"/>
      <c r="AZ55" s="194" t="str">
        <f t="shared" si="267"/>
        <v/>
      </c>
      <c r="BA55" s="6" t="str">
        <f t="shared" si="268"/>
        <v/>
      </c>
      <c r="BB55" s="201">
        <f>COUNTIF(AZ$33:AZ55,OK)+COUNTIF(AZ$33:AZ55,RDGfix)+COUNTIF(AZ$33:AZ55,RDGave)+COUNTIF(AZ$33:AZ55,RDGevent)+BB$7-1</f>
        <v>0</v>
      </c>
      <c r="BC55" s="193"/>
      <c r="BD55" s="194" t="str">
        <f t="shared" si="269"/>
        <v/>
      </c>
      <c r="BE55" s="6" t="str">
        <f t="shared" si="270"/>
        <v/>
      </c>
      <c r="BF55" s="201">
        <f>COUNTIF(BD$33:BD55,OK)+COUNTIF(BD$33:BD55,RDGfix)+COUNTIF(BD$33:BD55,RDGave)+COUNTIF(BD$33:BD55,RDGevent)+BF$7-1</f>
        <v>0</v>
      </c>
      <c r="BG55" s="193"/>
      <c r="BH55" s="194" t="str">
        <f t="shared" si="271"/>
        <v/>
      </c>
      <c r="BI55" s="6" t="str">
        <f t="shared" si="272"/>
        <v/>
      </c>
      <c r="BJ55" s="201">
        <f>COUNTIF(BH$33:BH55,OK)+COUNTIF(BH$33:BH55,RDGfix)+COUNTIF(BH$33:BH55,RDGave)+COUNTIF(BH$33:BH55,RDGevent)+BJ$7-1</f>
        <v>0</v>
      </c>
      <c r="BK55" s="193"/>
      <c r="BL55" s="194" t="str">
        <f t="shared" si="273"/>
        <v/>
      </c>
      <c r="BM55" s="6" t="str">
        <f t="shared" si="274"/>
        <v/>
      </c>
      <c r="BN55" s="201">
        <f>COUNTIF(BL$33:BL55,OK)+COUNTIF(BL$33:BL55,RDGfix)+COUNTIF(BL$33:BL55,RDGave)+COUNTIF(BL$33:BL55,RDGevent)+BN$7-1</f>
        <v>0</v>
      </c>
      <c r="BO55" s="193"/>
      <c r="BP55" s="194" t="str">
        <f t="shared" si="275"/>
        <v/>
      </c>
      <c r="BQ55" s="6" t="str">
        <f t="shared" si="276"/>
        <v/>
      </c>
      <c r="BR55" s="201">
        <f>COUNTIF(BP$33:BP55,OK)+COUNTIF(BP$33:BP55,RDGfix)+COUNTIF(BP$33:BP55,RDGave)+COUNTIF(BP$33:BP55,RDGevent)+BR$7-1</f>
        <v>0</v>
      </c>
      <c r="BS55" s="193"/>
      <c r="BT55" s="194" t="str">
        <f t="shared" si="277"/>
        <v/>
      </c>
      <c r="BU55" s="6" t="str">
        <f t="shared" si="278"/>
        <v/>
      </c>
      <c r="BV55" s="201">
        <f>COUNTIF(BT$33:BT55,OK)+COUNTIF(BT$33:BT55,RDGfix)+COUNTIF(BT$33:BT55,RDGave)+COUNTIF(BT$33:BT55,RDGevent)+BV$7-1</f>
        <v>0</v>
      </c>
      <c r="BW55" s="193"/>
      <c r="BX55" s="194" t="str">
        <f t="shared" si="279"/>
        <v/>
      </c>
      <c r="BY55" s="6" t="str">
        <f t="shared" si="280"/>
        <v/>
      </c>
      <c r="BZ55" s="201">
        <f>COUNTIF(BX$33:BX55,OK)+COUNTIF(BX$33:BX55,RDGfix)+COUNTIF(BX$33:BX55,RDGave)+COUNTIF(BX$33:BX55,RDGevent)+BZ$7-1</f>
        <v>0</v>
      </c>
      <c r="CA55" s="193"/>
      <c r="CB55" s="194" t="str">
        <f t="shared" si="281"/>
        <v/>
      </c>
      <c r="CC55" s="6" t="str">
        <f t="shared" si="282"/>
        <v/>
      </c>
      <c r="CD55" s="201">
        <f>COUNTIF(CB$33:CB55,OK)+COUNTIF(CB$33:CB55,RDGfix)+COUNTIF(CB$33:CB55,RDGave)+COUNTIF(CB$33:CB55,RDGevent)+CD$7-1</f>
        <v>0</v>
      </c>
      <c r="CE55" s="193"/>
      <c r="CF55" s="194" t="str">
        <f t="shared" si="283"/>
        <v/>
      </c>
      <c r="CG55" s="6" t="str">
        <f t="shared" si="284"/>
        <v/>
      </c>
      <c r="CH55" s="201">
        <f>COUNTIF(CF$33:CF55,OK)+COUNTIF(CF$33:CF55,RDGfix)+COUNTIF(CF$33:CF55,RDGave)+COUNTIF(CF$33:CF55,RDGevent)+CH$7-1</f>
        <v>0</v>
      </c>
      <c r="CI55" s="193"/>
      <c r="CJ55" s="194" t="str">
        <f t="shared" si="285"/>
        <v/>
      </c>
      <c r="CK55" s="6" t="str">
        <f t="shared" si="286"/>
        <v/>
      </c>
      <c r="CL55" s="201">
        <f>COUNTIF(CJ$33:CJ55,OK)+COUNTIF(CJ$33:CJ55,RDGfix)+COUNTIF(CJ$33:CJ55,RDGave)+COUNTIF(CJ$33:CJ55,RDGevent)+CL$7-1</f>
        <v>0</v>
      </c>
      <c r="CM55" s="193"/>
      <c r="CN55" s="194" t="str">
        <f t="shared" si="287"/>
        <v/>
      </c>
      <c r="CO55" s="6" t="str">
        <f t="shared" si="288"/>
        <v/>
      </c>
      <c r="CP55" s="201">
        <f>COUNTIF(CN$33:CN55,OK)+COUNTIF(CN$33:CN55,RDGfix)+COUNTIF(CN$33:CN55,RDGave)+COUNTIF(CN$33:CN55,RDGevent)+CP$7-1</f>
        <v>0</v>
      </c>
      <c r="CQ55" s="193"/>
      <c r="CR55" s="194" t="str">
        <f t="shared" si="289"/>
        <v/>
      </c>
      <c r="CS55" s="6" t="str">
        <f t="shared" si="290"/>
        <v/>
      </c>
      <c r="CT55" s="201">
        <f>COUNTIF(CR$33:CR55,OK)+COUNTIF(CR$33:CR55,RDGfix)+COUNTIF(CR$33:CR55,RDGave)+COUNTIF(CR$33:CR55,RDGevent)+CT$7-1</f>
        <v>0</v>
      </c>
      <c r="CU55" s="193"/>
      <c r="CV55" s="194" t="str">
        <f t="shared" si="291"/>
        <v/>
      </c>
      <c r="CW55" s="6" t="str">
        <f t="shared" si="292"/>
        <v/>
      </c>
      <c r="CX55" s="201">
        <f>COUNTIF(CV$33:CV55,OK)+COUNTIF(CV$33:CV55,RDGfix)+COUNTIF(CV$33:CV55,RDGave)+COUNTIF(CV$33:CV55,RDGevent)+CX$7-1</f>
        <v>0</v>
      </c>
      <c r="CY55" s="193"/>
      <c r="CZ55" s="194" t="str">
        <f t="shared" si="293"/>
        <v/>
      </c>
      <c r="DA55" s="6" t="str">
        <f t="shared" si="294"/>
        <v/>
      </c>
      <c r="DB55" s="201">
        <f>COUNTIF(CZ$33:CZ55,OK)+COUNTIF(CZ$33:CZ55,RDGfix)+COUNTIF(CZ$33:CZ55,RDGave)+COUNTIF(CZ$33:CZ55,RDGevent)+DB$7-1</f>
        <v>0</v>
      </c>
      <c r="DC55" s="193"/>
      <c r="DD55" s="194" t="str">
        <f t="shared" si="295"/>
        <v/>
      </c>
      <c r="DE55" s="6" t="str">
        <f t="shared" si="296"/>
        <v/>
      </c>
      <c r="DF55" s="201">
        <f>COUNTIF(DD$33:DD55,OK)+COUNTIF(DD$33:DD55,RDGfix)+COUNTIF(DD$33:DD55,RDGave)+COUNTIF(DD$33:DD55,RDGevent)+DF$7-1</f>
        <v>0</v>
      </c>
      <c r="DG55" s="193"/>
      <c r="DH55" s="194" t="str">
        <f t="shared" si="297"/>
        <v/>
      </c>
      <c r="DI55" s="6" t="str">
        <f t="shared" si="298"/>
        <v/>
      </c>
      <c r="DJ55" s="201">
        <f>COUNTIF(DH$33:DH55,OK)+COUNTIF(DH$33:DH55,RDGfix)+COUNTIF(DH$33:DH55,RDGave)+COUNTIF(DH$33:DH55,RDGevent)+DJ$7-1</f>
        <v>0</v>
      </c>
      <c r="DK55" s="193"/>
      <c r="DL55" s="194" t="str">
        <f t="shared" si="299"/>
        <v/>
      </c>
      <c r="DM55" s="6" t="str">
        <f t="shared" si="300"/>
        <v/>
      </c>
      <c r="DN55" s="201">
        <f>COUNTIF(DL$33:DL55,OK)+COUNTIF(DL$33:DL55,RDGfix)+COUNTIF(DL$33:DL55,RDGave)+COUNTIF(DL$33:DL55,RDGevent)+DN$7-1</f>
        <v>0</v>
      </c>
      <c r="DO55" s="193"/>
      <c r="DP55" s="194" t="str">
        <f t="shared" si="301"/>
        <v/>
      </c>
      <c r="DQ55" s="6" t="str">
        <f t="shared" si="302"/>
        <v/>
      </c>
      <c r="DR55" s="201">
        <f>COUNTIF(DP$33:DP55,OK)+COUNTIF(DP$33:DP55,RDGfix)+COUNTIF(DP$33:DP55,RDGave)+COUNTIF(DP$33:DP55,RDGevent)+DR$7-1</f>
        <v>0</v>
      </c>
      <c r="DS55" s="193"/>
      <c r="DT55" s="194" t="str">
        <f t="shared" si="303"/>
        <v/>
      </c>
      <c r="DU55" s="6" t="str">
        <f t="shared" si="304"/>
        <v/>
      </c>
      <c r="DV55" s="201">
        <f>COUNTIF(DT$33:DT55,OK)+COUNTIF(DT$33:DT55,RDGfix)+COUNTIF(DT$33:DT55,RDGave)+COUNTIF(DT$33:DT55,RDGevent)+DV$7-1</f>
        <v>0</v>
      </c>
      <c r="DW55" s="193"/>
      <c r="DX55" s="194" t="str">
        <f t="shared" si="305"/>
        <v/>
      </c>
      <c r="DY55" s="6" t="str">
        <f t="shared" si="306"/>
        <v/>
      </c>
      <c r="DZ55" s="201">
        <f>COUNTIF(DX$33:DX55,OK)+COUNTIF(DX$33:DX55,RDGfix)+COUNTIF(DX$33:DX55,RDGave)+COUNTIF(DX$33:DX55,RDGevent)+DZ$7-1</f>
        <v>0</v>
      </c>
      <c r="EA55" s="193"/>
      <c r="EB55" s="194" t="str">
        <f t="shared" si="307"/>
        <v/>
      </c>
      <c r="EC55" s="6" t="str">
        <f t="shared" si="308"/>
        <v/>
      </c>
      <c r="ED55" s="201">
        <f>COUNTIF(EB$33:EB55,OK)+COUNTIF(EB$33:EB55,RDGfix)+COUNTIF(EB$33:EB55,RDGave)+COUNTIF(EB$33:EB55,RDGevent)+ED$7-1</f>
        <v>0</v>
      </c>
      <c r="EE55" s="193"/>
      <c r="EF55" s="194" t="str">
        <f t="shared" si="309"/>
        <v/>
      </c>
      <c r="EG55" s="6" t="str">
        <f t="shared" si="310"/>
        <v/>
      </c>
      <c r="EH55" s="201">
        <f>COUNTIF(EF$33:EF55,OK)+COUNTIF(EF$33:EF55,RDGfix)+COUNTIF(EF$33:EF55,RDGave)+COUNTIF(EF$33:EF55,RDGevent)+EH$7-1</f>
        <v>0</v>
      </c>
      <c r="EI55" s="193"/>
      <c r="EJ55" s="194" t="str">
        <f t="shared" si="311"/>
        <v/>
      </c>
      <c r="EK55" s="6" t="str">
        <f t="shared" si="312"/>
        <v/>
      </c>
      <c r="EL55" s="201">
        <f>COUNTIF(EJ$33:EJ55,OK)+COUNTIF(EJ$33:EJ55,RDGfix)+COUNTIF(EJ$33:EJ55,RDGave)+COUNTIF(EJ$33:EJ55,RDGevent)+EL$7-1</f>
        <v>0</v>
      </c>
      <c r="EM55" s="193"/>
      <c r="EN55" s="194" t="str">
        <f t="shared" si="313"/>
        <v/>
      </c>
      <c r="EO55" s="6" t="str">
        <f t="shared" si="314"/>
        <v/>
      </c>
      <c r="EP55" s="201">
        <f>COUNTIF(EN$33:EN55,OK)+COUNTIF(EN$33:EN55,RDGfix)+COUNTIF(EN$33:EN55,RDGave)+COUNTIF(EN$33:EN55,RDGevent)+EP$7-1</f>
        <v>0</v>
      </c>
      <c r="EQ55" s="193"/>
      <c r="ER55" s="194" t="str">
        <f t="shared" si="315"/>
        <v/>
      </c>
      <c r="ES55" s="6" t="str">
        <f t="shared" si="316"/>
        <v/>
      </c>
      <c r="ET55" s="201">
        <f>COUNTIF(ER$33:ER55,OK)+COUNTIF(ER$33:ER55,RDGfix)+COUNTIF(ER$33:ER55,RDGave)+COUNTIF(ER$33:ER55,RDGevent)+ET$7-1</f>
        <v>0</v>
      </c>
      <c r="EU55" s="193"/>
      <c r="EV55" s="194" t="str">
        <f t="shared" si="317"/>
        <v/>
      </c>
      <c r="EW55" s="6" t="str">
        <f t="shared" si="318"/>
        <v/>
      </c>
      <c r="EX55" s="201">
        <f>COUNTIF(EV$33:EV55,OK)+COUNTIF(EV$33:EV55,RDGfix)+COUNTIF(EV$33:EV55,RDGave)+COUNTIF(EV$33:EV55,RDGevent)+EX$7-1</f>
        <v>0</v>
      </c>
      <c r="EY55" s="193"/>
      <c r="EZ55" s="194" t="str">
        <f t="shared" si="319"/>
        <v/>
      </c>
      <c r="FA55" s="6" t="str">
        <f t="shared" si="320"/>
        <v/>
      </c>
      <c r="FB55" s="201">
        <f>COUNTIF(EZ$33:EZ55,OK)+COUNTIF(EZ$33:EZ55,RDGfix)+COUNTIF(EZ$33:EZ55,RDGave)+COUNTIF(EZ$33:EZ55,RDGevent)+FB$7-1</f>
        <v>0</v>
      </c>
      <c r="FC55" s="193"/>
      <c r="FD55" s="194" t="str">
        <f t="shared" si="321"/>
        <v/>
      </c>
      <c r="FE55" s="6" t="str">
        <f t="shared" si="322"/>
        <v/>
      </c>
      <c r="FF55" s="201">
        <f>COUNTIF(FD$33:FD55,OK)+COUNTIF(FD$33:FD55,RDGfix)+COUNTIF(FD$33:FD55,RDGave)+COUNTIF(FD$33:FD55,RDGevent)+FF$7-1</f>
        <v>0</v>
      </c>
      <c r="FG55" s="193"/>
      <c r="FH55" s="194" t="str">
        <f t="shared" si="323"/>
        <v/>
      </c>
      <c r="FI55" s="6" t="str">
        <f t="shared" si="324"/>
        <v/>
      </c>
      <c r="FJ55" s="201">
        <f>COUNTIF(FH$33:FH55,OK)+COUNTIF(FH$33:FH55,RDGfix)+COUNTIF(FH$33:FH55,RDGave)+COUNTIF(FH$33:FH55,RDGevent)+FJ$7-1</f>
        <v>0</v>
      </c>
      <c r="FK55" s="2"/>
      <c r="FL55" s="53"/>
      <c r="FM55" s="2"/>
      <c r="FN55" s="54"/>
      <c r="FO55" s="45"/>
      <c r="FP55" s="2"/>
    </row>
    <row r="56" spans="1:172" s="7" customFormat="1">
      <c r="A56" s="45"/>
      <c r="B56" s="5" t="s">
        <v>322</v>
      </c>
      <c r="C56" s="242"/>
      <c r="D56" s="6" t="str">
        <f t="shared" ref="D56" si="325">IF(C56="","",OK)</f>
        <v/>
      </c>
      <c r="E56" s="6" t="str">
        <f t="shared" ref="E56" si="326">IF(C56=0,"",IF(D56=OK,F56,IF(HLOOKUP(D56,Comments3,3,FALSE)=M,F$159,IF(HLOOKUP(D56,Comments3,3,FALSE)=S,VLOOKUP(C56,EventAverage,2,FALSE),HLOOKUP(D56,Comments3,3,FALSE)))))</f>
        <v/>
      </c>
      <c r="F56" s="201">
        <f>COUNTIF(D$33:D56,OK)+COUNTIF(D$33:D56,RDGfix)+COUNTIF(D$33:D56,RDGave)+COUNTIF(D$33:D56,RDGevent)</f>
        <v>0</v>
      </c>
      <c r="G56" s="243"/>
      <c r="H56" s="194" t="str">
        <f t="shared" ref="H56" si="327">IF(G56="","",OK)</f>
        <v/>
      </c>
      <c r="I56" s="6" t="str">
        <f t="shared" ref="I56" si="328">IF(G56="","",IF(AND(H$32="L",H56="DNC"),$I$2,
IF(H56=OK,J56,IF(HLOOKUP(H56,Comments3,2,FALSE)=D,J$32,IF(HLOOKUP(H56,Comments3,2,FALSE)=A,VLOOKUP(G56,Averages,G$4,FALSE),IF(HLOOKUP(H56,Comments3,2,FALSE)=E,VLOOKUP(G56,EventAverage,2,FALSE), HLOOKUP(H56,Comments4,2,FALSE)))))))</f>
        <v/>
      </c>
      <c r="J56" s="201">
        <f>COUNTIF(H$33:H56,OK)+COUNTIF(H$33:H56,RDGfix)+COUNTIF(H$33:H56,RDGave)+COUNTIF(H$33:H56,RDGevent)+J$7-1</f>
        <v>0</v>
      </c>
      <c r="K56" s="193"/>
      <c r="L56" s="194" t="str">
        <f t="shared" ref="L56" si="329">IF(K56="","",OK)</f>
        <v/>
      </c>
      <c r="M56" s="6" t="str">
        <f t="shared" ref="M56" si="330">IF(K56="","",IF(AND(L$32="L",L56="DNC"),$I$2,
IF(L56=OK,N56,IF(HLOOKUP(L56,Comments3,2,FALSE)=D,N$32,IF(HLOOKUP(L56,Comments3,2,FALSE)=A,VLOOKUP(K56,Averages,K$4,FALSE),IF(HLOOKUP(L56,Comments3,2,FALSE)=E,VLOOKUP(K56,EventAverage,2,FALSE), HLOOKUP(L56,Comments4,2,FALSE)))))))</f>
        <v/>
      </c>
      <c r="N56" s="201">
        <f>COUNTIF(L$33:L56,OK)+COUNTIF(L$33:L56,RDGfix)+COUNTIF(L$33:L56,RDGave)+COUNTIF(L$33:L56,RDGevent)+N$7-1</f>
        <v>0</v>
      </c>
      <c r="O56" s="193"/>
      <c r="P56" s="194" t="str">
        <f t="shared" ref="P56" si="331">IF(O56="","",OK)</f>
        <v/>
      </c>
      <c r="Q56" s="6" t="str">
        <f t="shared" ref="Q56" si="332">IF(O56="","",IF(AND(P$32="L",P56="DNC"),$I$2,
IF(P56=OK,R56,IF(HLOOKUP(P56,Comments3,2,FALSE)=D,R$32,IF(HLOOKUP(P56,Comments3,2,FALSE)=A,VLOOKUP(O56,Averages,O$4,FALSE),IF(HLOOKUP(P56,Comments3,2,FALSE)=E,VLOOKUP(O56,EventAverage,2,FALSE), HLOOKUP(P56,Comments4,2,FALSE)))))))</f>
        <v/>
      </c>
      <c r="R56" s="201">
        <f>COUNTIF(P$33:P56,OK)+COUNTIF(P$33:P56,RDGfix)+COUNTIF(P$33:P56,RDGave)+COUNTIF(P$33:P56,RDGevent)+R$7-1</f>
        <v>0</v>
      </c>
      <c r="S56" s="193"/>
      <c r="T56" s="194" t="str">
        <f t="shared" ref="T56" si="333">IF(S56="","",OK)</f>
        <v/>
      </c>
      <c r="U56" s="6" t="str">
        <f t="shared" ref="U56" si="334">IF(S56="","",IF(AND(T$32="L",T56="DNC"),$I$2,
IF(T56=OK,V56,IF(HLOOKUP(T56,Comments3,2,FALSE)=D,V$32,IF(HLOOKUP(T56,Comments3,2,FALSE)=A,VLOOKUP(S56,Averages,S$4,FALSE),IF(HLOOKUP(T56,Comments3,2,FALSE)=E,VLOOKUP(S56,EventAverage,2,FALSE), HLOOKUP(T56,Comments4,2,FALSE)))))))</f>
        <v/>
      </c>
      <c r="V56" s="201">
        <f>COUNTIF(T$33:T56,OK)+COUNTIF(T$33:T56,RDGfix)+COUNTIF(T$33:T56,RDGave)+COUNTIF(T$33:T56,RDGevent)+V$7-1</f>
        <v>0</v>
      </c>
      <c r="W56" s="193"/>
      <c r="X56" s="194" t="str">
        <f t="shared" ref="X56" si="335">IF(W56="","",OK)</f>
        <v/>
      </c>
      <c r="Y56" s="6" t="str">
        <f t="shared" ref="Y56" si="336">IF(W56="","",IF(AND(X$32="L",X56="DNC"),$I$2,
IF(X56=OK,Z56,IF(HLOOKUP(X56,Comments3,2,FALSE)=D,Z$32,IF(HLOOKUP(X56,Comments3,2,FALSE)=A,VLOOKUP(W56,Averages,W$4,FALSE),IF(HLOOKUP(X56,Comments3,2,FALSE)=E,VLOOKUP(W56,EventAverage,2,FALSE), HLOOKUP(X56,Comments4,2,FALSE)))))))</f>
        <v/>
      </c>
      <c r="Z56" s="201">
        <f>COUNTIF(X$33:X56,OK)+COUNTIF(X$33:X56,RDGfix)+COUNTIF(X$33:X56,RDGave)+COUNTIF(X$33:X56,RDGevent)+Z$7-1</f>
        <v>0</v>
      </c>
      <c r="AA56" s="193"/>
      <c r="AB56" s="194" t="str">
        <f t="shared" ref="AB56" si="337">IF(AA56="","",OK)</f>
        <v/>
      </c>
      <c r="AC56" s="6" t="str">
        <f t="shared" ref="AC56" si="338">IF(AA56="","",IF(AND(AB$32="L",AB56="DNC"),$I$2,
IF(AB56=OK,AD56,IF(HLOOKUP(AB56,Comments3,2,FALSE)=D,AD$32,IF(HLOOKUP(AB56,Comments3,2,FALSE)=A,VLOOKUP(AA56,Averages,AA$4,FALSE),IF(HLOOKUP(AB56,Comments3,2,FALSE)=E,VLOOKUP(AA56,EventAverage,2,FALSE), HLOOKUP(AB56,Comments4,2,FALSE)))))))</f>
        <v/>
      </c>
      <c r="AD56" s="201">
        <f>COUNTIF(AB$33:AB56,OK)+COUNTIF(AB$33:AB56,RDGfix)+COUNTIF(AB$33:AB56,RDGave)+COUNTIF(AB$33:AB56,RDGevent)+AD$7-1</f>
        <v>0</v>
      </c>
      <c r="AE56" s="193"/>
      <c r="AF56" s="194" t="str">
        <f t="shared" ref="AF56" si="339">IF(AE56="","",OK)</f>
        <v/>
      </c>
      <c r="AG56" s="6" t="str">
        <f t="shared" ref="AG56" si="340">IF(AE56="","",IF(AND(AF$32="L",AF56="DNC"),$I$2,
IF(AF56=OK,AH56,IF(HLOOKUP(AF56,Comments3,2,FALSE)=D,AH$32,IF(HLOOKUP(AF56,Comments3,2,FALSE)=A,VLOOKUP(AE56,Averages,AE$4,FALSE),IF(HLOOKUP(AF56,Comments3,2,FALSE)=E,VLOOKUP(AE56,EventAverage,2,FALSE), HLOOKUP(AF56,Comments4,2,FALSE)))))))</f>
        <v/>
      </c>
      <c r="AH56" s="201">
        <f>COUNTIF(AF$33:AF56,OK)+COUNTIF(AF$33:AF56,RDGfix)+COUNTIF(AF$33:AF56,RDGave)+COUNTIF(AF$33:AF56,RDGevent)+AH$7-1</f>
        <v>0</v>
      </c>
      <c r="AI56" s="193"/>
      <c r="AJ56" s="194" t="str">
        <f t="shared" ref="AJ56" si="341">IF(AI56="","",OK)</f>
        <v/>
      </c>
      <c r="AK56" s="6" t="str">
        <f t="shared" ref="AK56" si="342">IF(AI56="","",IF(AND(AJ$32="L",AJ56="DNC"),$I$2,
IF(AJ56=OK,AL56,IF(HLOOKUP(AJ56,Comments3,2,FALSE)=D,AL$32,IF(HLOOKUP(AJ56,Comments3,2,FALSE)=A,VLOOKUP(AI56,Averages,AI$4,FALSE),IF(HLOOKUP(AJ56,Comments3,2,FALSE)=E,VLOOKUP(AI56,EventAverage,2,FALSE), HLOOKUP(AJ56,Comments4,2,FALSE)))))))</f>
        <v/>
      </c>
      <c r="AL56" s="201">
        <f>COUNTIF(AJ$33:AJ56,OK)+COUNTIF(AJ$33:AJ56,RDGfix)+COUNTIF(AJ$33:AJ56,RDGave)+COUNTIF(AJ$33:AJ56,RDGevent)+AL$7-1</f>
        <v>0</v>
      </c>
      <c r="AM56" s="243"/>
      <c r="AN56" s="194" t="str">
        <f t="shared" ref="AN56" si="343">IF(AM56="","",OK)</f>
        <v/>
      </c>
      <c r="AO56" s="6" t="str">
        <f t="shared" ref="AO56" si="344">IF(AM56="","",IF(AND(AN$32="L",AN56="DNC"),$I$2,
IF(AN56=OK,AP56,IF(HLOOKUP(AN56,Comments3,2,FALSE)=D,AP$32,IF(HLOOKUP(AN56,Comments3,2,FALSE)=A,VLOOKUP(AM56,Averages,AM$4,FALSE),IF(HLOOKUP(AN56,Comments3,2,FALSE)=E,VLOOKUP(AM56,EventAverage,2,FALSE), HLOOKUP(AN56,Comments4,2,FALSE)))))))</f>
        <v/>
      </c>
      <c r="AP56" s="201">
        <f>COUNTIF(AN$33:AN56,OK)+COUNTIF(AN$33:AN56,RDGfix)+COUNTIF(AN$33:AN56,RDGave)+COUNTIF(AN$33:AN56,RDGevent)+AP$7-1</f>
        <v>0</v>
      </c>
      <c r="AQ56" s="193"/>
      <c r="AR56" s="194" t="str">
        <f t="shared" ref="AR56" si="345">IF(AQ56="","",OK)</f>
        <v/>
      </c>
      <c r="AS56" s="6" t="str">
        <f t="shared" ref="AS56" si="346">IF(AQ56="","",IF(AND(AR$32="L",AR56="DNC"),$I$2,
IF(AR56=OK,AT56,IF(HLOOKUP(AR56,Comments3,2,FALSE)=D,AT$32,IF(HLOOKUP(AR56,Comments3,2,FALSE)=A,VLOOKUP(AQ56,Averages,AQ$4,FALSE),IF(HLOOKUP(AR56,Comments3,2,FALSE)=E,VLOOKUP(AQ56,EventAverage,2,FALSE), HLOOKUP(AR56,Comments4,2,FALSE)))))))</f>
        <v/>
      </c>
      <c r="AT56" s="201">
        <f>COUNTIF(AR$33:AR56,OK)+COUNTIF(AR$33:AR56,RDGfix)+COUNTIF(AR$33:AR56,RDGave)+COUNTIF(AR$33:AR56,RDGevent)+AT$7-1</f>
        <v>0</v>
      </c>
      <c r="AU56" s="193"/>
      <c r="AV56" s="194" t="str">
        <f t="shared" ref="AV56" si="347">IF(AU56="","",OK)</f>
        <v/>
      </c>
      <c r="AW56" s="6" t="str">
        <f t="shared" ref="AW56" si="348">IF(AU56="","",IF(AND(AV$32="L",AV56="DNC"),$I$2,
IF(AV56=OK,AX56,IF(HLOOKUP(AV56,Comments3,2,FALSE)=D,AX$32,IF(HLOOKUP(AV56,Comments3,2,FALSE)=A,VLOOKUP(AU56,Averages,AU$4,FALSE),IF(HLOOKUP(AV56,Comments3,2,FALSE)=E,VLOOKUP(AU56,EventAverage,2,FALSE), HLOOKUP(AV56,Comments4,2,FALSE)))))))</f>
        <v/>
      </c>
      <c r="AX56" s="201">
        <f>COUNTIF(AV$33:AV56,OK)+COUNTIF(AV$33:AV56,RDGfix)+COUNTIF(AV$33:AV56,RDGave)+COUNTIF(AV$33:AV56,RDGevent)+AX$7-1</f>
        <v>0</v>
      </c>
      <c r="AY56" s="193"/>
      <c r="AZ56" s="194" t="str">
        <f t="shared" ref="AZ56" si="349">IF(AY56="","",OK)</f>
        <v/>
      </c>
      <c r="BA56" s="6" t="str">
        <f t="shared" ref="BA56" si="350">IF(AY56="","",IF(AND(AZ$32="L",AZ56="DNC"),$I$2,
IF(AZ56=OK,BB56,IF(HLOOKUP(AZ56,Comments3,2,FALSE)=D,BB$32,IF(HLOOKUP(AZ56,Comments3,2,FALSE)=A,VLOOKUP(AY56,Averages,AY$4,FALSE),IF(HLOOKUP(AZ56,Comments3,2,FALSE)=E,VLOOKUP(AY56,EventAverage,2,FALSE), HLOOKUP(AZ56,Comments4,2,FALSE)))))))</f>
        <v/>
      </c>
      <c r="BB56" s="201">
        <f>COUNTIF(AZ$33:AZ56,OK)+COUNTIF(AZ$33:AZ56,RDGfix)+COUNTIF(AZ$33:AZ56,RDGave)+COUNTIF(AZ$33:AZ56,RDGevent)+BB$7-1</f>
        <v>0</v>
      </c>
      <c r="BC56" s="193"/>
      <c r="BD56" s="194" t="str">
        <f t="shared" ref="BD56" si="351">IF(BC56="","",OK)</f>
        <v/>
      </c>
      <c r="BE56" s="6" t="str">
        <f t="shared" ref="BE56" si="352">IF(BC56="","",IF(AND(BD$32="L",BD56="DNC"),$I$2,
IF(BD56=OK,BF56,IF(HLOOKUP(BD56,Comments3,2,FALSE)=D,BF$32,IF(HLOOKUP(BD56,Comments3,2,FALSE)=A,VLOOKUP(BC56,Averages,BC$4,FALSE),IF(HLOOKUP(BD56,Comments3,2,FALSE)=E,VLOOKUP(BC56,EventAverage,2,FALSE), HLOOKUP(BD56,Comments4,2,FALSE)))))))</f>
        <v/>
      </c>
      <c r="BF56" s="201">
        <f>COUNTIF(BD$33:BD56,OK)+COUNTIF(BD$33:BD56,RDGfix)+COUNTIF(BD$33:BD56,RDGave)+COUNTIF(BD$33:BD56,RDGevent)+BF$7-1</f>
        <v>0</v>
      </c>
      <c r="BG56" s="193"/>
      <c r="BH56" s="194" t="str">
        <f t="shared" ref="BH56" si="353">IF(BG56="","",OK)</f>
        <v/>
      </c>
      <c r="BI56" s="6" t="str">
        <f t="shared" ref="BI56" si="354">IF(BG56="","",IF(AND(BH$32="L",BH56="DNC"),$I$2,
IF(BH56=OK,BJ56,IF(HLOOKUP(BH56,Comments3,2,FALSE)=D,BJ$32,IF(HLOOKUP(BH56,Comments3,2,FALSE)=A,VLOOKUP(BG56,Averages,BG$4,FALSE),IF(HLOOKUP(BH56,Comments3,2,FALSE)=E,VLOOKUP(BG56,EventAverage,2,FALSE), HLOOKUP(BH56,Comments4,2,FALSE)))))))</f>
        <v/>
      </c>
      <c r="BJ56" s="201">
        <f>COUNTIF(BH$33:BH56,OK)+COUNTIF(BH$33:BH56,RDGfix)+COUNTIF(BH$33:BH56,RDGave)+COUNTIF(BH$33:BH56,RDGevent)+BJ$7-1</f>
        <v>0</v>
      </c>
      <c r="BK56" s="193"/>
      <c r="BL56" s="194" t="str">
        <f t="shared" ref="BL56" si="355">IF(BK56="","",OK)</f>
        <v/>
      </c>
      <c r="BM56" s="6" t="str">
        <f t="shared" ref="BM56" si="356">IF(BK56="","",IF(AND(BL$32="L",BL56="DNC"),$I$2,
IF(BL56=OK,BN56,IF(HLOOKUP(BL56,Comments3,2,FALSE)=D,BN$32,IF(HLOOKUP(BL56,Comments3,2,FALSE)=A,VLOOKUP(BK56,Averages,BK$4,FALSE),IF(HLOOKUP(BL56,Comments3,2,FALSE)=E,VLOOKUP(BK56,EventAverage,2,FALSE), HLOOKUP(BL56,Comments4,2,FALSE)))))))</f>
        <v/>
      </c>
      <c r="BN56" s="201">
        <f>COUNTIF(BL$33:BL56,OK)+COUNTIF(BL$33:BL56,RDGfix)+COUNTIF(BL$33:BL56,RDGave)+COUNTIF(BL$33:BL56,RDGevent)+BN$7-1</f>
        <v>0</v>
      </c>
      <c r="BO56" s="193"/>
      <c r="BP56" s="194" t="str">
        <f t="shared" ref="BP56" si="357">IF(BO56="","",OK)</f>
        <v/>
      </c>
      <c r="BQ56" s="6" t="str">
        <f t="shared" ref="BQ56" si="358">IF(BO56="","",IF(AND(BP$32="L",BP56="DNC"),$I$2,
IF(BP56=OK,BR56,IF(HLOOKUP(BP56,Comments3,2,FALSE)=D,BR$32,IF(HLOOKUP(BP56,Comments3,2,FALSE)=A,VLOOKUP(BO56,Averages,BO$4,FALSE),IF(HLOOKUP(BP56,Comments3,2,FALSE)=E,VLOOKUP(BO56,EventAverage,2,FALSE), HLOOKUP(BP56,Comments4,2,FALSE)))))))</f>
        <v/>
      </c>
      <c r="BR56" s="201">
        <f>COUNTIF(BP$33:BP56,OK)+COUNTIF(BP$33:BP56,RDGfix)+COUNTIF(BP$33:BP56,RDGave)+COUNTIF(BP$33:BP56,RDGevent)+BR$7-1</f>
        <v>0</v>
      </c>
      <c r="BS56" s="193"/>
      <c r="BT56" s="194" t="str">
        <f t="shared" ref="BT56" si="359">IF(BS56="","",OK)</f>
        <v/>
      </c>
      <c r="BU56" s="6" t="str">
        <f t="shared" ref="BU56" si="360">IF(BS56="","",IF(AND(BT$32="L",BT56="DNC"),$I$2,
IF(BT56=OK,BV56,IF(HLOOKUP(BT56,Comments3,2,FALSE)=D,BV$32,IF(HLOOKUP(BT56,Comments3,2,FALSE)=A,VLOOKUP(BS56,Averages,BS$4,FALSE),IF(HLOOKUP(BT56,Comments3,2,FALSE)=E,VLOOKUP(BS56,EventAverage,2,FALSE), HLOOKUP(BT56,Comments4,2,FALSE)))))))</f>
        <v/>
      </c>
      <c r="BV56" s="201">
        <f>COUNTIF(BT$33:BT56,OK)+COUNTIF(BT$33:BT56,RDGfix)+COUNTIF(BT$33:BT56,RDGave)+COUNTIF(BT$33:BT56,RDGevent)+BV$7-1</f>
        <v>0</v>
      </c>
      <c r="BW56" s="193"/>
      <c r="BX56" s="194" t="str">
        <f t="shared" ref="BX56" si="361">IF(BW56="","",OK)</f>
        <v/>
      </c>
      <c r="BY56" s="6" t="str">
        <f t="shared" ref="BY56" si="362">IF(BW56="","",IF(AND(BX$32="L",BX56="DNC"),$I$2,
IF(BX56=OK,BZ56,IF(HLOOKUP(BX56,Comments3,2,FALSE)=D,BZ$32,IF(HLOOKUP(BX56,Comments3,2,FALSE)=A,VLOOKUP(BW56,Averages,BW$4,FALSE),IF(HLOOKUP(BX56,Comments3,2,FALSE)=E,VLOOKUP(BW56,EventAverage,2,FALSE), HLOOKUP(BX56,Comments4,2,FALSE)))))))</f>
        <v/>
      </c>
      <c r="BZ56" s="201">
        <f>COUNTIF(BX$33:BX56,OK)+COUNTIF(BX$33:BX56,RDGfix)+COUNTIF(BX$33:BX56,RDGave)+COUNTIF(BX$33:BX56,RDGevent)+BZ$7-1</f>
        <v>0</v>
      </c>
      <c r="CA56" s="193"/>
      <c r="CB56" s="194" t="str">
        <f t="shared" ref="CB56" si="363">IF(CA56="","",OK)</f>
        <v/>
      </c>
      <c r="CC56" s="6" t="str">
        <f t="shared" ref="CC56" si="364">IF(CA56="","",IF(AND(CB$32="L",CB56="DNC"),$I$2,
IF(CB56=OK,CD56,IF(HLOOKUP(CB56,Comments3,2,FALSE)=D,CD$32,IF(HLOOKUP(CB56,Comments3,2,FALSE)=A,VLOOKUP(CA56,Averages,CA$4,FALSE),IF(HLOOKUP(CB56,Comments3,2,FALSE)=E,VLOOKUP(CA56,EventAverage,2,FALSE), HLOOKUP(CB56,Comments4,2,FALSE)))))))</f>
        <v/>
      </c>
      <c r="CD56" s="201">
        <f>COUNTIF(CB$33:CB56,OK)+COUNTIF(CB$33:CB56,RDGfix)+COUNTIF(CB$33:CB56,RDGave)+COUNTIF(CB$33:CB56,RDGevent)+CD$7-1</f>
        <v>0</v>
      </c>
      <c r="CE56" s="193"/>
      <c r="CF56" s="194" t="str">
        <f t="shared" ref="CF56" si="365">IF(CE56="","",OK)</f>
        <v/>
      </c>
      <c r="CG56" s="6" t="str">
        <f t="shared" ref="CG56" si="366">IF(CE56="","",IF(AND(CF$32="L",CF56="DNC"),$I$2,
IF(CF56=OK,CH56,IF(HLOOKUP(CF56,Comments3,2,FALSE)=D,CH$32,IF(HLOOKUP(CF56,Comments3,2,FALSE)=A,VLOOKUP(CE56,Averages,CE$4,FALSE),IF(HLOOKUP(CF56,Comments3,2,FALSE)=E,VLOOKUP(CE56,EventAverage,2,FALSE), HLOOKUP(CF56,Comments4,2,FALSE)))))))</f>
        <v/>
      </c>
      <c r="CH56" s="201">
        <f>COUNTIF(CF$33:CF56,OK)+COUNTIF(CF$33:CF56,RDGfix)+COUNTIF(CF$33:CF56,RDGave)+COUNTIF(CF$33:CF56,RDGevent)+CH$7-1</f>
        <v>0</v>
      </c>
      <c r="CI56" s="193"/>
      <c r="CJ56" s="194" t="str">
        <f t="shared" ref="CJ56" si="367">IF(CI56="","",OK)</f>
        <v/>
      </c>
      <c r="CK56" s="6" t="str">
        <f t="shared" ref="CK56" si="368">IF(CI56="","",IF(AND(CJ$32="L",CJ56="DNC"),$I$2,
IF(CJ56=OK,CL56,IF(HLOOKUP(CJ56,Comments3,2,FALSE)=D,CL$32,IF(HLOOKUP(CJ56,Comments3,2,FALSE)=A,VLOOKUP(CI56,Averages,CI$4,FALSE),IF(HLOOKUP(CJ56,Comments3,2,FALSE)=E,VLOOKUP(CI56,EventAverage,2,FALSE), HLOOKUP(CJ56,Comments4,2,FALSE)))))))</f>
        <v/>
      </c>
      <c r="CL56" s="201">
        <f>COUNTIF(CJ$33:CJ56,OK)+COUNTIF(CJ$33:CJ56,RDGfix)+COUNTIF(CJ$33:CJ56,RDGave)+COUNTIF(CJ$33:CJ56,RDGevent)+CL$7-1</f>
        <v>0</v>
      </c>
      <c r="CM56" s="193"/>
      <c r="CN56" s="194" t="str">
        <f t="shared" ref="CN56" si="369">IF(CM56="","",OK)</f>
        <v/>
      </c>
      <c r="CO56" s="6" t="str">
        <f t="shared" ref="CO56" si="370">IF(CM56="","",IF(AND(CN$32="L",CN56="DNC"),$I$2,
IF(CN56=OK,CP56,IF(HLOOKUP(CN56,Comments3,2,FALSE)=D,CP$32,IF(HLOOKUP(CN56,Comments3,2,FALSE)=A,VLOOKUP(CM56,Averages,CM$4,FALSE),IF(HLOOKUP(CN56,Comments3,2,FALSE)=E,VLOOKUP(CM56,EventAverage,2,FALSE), HLOOKUP(CN56,Comments4,2,FALSE)))))))</f>
        <v/>
      </c>
      <c r="CP56" s="201">
        <f>COUNTIF(CN$33:CN56,OK)+COUNTIF(CN$33:CN56,RDGfix)+COUNTIF(CN$33:CN56,RDGave)+COUNTIF(CN$33:CN56,RDGevent)+CP$7-1</f>
        <v>0</v>
      </c>
      <c r="CQ56" s="193"/>
      <c r="CR56" s="194" t="str">
        <f t="shared" ref="CR56" si="371">IF(CQ56="","",OK)</f>
        <v/>
      </c>
      <c r="CS56" s="6" t="str">
        <f t="shared" ref="CS56" si="372">IF(CQ56="","",IF(AND(CR$32="L",CR56="DNC"),$I$2,
IF(CR56=OK,CT56,IF(HLOOKUP(CR56,Comments3,2,FALSE)=D,CT$32,IF(HLOOKUP(CR56,Comments3,2,FALSE)=A,VLOOKUP(CQ56,Averages,CQ$4,FALSE),IF(HLOOKUP(CR56,Comments3,2,FALSE)=E,VLOOKUP(CQ56,EventAverage,2,FALSE), HLOOKUP(CR56,Comments4,2,FALSE)))))))</f>
        <v/>
      </c>
      <c r="CT56" s="201">
        <f>COUNTIF(CR$33:CR56,OK)+COUNTIF(CR$33:CR56,RDGfix)+COUNTIF(CR$33:CR56,RDGave)+COUNTIF(CR$33:CR56,RDGevent)+CT$7-1</f>
        <v>0</v>
      </c>
      <c r="CU56" s="193"/>
      <c r="CV56" s="194" t="str">
        <f t="shared" ref="CV56" si="373">IF(CU56="","",OK)</f>
        <v/>
      </c>
      <c r="CW56" s="6" t="str">
        <f t="shared" ref="CW56" si="374">IF(CU56="","",IF(AND(CV$32="L",CV56="DNC"),$I$2,
IF(CV56=OK,CX56,IF(HLOOKUP(CV56,Comments3,2,FALSE)=D,CX$32,IF(HLOOKUP(CV56,Comments3,2,FALSE)=A,VLOOKUP(CU56,Averages,CU$4,FALSE),IF(HLOOKUP(CV56,Comments3,2,FALSE)=E,VLOOKUP(CU56,EventAverage,2,FALSE), HLOOKUP(CV56,Comments4,2,FALSE)))))))</f>
        <v/>
      </c>
      <c r="CX56" s="201">
        <f>COUNTIF(CV$33:CV56,OK)+COUNTIF(CV$33:CV56,RDGfix)+COUNTIF(CV$33:CV56,RDGave)+COUNTIF(CV$33:CV56,RDGevent)+CX$7-1</f>
        <v>0</v>
      </c>
      <c r="CY56" s="193"/>
      <c r="CZ56" s="194" t="str">
        <f t="shared" ref="CZ56" si="375">IF(CY56="","",OK)</f>
        <v/>
      </c>
      <c r="DA56" s="6" t="str">
        <f t="shared" ref="DA56" si="376">IF(CY56="","",IF(AND(CZ$32="L",CZ56="DNC"),$I$2,
IF(CZ56=OK,DB56,IF(HLOOKUP(CZ56,Comments3,2,FALSE)=D,DB$32,IF(HLOOKUP(CZ56,Comments3,2,FALSE)=A,VLOOKUP(CY56,Averages,CY$4,FALSE),IF(HLOOKUP(CZ56,Comments3,2,FALSE)=E,VLOOKUP(CY56,EventAverage,2,FALSE), HLOOKUP(CZ56,Comments4,2,FALSE)))))))</f>
        <v/>
      </c>
      <c r="DB56" s="201">
        <f>COUNTIF(CZ$33:CZ56,OK)+COUNTIF(CZ$33:CZ56,RDGfix)+COUNTIF(CZ$33:CZ56,RDGave)+COUNTIF(CZ$33:CZ56,RDGevent)+DB$7-1</f>
        <v>0</v>
      </c>
      <c r="DC56" s="193"/>
      <c r="DD56" s="194" t="str">
        <f t="shared" ref="DD56" si="377">IF(DC56="","",OK)</f>
        <v/>
      </c>
      <c r="DE56" s="6" t="str">
        <f t="shared" ref="DE56" si="378">IF(DC56="","",IF(AND(DD$32="L",DD56="DNC"),$I$2,
IF(DD56=OK,DF56,IF(HLOOKUP(DD56,Comments3,2,FALSE)=D,DF$32,IF(HLOOKUP(DD56,Comments3,2,FALSE)=A,VLOOKUP(DC56,Averages,DC$4,FALSE),IF(HLOOKUP(DD56,Comments3,2,FALSE)=E,VLOOKUP(DC56,EventAverage,2,FALSE), HLOOKUP(DD56,Comments4,2,FALSE)))))))</f>
        <v/>
      </c>
      <c r="DF56" s="201">
        <f>COUNTIF(DD$33:DD56,OK)+COUNTIF(DD$33:DD56,RDGfix)+COUNTIF(DD$33:DD56,RDGave)+COUNTIF(DD$33:DD56,RDGevent)+DF$7-1</f>
        <v>0</v>
      </c>
      <c r="DG56" s="193"/>
      <c r="DH56" s="194" t="str">
        <f t="shared" ref="DH56" si="379">IF(DG56="","",OK)</f>
        <v/>
      </c>
      <c r="DI56" s="6" t="str">
        <f t="shared" ref="DI56" si="380">IF(DG56="","",IF(AND(DH$32="L",DH56="DNC"),$I$2,
IF(DH56=OK,DJ56,IF(HLOOKUP(DH56,Comments3,2,FALSE)=D,DJ$32,IF(HLOOKUP(DH56,Comments3,2,FALSE)=A,VLOOKUP(DG56,Averages,DG$4,FALSE),IF(HLOOKUP(DH56,Comments3,2,FALSE)=E,VLOOKUP(DG56,EventAverage,2,FALSE), HLOOKUP(DH56,Comments4,2,FALSE)))))))</f>
        <v/>
      </c>
      <c r="DJ56" s="201">
        <f>COUNTIF(DH$33:DH56,OK)+COUNTIF(DH$33:DH56,RDGfix)+COUNTIF(DH$33:DH56,RDGave)+COUNTIF(DH$33:DH56,RDGevent)+DJ$7-1</f>
        <v>0</v>
      </c>
      <c r="DK56" s="193"/>
      <c r="DL56" s="194" t="str">
        <f t="shared" ref="DL56" si="381">IF(DK56="","",OK)</f>
        <v/>
      </c>
      <c r="DM56" s="6" t="str">
        <f t="shared" ref="DM56" si="382">IF(DK56="","",IF(AND(DL$32="L",DL56="DNC"),$I$2,
IF(DL56=OK,DN56,IF(HLOOKUP(DL56,Comments3,2,FALSE)=D,DN$32,IF(HLOOKUP(DL56,Comments3,2,FALSE)=A,VLOOKUP(DK56,Averages,DK$4,FALSE),IF(HLOOKUP(DL56,Comments3,2,FALSE)=E,VLOOKUP(DK56,EventAverage,2,FALSE), HLOOKUP(DL56,Comments4,2,FALSE)))))))</f>
        <v/>
      </c>
      <c r="DN56" s="201">
        <f>COUNTIF(DL$33:DL56,OK)+COUNTIF(DL$33:DL56,RDGfix)+COUNTIF(DL$33:DL56,RDGave)+COUNTIF(DL$33:DL56,RDGevent)+DN$7-1</f>
        <v>0</v>
      </c>
      <c r="DO56" s="193"/>
      <c r="DP56" s="194" t="str">
        <f t="shared" ref="DP56" si="383">IF(DO56="","",OK)</f>
        <v/>
      </c>
      <c r="DQ56" s="6" t="str">
        <f t="shared" ref="DQ56" si="384">IF(DO56="","",IF(AND(DP$32="L",DP56="DNC"),$I$2,
IF(DP56=OK,DR56,IF(HLOOKUP(DP56,Comments3,2,FALSE)=D,DR$32,IF(HLOOKUP(DP56,Comments3,2,FALSE)=A,VLOOKUP(DO56,Averages,DO$4,FALSE),IF(HLOOKUP(DP56,Comments3,2,FALSE)=E,VLOOKUP(DO56,EventAverage,2,FALSE), HLOOKUP(DP56,Comments4,2,FALSE)))))))</f>
        <v/>
      </c>
      <c r="DR56" s="201">
        <f>COUNTIF(DP$33:DP56,OK)+COUNTIF(DP$33:DP56,RDGfix)+COUNTIF(DP$33:DP56,RDGave)+COUNTIF(DP$33:DP56,RDGevent)+DR$7-1</f>
        <v>0</v>
      </c>
      <c r="DS56" s="193"/>
      <c r="DT56" s="194" t="str">
        <f t="shared" ref="DT56" si="385">IF(DS56="","",OK)</f>
        <v/>
      </c>
      <c r="DU56" s="6" t="str">
        <f t="shared" ref="DU56" si="386">IF(DS56="","",IF(AND(DT$32="L",DT56="DNC"),$I$2,
IF(DT56=OK,DV56,IF(HLOOKUP(DT56,Comments3,2,FALSE)=D,DV$32,IF(HLOOKUP(DT56,Comments3,2,FALSE)=A,VLOOKUP(DS56,Averages,DS$4,FALSE),IF(HLOOKUP(DT56,Comments3,2,FALSE)=E,VLOOKUP(DS56,EventAverage,2,FALSE), HLOOKUP(DT56,Comments4,2,FALSE)))))))</f>
        <v/>
      </c>
      <c r="DV56" s="201">
        <f>COUNTIF(DT$33:DT56,OK)+COUNTIF(DT$33:DT56,RDGfix)+COUNTIF(DT$33:DT56,RDGave)+COUNTIF(DT$33:DT56,RDGevent)+DV$7-1</f>
        <v>0</v>
      </c>
      <c r="DW56" s="193"/>
      <c r="DX56" s="194" t="str">
        <f t="shared" ref="DX56" si="387">IF(DW56="","",OK)</f>
        <v/>
      </c>
      <c r="DY56" s="6" t="str">
        <f t="shared" ref="DY56" si="388">IF(DW56="","",IF(AND(DX$32="L",DX56="DNC"),$I$2,
IF(DX56=OK,DZ56,IF(HLOOKUP(DX56,Comments3,2,FALSE)=D,DZ$32,IF(HLOOKUP(DX56,Comments3,2,FALSE)=A,VLOOKUP(DW56,Averages,DW$4,FALSE),IF(HLOOKUP(DX56,Comments3,2,FALSE)=E,VLOOKUP(DW56,EventAverage,2,FALSE), HLOOKUP(DX56,Comments4,2,FALSE)))))))</f>
        <v/>
      </c>
      <c r="DZ56" s="201">
        <f>COUNTIF(DX$33:DX56,OK)+COUNTIF(DX$33:DX56,RDGfix)+COUNTIF(DX$33:DX56,RDGave)+COUNTIF(DX$33:DX56,RDGevent)+DZ$7-1</f>
        <v>0</v>
      </c>
      <c r="EA56" s="193"/>
      <c r="EB56" s="194" t="str">
        <f t="shared" ref="EB56" si="389">IF(EA56="","",OK)</f>
        <v/>
      </c>
      <c r="EC56" s="6" t="str">
        <f t="shared" ref="EC56" si="390">IF(EA56="","",IF(AND(EB$32="L",EB56="DNC"),$I$2,
IF(EB56=OK,ED56,IF(HLOOKUP(EB56,Comments3,2,FALSE)=D,ED$32,IF(HLOOKUP(EB56,Comments3,2,FALSE)=A,VLOOKUP(EA56,Averages,EA$4,FALSE),IF(HLOOKUP(EB56,Comments3,2,FALSE)=E,VLOOKUP(EA56,EventAverage,2,FALSE), HLOOKUP(EB56,Comments4,2,FALSE)))))))</f>
        <v/>
      </c>
      <c r="ED56" s="201">
        <f>COUNTIF(EB$33:EB56,OK)+COUNTIF(EB$33:EB56,RDGfix)+COUNTIF(EB$33:EB56,RDGave)+COUNTIF(EB$33:EB56,RDGevent)+ED$7-1</f>
        <v>0</v>
      </c>
      <c r="EE56" s="193"/>
      <c r="EF56" s="194" t="str">
        <f t="shared" ref="EF56" si="391">IF(EE56="","",OK)</f>
        <v/>
      </c>
      <c r="EG56" s="6" t="str">
        <f t="shared" ref="EG56" si="392">IF(EE56="","",IF(AND(EF$32="L",EF56="DNC"),$I$2,
IF(EF56=OK,EH56,IF(HLOOKUP(EF56,Comments3,2,FALSE)=D,EH$32,IF(HLOOKUP(EF56,Comments3,2,FALSE)=A,VLOOKUP(EE56,Averages,EE$4,FALSE),IF(HLOOKUP(EF56,Comments3,2,FALSE)=E,VLOOKUP(EE56,EventAverage,2,FALSE), HLOOKUP(EF56,Comments4,2,FALSE)))))))</f>
        <v/>
      </c>
      <c r="EH56" s="201">
        <f>COUNTIF(EF$33:EF56,OK)+COUNTIF(EF$33:EF56,RDGfix)+COUNTIF(EF$33:EF56,RDGave)+COUNTIF(EF$33:EF56,RDGevent)+EH$7-1</f>
        <v>0</v>
      </c>
      <c r="EI56" s="193"/>
      <c r="EJ56" s="194" t="str">
        <f t="shared" ref="EJ56" si="393">IF(EI56="","",OK)</f>
        <v/>
      </c>
      <c r="EK56" s="6" t="str">
        <f t="shared" ref="EK56" si="394">IF(EI56="","",IF(AND(EJ$32="L",EJ56="DNC"),$I$2,
IF(EJ56=OK,EL56,IF(HLOOKUP(EJ56,Comments3,2,FALSE)=D,EL$32,IF(HLOOKUP(EJ56,Comments3,2,FALSE)=A,VLOOKUP(EI56,Averages,EI$4,FALSE),IF(HLOOKUP(EJ56,Comments3,2,FALSE)=E,VLOOKUP(EI56,EventAverage,2,FALSE), HLOOKUP(EJ56,Comments4,2,FALSE)))))))</f>
        <v/>
      </c>
      <c r="EL56" s="201">
        <f>COUNTIF(EJ$33:EJ56,OK)+COUNTIF(EJ$33:EJ56,RDGfix)+COUNTIF(EJ$33:EJ56,RDGave)+COUNTIF(EJ$33:EJ56,RDGevent)+EL$7-1</f>
        <v>0</v>
      </c>
      <c r="EM56" s="193"/>
      <c r="EN56" s="194" t="str">
        <f t="shared" ref="EN56" si="395">IF(EM56="","",OK)</f>
        <v/>
      </c>
      <c r="EO56" s="6" t="str">
        <f t="shared" ref="EO56" si="396">IF(EM56="","",IF(AND(EN$32="L",EN56="DNC"),$I$2,
IF(EN56=OK,EP56,IF(HLOOKUP(EN56,Comments3,2,FALSE)=D,EP$32,IF(HLOOKUP(EN56,Comments3,2,FALSE)=A,VLOOKUP(EM56,Averages,EM$4,FALSE),IF(HLOOKUP(EN56,Comments3,2,FALSE)=E,VLOOKUP(EM56,EventAverage,2,FALSE), HLOOKUP(EN56,Comments4,2,FALSE)))))))</f>
        <v/>
      </c>
      <c r="EP56" s="201">
        <f>COUNTIF(EN$33:EN56,OK)+COUNTIF(EN$33:EN56,RDGfix)+COUNTIF(EN$33:EN56,RDGave)+COUNTIF(EN$33:EN56,RDGevent)+EP$7-1</f>
        <v>0</v>
      </c>
      <c r="EQ56" s="193"/>
      <c r="ER56" s="194" t="str">
        <f t="shared" ref="ER56" si="397">IF(EQ56="","",OK)</f>
        <v/>
      </c>
      <c r="ES56" s="6" t="str">
        <f t="shared" ref="ES56" si="398">IF(EQ56="","",IF(AND(ER$32="L",ER56="DNC"),$I$2,
IF(ER56=OK,ET56,IF(HLOOKUP(ER56,Comments3,2,FALSE)=D,ET$32,IF(HLOOKUP(ER56,Comments3,2,FALSE)=A,VLOOKUP(EQ56,Averages,EQ$4,FALSE),IF(HLOOKUP(ER56,Comments3,2,FALSE)=E,VLOOKUP(EQ56,EventAverage,2,FALSE), HLOOKUP(ER56,Comments4,2,FALSE)))))))</f>
        <v/>
      </c>
      <c r="ET56" s="201">
        <f>COUNTIF(ER$33:ER56,OK)+COUNTIF(ER$33:ER56,RDGfix)+COUNTIF(ER$33:ER56,RDGave)+COUNTIF(ER$33:ER56,RDGevent)+ET$7-1</f>
        <v>0</v>
      </c>
      <c r="EU56" s="193"/>
      <c r="EV56" s="194" t="str">
        <f t="shared" ref="EV56" si="399">IF(EU56="","",OK)</f>
        <v/>
      </c>
      <c r="EW56" s="6" t="str">
        <f t="shared" ref="EW56" si="400">IF(EU56="","",IF(AND(EV$32="L",EV56="DNC"),$I$2,
IF(EV56=OK,EX56,IF(HLOOKUP(EV56,Comments3,2,FALSE)=D,EX$32,IF(HLOOKUP(EV56,Comments3,2,FALSE)=A,VLOOKUP(EU56,Averages,EU$4,FALSE),IF(HLOOKUP(EV56,Comments3,2,FALSE)=E,VLOOKUP(EU56,EventAverage,2,FALSE), HLOOKUP(EV56,Comments4,2,FALSE)))))))</f>
        <v/>
      </c>
      <c r="EX56" s="201">
        <f>COUNTIF(EV$33:EV56,OK)+COUNTIF(EV$33:EV56,RDGfix)+COUNTIF(EV$33:EV56,RDGave)+COUNTIF(EV$33:EV56,RDGevent)+EX$7-1</f>
        <v>0</v>
      </c>
      <c r="EY56" s="193"/>
      <c r="EZ56" s="194" t="str">
        <f t="shared" ref="EZ56" si="401">IF(EY56="","",OK)</f>
        <v/>
      </c>
      <c r="FA56" s="6" t="str">
        <f t="shared" ref="FA56" si="402">IF(EY56="","",IF(AND(EZ$32="L",EZ56="DNC"),$I$2,
IF(EZ56=OK,FB56,IF(HLOOKUP(EZ56,Comments3,2,FALSE)=D,FB$32,IF(HLOOKUP(EZ56,Comments3,2,FALSE)=A,VLOOKUP(EY56,Averages,EY$4,FALSE),IF(HLOOKUP(EZ56,Comments3,2,FALSE)=E,VLOOKUP(EY56,EventAverage,2,FALSE), HLOOKUP(EZ56,Comments4,2,FALSE)))))))</f>
        <v/>
      </c>
      <c r="FB56" s="201">
        <f>COUNTIF(EZ$33:EZ56,OK)+COUNTIF(EZ$33:EZ56,RDGfix)+COUNTIF(EZ$33:EZ56,RDGave)+COUNTIF(EZ$33:EZ56,RDGevent)+FB$7-1</f>
        <v>0</v>
      </c>
      <c r="FC56" s="193"/>
      <c r="FD56" s="194" t="str">
        <f t="shared" ref="FD56" si="403">IF(FC56="","",OK)</f>
        <v/>
      </c>
      <c r="FE56" s="6" t="str">
        <f t="shared" ref="FE56" si="404">IF(FC56="","",IF(AND(FD$32="L",FD56="DNC"),$I$2,
IF(FD56=OK,FF56,IF(HLOOKUP(FD56,Comments3,2,FALSE)=D,FF$32,IF(HLOOKUP(FD56,Comments3,2,FALSE)=A,VLOOKUP(FC56,Averages,FC$4,FALSE),IF(HLOOKUP(FD56,Comments3,2,FALSE)=E,VLOOKUP(FC56,EventAverage,2,FALSE), HLOOKUP(FD56,Comments4,2,FALSE)))))))</f>
        <v/>
      </c>
      <c r="FF56" s="201">
        <f>COUNTIF(FD$33:FD56,OK)+COUNTIF(FD$33:FD56,RDGfix)+COUNTIF(FD$33:FD56,RDGave)+COUNTIF(FD$33:FD56,RDGevent)+FF$7-1</f>
        <v>0</v>
      </c>
      <c r="FG56" s="193"/>
      <c r="FH56" s="194" t="str">
        <f t="shared" ref="FH56" si="405">IF(FG56="","",OK)</f>
        <v/>
      </c>
      <c r="FI56" s="6" t="str">
        <f t="shared" ref="FI56" si="406">IF(FG56="","",IF(AND(FH$32="L",FH56="DNC"),$I$2,
IF(FH56=OK,FJ56,IF(HLOOKUP(FH56,Comments3,2,FALSE)=D,FJ$32,IF(HLOOKUP(FH56,Comments3,2,FALSE)=A,VLOOKUP(FG56,Averages,FG$4,FALSE),IF(HLOOKUP(FH56,Comments3,2,FALSE)=E,VLOOKUP(FG56,EventAverage,2,FALSE), HLOOKUP(FH56,Comments4,2,FALSE)))))))</f>
        <v/>
      </c>
      <c r="FJ56" s="201">
        <f>COUNTIF(FH$33:FH56,OK)+COUNTIF(FH$33:FH56,RDGfix)+COUNTIF(FH$33:FH56,RDGave)+COUNTIF(FH$33:FH56,RDGevent)+FJ$7-1</f>
        <v>0</v>
      </c>
      <c r="FK56" s="2"/>
      <c r="FL56" s="53"/>
      <c r="FM56" s="2"/>
      <c r="FN56" s="54"/>
      <c r="FO56" s="45"/>
      <c r="FP56" s="2"/>
    </row>
    <row r="57" spans="1:172" s="185" customFormat="1" ht="19.5" customHeight="1">
      <c r="A57" s="45"/>
      <c r="B57" s="181" t="s">
        <v>39</v>
      </c>
      <c r="C57" s="182">
        <f>COUNTA(C58:C81)</f>
        <v>0</v>
      </c>
      <c r="D57" s="183"/>
      <c r="E57" s="183">
        <f>COUNTIF(D58:D81,"WDN")</f>
        <v>0</v>
      </c>
      <c r="F57" s="209">
        <f>C57-E57</f>
        <v>0</v>
      </c>
      <c r="G57" s="182">
        <f>COUNTA(G62:G81)</f>
        <v>0</v>
      </c>
      <c r="H57" s="183" t="str">
        <f>IF(AND(NOT(OR(H32="L",H7="L")),G83=""),"L","")</f>
        <v/>
      </c>
      <c r="I57" s="183">
        <f>COUNTIF(H58:H80,"WDN")</f>
        <v>0</v>
      </c>
      <c r="J57" s="214">
        <f>COUNTA(G62:G81)-I57+J32</f>
        <v>1</v>
      </c>
      <c r="K57" s="182">
        <f>COUNTA(K62:K81)</f>
        <v>0</v>
      </c>
      <c r="L57" s="183" t="str">
        <f>IF(AND(NOT(OR(L32="L",L7="L")),K83=""),"L","")</f>
        <v/>
      </c>
      <c r="M57" s="183">
        <f>COUNTIF(L58:L80,"WDN")</f>
        <v>0</v>
      </c>
      <c r="N57" s="214">
        <f>COUNTA(K62:K81)-M57+N32</f>
        <v>1</v>
      </c>
      <c r="O57" s="182">
        <f>COUNTA(O62:O81)</f>
        <v>0</v>
      </c>
      <c r="P57" s="183" t="str">
        <f>IF(AND(NOT(OR(P32="L",P7="L")),O83=""),"L","")</f>
        <v/>
      </c>
      <c r="Q57" s="183">
        <f>COUNTIF(P58:P80,"WDN")</f>
        <v>0</v>
      </c>
      <c r="R57" s="214">
        <f>COUNTA(O62:O81)-Q57+R32</f>
        <v>1</v>
      </c>
      <c r="S57" s="182">
        <f>COUNTA(S62:S81)</f>
        <v>0</v>
      </c>
      <c r="T57" s="183" t="str">
        <f>IF(AND(NOT(OR(T32="L",T7="L")),S83=""),"L","")</f>
        <v/>
      </c>
      <c r="U57" s="183">
        <f>COUNTIF(T58:T80,"WDN")</f>
        <v>0</v>
      </c>
      <c r="V57" s="214">
        <f>COUNTA(S62:S81)-U57+V32</f>
        <v>1</v>
      </c>
      <c r="W57" s="182">
        <f>COUNTA(W62:W81)</f>
        <v>0</v>
      </c>
      <c r="X57" s="183" t="str">
        <f>IF(AND(NOT(OR(X32="L",X7="L")),W83=""),"L","")</f>
        <v/>
      </c>
      <c r="Y57" s="183">
        <f>COUNTIF(X58:X80,"WDN")</f>
        <v>0</v>
      </c>
      <c r="Z57" s="214">
        <f>COUNTA(W62:W81)-Y57+Z32</f>
        <v>1</v>
      </c>
      <c r="AA57" s="182">
        <f>COUNTA(AA62:AA81)</f>
        <v>0</v>
      </c>
      <c r="AB57" s="183" t="str">
        <f>IF(AND(NOT(OR(AB32="L",AB7="L")),AA83=""),"L","")</f>
        <v/>
      </c>
      <c r="AC57" s="183">
        <f>COUNTIF(AB58:AB80,"WDN")</f>
        <v>0</v>
      </c>
      <c r="AD57" s="214">
        <f>COUNTA(AA62:AA81)-AC57+AD32</f>
        <v>1</v>
      </c>
      <c r="AE57" s="182">
        <f>COUNTA(AE62:AE81)</f>
        <v>0</v>
      </c>
      <c r="AF57" s="183" t="str">
        <f>IF(AND(NOT(OR(AF32="L",AF7="L")),AE83=""),"L","")</f>
        <v/>
      </c>
      <c r="AG57" s="183">
        <f>COUNTIF(AF58:AF80,"WDN")</f>
        <v>0</v>
      </c>
      <c r="AH57" s="214">
        <f>COUNTA(AE62:AE81)-AG57+AH32</f>
        <v>1</v>
      </c>
      <c r="AI57" s="182">
        <f>COUNTA(AI62:AI81)</f>
        <v>0</v>
      </c>
      <c r="AJ57" s="183" t="str">
        <f>IF(AND(NOT(OR(AJ32="L",AJ7="L")),AI83=""),"L","")</f>
        <v/>
      </c>
      <c r="AK57" s="183">
        <f>COUNTIF(AJ58:AJ80,"WDN")</f>
        <v>0</v>
      </c>
      <c r="AL57" s="214">
        <f>COUNTA(AI62:AI81)-AK57+AL32</f>
        <v>1</v>
      </c>
      <c r="AM57" s="182">
        <f>COUNTA(AM62:AM81)</f>
        <v>0</v>
      </c>
      <c r="AN57" s="183" t="str">
        <f>IF(AND(NOT(OR(AN32="L",AN7="L")),AM83=""),"L","")</f>
        <v/>
      </c>
      <c r="AO57" s="183">
        <f>COUNTIF(AN58:AN80,"WDN")</f>
        <v>0</v>
      </c>
      <c r="AP57" s="214">
        <f>COUNTA(AM62:AM81)-AO57+AP32</f>
        <v>1</v>
      </c>
      <c r="AQ57" s="182">
        <f>COUNTA(AQ62:AQ81)</f>
        <v>0</v>
      </c>
      <c r="AR57" s="183" t="str">
        <f>IF(AND(NOT(OR(AR32="L",AR7="L")),AQ83=""),"L","")</f>
        <v/>
      </c>
      <c r="AS57" s="183">
        <f>COUNTIF(AR58:AR80,"WDN")</f>
        <v>0</v>
      </c>
      <c r="AT57" s="214">
        <f>COUNTA(AQ62:AQ81)-AS57+AT32</f>
        <v>1</v>
      </c>
      <c r="AU57" s="182">
        <f>COUNTA(AU62:AU81)</f>
        <v>0</v>
      </c>
      <c r="AV57" s="183" t="str">
        <f>IF(AND(NOT(OR(AV32="L",AV7="L")),AU83=""),"L","")</f>
        <v/>
      </c>
      <c r="AW57" s="183">
        <f>COUNTIF(AV58:AV80,"WDN")</f>
        <v>0</v>
      </c>
      <c r="AX57" s="214">
        <f>COUNTA(AU62:AU81)-AW57+AX32</f>
        <v>1</v>
      </c>
      <c r="AY57" s="182">
        <f>COUNTA(AY62:AY81)</f>
        <v>0</v>
      </c>
      <c r="AZ57" s="183" t="str">
        <f>IF(AND(NOT(OR(AZ32="L",AZ7="L")),AY83=""),"L","")</f>
        <v/>
      </c>
      <c r="BA57" s="183">
        <f>COUNTIF(AZ58:AZ80,"WDN")</f>
        <v>0</v>
      </c>
      <c r="BB57" s="214">
        <f>COUNTA(AY62:AY81)-BA57+BB32</f>
        <v>1</v>
      </c>
      <c r="BC57" s="182">
        <f>COUNTA(BC62:BC81)</f>
        <v>0</v>
      </c>
      <c r="BD57" s="183" t="str">
        <f>IF(AND(NOT(OR(BD32="L",BD7="L")),BC83=""),"L","")</f>
        <v/>
      </c>
      <c r="BE57" s="183">
        <f>COUNTIF(BD58:BD80,"WDN")</f>
        <v>0</v>
      </c>
      <c r="BF57" s="214">
        <f>COUNTA(BC62:BC81)-BE57+BF32</f>
        <v>1</v>
      </c>
      <c r="BG57" s="182">
        <f>COUNTA(BG62:BG81)</f>
        <v>0</v>
      </c>
      <c r="BH57" s="183" t="str">
        <f>IF(AND(NOT(OR(BH32="L",BH7="L")),BG83=""),"L","")</f>
        <v/>
      </c>
      <c r="BI57" s="183">
        <f>COUNTIF(BH58:BH80,"WDN")</f>
        <v>0</v>
      </c>
      <c r="BJ57" s="214">
        <f>COUNTA(BG62:BG81)-BI57+BJ32</f>
        <v>1</v>
      </c>
      <c r="BK57" s="182">
        <f>COUNTA(BK62:BK81)</f>
        <v>0</v>
      </c>
      <c r="BL57" s="183" t="str">
        <f>IF(AND(NOT(OR(BL32="L",BL7="L")),BK83=""),"L","")</f>
        <v/>
      </c>
      <c r="BM57" s="183">
        <f>COUNTIF(BL58:BL80,"WDN")</f>
        <v>0</v>
      </c>
      <c r="BN57" s="214">
        <f>COUNTA(BK62:BK81)-BM57+BN32</f>
        <v>1</v>
      </c>
      <c r="BO57" s="182">
        <f>COUNTA(BO62:BO81)</f>
        <v>0</v>
      </c>
      <c r="BP57" s="183" t="str">
        <f>IF(AND(NOT(OR(BP32="L",BP7="L")),BO83=""),"L","")</f>
        <v/>
      </c>
      <c r="BQ57" s="183">
        <f>COUNTIF(BP58:BP80,"WDN")</f>
        <v>0</v>
      </c>
      <c r="BR57" s="214">
        <f>COUNTA(BO62:BO81)-BQ57+BR32</f>
        <v>1</v>
      </c>
      <c r="BS57" s="182">
        <f>COUNTA(BS62:BS81)</f>
        <v>0</v>
      </c>
      <c r="BT57" s="183" t="str">
        <f>IF(AND(NOT(OR(BT32="L",BT7="L")),BS83=""),"L","")</f>
        <v/>
      </c>
      <c r="BU57" s="183">
        <f>COUNTIF(BT58:BT80,"WDN")</f>
        <v>0</v>
      </c>
      <c r="BV57" s="214">
        <f>COUNTA(BS62:BS81)-BU57+BV32</f>
        <v>1</v>
      </c>
      <c r="BW57" s="182">
        <f>COUNTA(BW62:BW81)</f>
        <v>0</v>
      </c>
      <c r="BX57" s="183" t="str">
        <f>IF(AND(NOT(OR(BX32="L",BX7="L")),BW83=""),"L","")</f>
        <v/>
      </c>
      <c r="BY57" s="183">
        <f>COUNTIF(BX58:BX80,"WDN")</f>
        <v>0</v>
      </c>
      <c r="BZ57" s="214">
        <f>COUNTA(BW62:BW81)-BY57+BZ32</f>
        <v>1</v>
      </c>
      <c r="CA57" s="182">
        <f>COUNTA(CA62:CA81)</f>
        <v>0</v>
      </c>
      <c r="CB57" s="183" t="str">
        <f>IF(AND(NOT(OR(CB32="L",CB7="L")),CA83=""),"L","")</f>
        <v/>
      </c>
      <c r="CC57" s="183">
        <f>COUNTIF(CB58:CB80,"WDN")</f>
        <v>0</v>
      </c>
      <c r="CD57" s="214">
        <f>COUNTA(CA62:CA81)-CC57+CD32</f>
        <v>1</v>
      </c>
      <c r="CE57" s="182">
        <f>COUNTA(CE62:CE81)</f>
        <v>0</v>
      </c>
      <c r="CF57" s="183" t="str">
        <f>IF(AND(NOT(OR(CF32="L",CF7="L")),CE83=""),"L","")</f>
        <v/>
      </c>
      <c r="CG57" s="183">
        <f>COUNTIF(CF58:CF80,"WDN")</f>
        <v>0</v>
      </c>
      <c r="CH57" s="214">
        <f>COUNTA(CE62:CE81)-CG57+CH32</f>
        <v>1</v>
      </c>
      <c r="CI57" s="182">
        <f>COUNTA(CI62:CI81)</f>
        <v>0</v>
      </c>
      <c r="CJ57" s="183" t="str">
        <f>IF(AND(NOT(OR(CJ32="L",CJ7="L")),CI83=""),"L","")</f>
        <v/>
      </c>
      <c r="CK57" s="183">
        <f>COUNTIF(CJ58:CJ80,"WDN")</f>
        <v>0</v>
      </c>
      <c r="CL57" s="214">
        <f>COUNTA(CI62:CI81)-CK57+CL32</f>
        <v>1</v>
      </c>
      <c r="CM57" s="182">
        <f>COUNTA(CM62:CM81)</f>
        <v>0</v>
      </c>
      <c r="CN57" s="183" t="str">
        <f>IF(AND(NOT(OR(CN32="L",CN7="L")),CM83=""),"L","")</f>
        <v/>
      </c>
      <c r="CO57" s="183">
        <f>COUNTIF(CN58:CN80,"WDN")</f>
        <v>0</v>
      </c>
      <c r="CP57" s="214">
        <f>COUNTA(CM62:CM81)-CO57+CP32</f>
        <v>1</v>
      </c>
      <c r="CQ57" s="182">
        <f>COUNTA(CQ62:CQ81)</f>
        <v>0</v>
      </c>
      <c r="CR57" s="183" t="str">
        <f>IF(AND(NOT(OR(CR32="L",CR7="L")),CQ83=""),"L","")</f>
        <v/>
      </c>
      <c r="CS57" s="183">
        <f>COUNTIF(CR58:CR80,"WDN")</f>
        <v>0</v>
      </c>
      <c r="CT57" s="214">
        <f>COUNTA(CQ62:CQ81)-CS57+CT32</f>
        <v>1</v>
      </c>
      <c r="CU57" s="182">
        <f>COUNTA(CU62:CU81)</f>
        <v>0</v>
      </c>
      <c r="CV57" s="183" t="str">
        <f>IF(AND(NOT(OR(CV32="L",CV7="L")),CU83=""),"L","")</f>
        <v/>
      </c>
      <c r="CW57" s="183">
        <f>COUNTIF(CV58:CV80,"WDN")</f>
        <v>0</v>
      </c>
      <c r="CX57" s="214">
        <f>COUNTA(CU62:CU81)-CW57+CX32</f>
        <v>1</v>
      </c>
      <c r="CY57" s="182">
        <f>COUNTA(CY62:CY81)</f>
        <v>0</v>
      </c>
      <c r="CZ57" s="183" t="str">
        <f>IF(AND(NOT(OR(CZ32="L",CZ7="L")),CY83=""),"L","")</f>
        <v/>
      </c>
      <c r="DA57" s="183">
        <f>COUNTIF(CZ58:CZ80,"WDN")</f>
        <v>0</v>
      </c>
      <c r="DB57" s="214">
        <f>COUNTA(CY62:CY81)-DA57+DB32</f>
        <v>1</v>
      </c>
      <c r="DC57" s="182">
        <f>COUNTA(DC62:DC81)</f>
        <v>0</v>
      </c>
      <c r="DD57" s="183" t="str">
        <f>IF(AND(NOT(OR(DD32="L",DD7="L")),DC83=""),"L","")</f>
        <v/>
      </c>
      <c r="DE57" s="183">
        <f>COUNTIF(DD58:DD80,"WDN")</f>
        <v>0</v>
      </c>
      <c r="DF57" s="214">
        <f>COUNTA(DC62:DC81)-DE57+DF32</f>
        <v>1</v>
      </c>
      <c r="DG57" s="182">
        <f>COUNTA(DG62:DG81)</f>
        <v>0</v>
      </c>
      <c r="DH57" s="183" t="str">
        <f>IF(AND(NOT(OR(DH32="L",DH7="L")),DG83=""),"L","")</f>
        <v/>
      </c>
      <c r="DI57" s="183">
        <f>COUNTIF(DH58:DH80,"WDN")</f>
        <v>0</v>
      </c>
      <c r="DJ57" s="214">
        <f>COUNTA(DG62:DG81)-DI57+DJ32</f>
        <v>1</v>
      </c>
      <c r="DK57" s="182">
        <f>COUNTA(DK62:DK81)</f>
        <v>0</v>
      </c>
      <c r="DL57" s="183" t="str">
        <f>IF(AND(NOT(OR(DL32="L",DL7="L")),DK83=""),"L","")</f>
        <v/>
      </c>
      <c r="DM57" s="183">
        <f>COUNTIF(DL58:DL80,"WDN")</f>
        <v>0</v>
      </c>
      <c r="DN57" s="214">
        <f>COUNTA(DK62:DK81)-DM57+DN32</f>
        <v>1</v>
      </c>
      <c r="DO57" s="182">
        <f>COUNTA(DO62:DO81)</f>
        <v>0</v>
      </c>
      <c r="DP57" s="183" t="str">
        <f>IF(AND(NOT(OR(DP32="L",DP7="L")),DO83=""),"L","")</f>
        <v/>
      </c>
      <c r="DQ57" s="183">
        <f>COUNTIF(DP58:DP80,"WDN")</f>
        <v>0</v>
      </c>
      <c r="DR57" s="214">
        <f>COUNTA(DO62:DO81)-DQ57+DR32</f>
        <v>1</v>
      </c>
      <c r="DS57" s="182">
        <f>COUNTA(DS62:DS81)</f>
        <v>0</v>
      </c>
      <c r="DT57" s="183" t="str">
        <f>IF(AND(NOT(OR(DT32="L",DT7="L")),DS83=""),"L","")</f>
        <v/>
      </c>
      <c r="DU57" s="183">
        <f>COUNTIF(DT58:DT80,"WDN")</f>
        <v>0</v>
      </c>
      <c r="DV57" s="214">
        <f>COUNTA(DS62:DS81)-DU57+DV32</f>
        <v>1</v>
      </c>
      <c r="DW57" s="182">
        <f>COUNTA(DW62:DW81)</f>
        <v>0</v>
      </c>
      <c r="DX57" s="183" t="str">
        <f>IF(AND(NOT(OR(DX32="L",DX7="L")),DW83=""),"L","")</f>
        <v/>
      </c>
      <c r="DY57" s="183">
        <f>COUNTIF(DX58:DX80,"WDN")</f>
        <v>0</v>
      </c>
      <c r="DZ57" s="214">
        <f>COUNTA(DW62:DW81)-DY57+DZ32</f>
        <v>1</v>
      </c>
      <c r="EA57" s="182">
        <f>COUNTA(EA62:EA81)</f>
        <v>0</v>
      </c>
      <c r="EB57" s="183" t="str">
        <f>IF(AND(NOT(OR(EB32="L",EB7="L")),EA83=""),"L","")</f>
        <v/>
      </c>
      <c r="EC57" s="183">
        <f>COUNTIF(EB58:EB80,"WDN")</f>
        <v>0</v>
      </c>
      <c r="ED57" s="214">
        <f>COUNTA(EA62:EA81)-EC57+ED32</f>
        <v>1</v>
      </c>
      <c r="EE57" s="182">
        <f>COUNTA(EE62:EE81)</f>
        <v>0</v>
      </c>
      <c r="EF57" s="183" t="str">
        <f>IF(AND(NOT(OR(EF32="L",EF7="L")),EE83=""),"L","")</f>
        <v/>
      </c>
      <c r="EG57" s="183">
        <f>COUNTIF(EF58:EF80,"WDN")</f>
        <v>0</v>
      </c>
      <c r="EH57" s="214">
        <f>COUNTA(EE62:EE81)-EG57+EH32</f>
        <v>1</v>
      </c>
      <c r="EI57" s="182">
        <f>COUNTA(EI62:EI81)</f>
        <v>0</v>
      </c>
      <c r="EJ57" s="183" t="str">
        <f>IF(AND(NOT(OR(EJ32="L",EJ7="L")),EI83=""),"L","")</f>
        <v/>
      </c>
      <c r="EK57" s="183">
        <f>COUNTIF(EJ58:EJ80,"WDN")</f>
        <v>0</v>
      </c>
      <c r="EL57" s="214">
        <f>COUNTA(EI62:EI81)-EK57+EL32</f>
        <v>1</v>
      </c>
      <c r="EM57" s="182">
        <f>COUNTA(EM62:EM81)</f>
        <v>0</v>
      </c>
      <c r="EN57" s="183" t="str">
        <f>IF(AND(NOT(OR(EN32="L",EN7="L")),EM83=""),"L","")</f>
        <v/>
      </c>
      <c r="EO57" s="183">
        <f>COUNTIF(EN58:EN80,"WDN")</f>
        <v>0</v>
      </c>
      <c r="EP57" s="214">
        <f>COUNTA(EM62:EM81)-EO57+EP32</f>
        <v>1</v>
      </c>
      <c r="EQ57" s="182">
        <f>COUNTA(EQ62:EQ81)</f>
        <v>0</v>
      </c>
      <c r="ER57" s="183" t="str">
        <f>IF(AND(NOT(OR(ER32="L",ER7="L")),EQ83=""),"L","")</f>
        <v/>
      </c>
      <c r="ES57" s="183">
        <f>COUNTIF(ER58:ER80,"WDN")</f>
        <v>0</v>
      </c>
      <c r="ET57" s="214">
        <f>COUNTA(EQ62:EQ81)-ES57+ET32</f>
        <v>1</v>
      </c>
      <c r="EU57" s="182">
        <f>COUNTA(EU62:EU81)</f>
        <v>0</v>
      </c>
      <c r="EV57" s="183" t="str">
        <f>IF(AND(NOT(OR(EV32="L",EV7="L")),EU83=""),"L","")</f>
        <v/>
      </c>
      <c r="EW57" s="183">
        <f>COUNTIF(EV58:EV80,"WDN")</f>
        <v>0</v>
      </c>
      <c r="EX57" s="214">
        <f>COUNTA(EU62:EU81)-EW57+EX32</f>
        <v>1</v>
      </c>
      <c r="EY57" s="182">
        <f>COUNTA(EY62:EY81)</f>
        <v>0</v>
      </c>
      <c r="EZ57" s="183" t="str">
        <f>IF(AND(NOT(OR(EZ32="L",EZ7="L")),EY83=""),"L","")</f>
        <v/>
      </c>
      <c r="FA57" s="183">
        <f>COUNTIF(EZ58:EZ80,"WDN")</f>
        <v>0</v>
      </c>
      <c r="FB57" s="214">
        <f>COUNTA(EY62:EY81)-FA57+FB32</f>
        <v>1</v>
      </c>
      <c r="FC57" s="182">
        <f>COUNTA(FC62:FC81)</f>
        <v>0</v>
      </c>
      <c r="FD57" s="183" t="str">
        <f>IF(AND(NOT(OR(FD32="L",FD7="L")),FC83=""),"L","")</f>
        <v/>
      </c>
      <c r="FE57" s="183">
        <f>COUNTIF(FD58:FD80,"WDN")</f>
        <v>0</v>
      </c>
      <c r="FF57" s="214">
        <f>COUNTA(FC62:FC81)-FE57+FF32</f>
        <v>1</v>
      </c>
      <c r="FG57" s="182">
        <f>COUNTA(FG62:FG81)</f>
        <v>0</v>
      </c>
      <c r="FH57" s="183" t="str">
        <f>IF(AND(NOT(OR(FH32="L",FH7="L")),FG83=""),"L","")</f>
        <v/>
      </c>
      <c r="FI57" s="183">
        <f>COUNTIF(FH58:FH80,"WDN")</f>
        <v>0</v>
      </c>
      <c r="FJ57" s="214">
        <f>COUNTA(FG62:FG81)-FI57+FJ32</f>
        <v>1</v>
      </c>
      <c r="FK57" s="183"/>
      <c r="FL57" s="184"/>
      <c r="FM57" s="183"/>
      <c r="FN57" s="54"/>
      <c r="FO57" s="45"/>
      <c r="FP57" s="183"/>
    </row>
    <row r="58" spans="1:172">
      <c r="B58" s="5" t="s">
        <v>18</v>
      </c>
      <c r="C58" s="242"/>
      <c r="D58" s="6" t="str">
        <f t="shared" ref="D58:D81" si="407">IF(C58="","",OK)</f>
        <v/>
      </c>
      <c r="E58" s="6" t="str">
        <f t="shared" ref="E58:E81" si="408">IF(C58=0,"",IF(D58=OK,F58,IF(HLOOKUP(D58,Comments3,3,FALSE)=M,F$159,IF(HLOOKUP(D58,Comments3,3,FALSE)=S,VLOOKUP(C58,EventAverage,2,FALSE),HLOOKUP(D58,Comments3,3,FALSE)))))</f>
        <v/>
      </c>
      <c r="F58" s="201">
        <f>COUNTIF(D$58:D58,OK)+COUNTIF(D$58:D58,RDGfix)+COUNTIF(D$58:D58,RDGave)+COUNTIF(D$58:D58,RDGevent)</f>
        <v>0</v>
      </c>
      <c r="G58" s="44"/>
      <c r="H58" s="9" t="str">
        <f t="shared" ref="H58:H61" si="409">IF(G58="","",UP)</f>
        <v/>
      </c>
      <c r="I58" s="26" t="str">
        <f>IF(G58=0,"",#N/A)</f>
        <v/>
      </c>
      <c r="J58" s="215">
        <f>COUNTIF(H$58:H58,OK)+COUNTIF(H$58:H58,RDGfix)+COUNTIF(H$58:H58,RDGave)+COUNTIF(H$58:H58,RDGevent)+J$32-1</f>
        <v>0</v>
      </c>
      <c r="K58" s="44"/>
      <c r="L58" s="9" t="str">
        <f t="shared" ref="L58:L61" si="410">IF(K58="","",UP)</f>
        <v/>
      </c>
      <c r="M58" s="26" t="str">
        <f>IF(K58=0,"",#N/A)</f>
        <v/>
      </c>
      <c r="N58" s="215">
        <f>COUNTIF(L$58:L58,OK)+COUNTIF(L$58:L58,RDGfix)+COUNTIF(L$58:L58,RDGave)+N$32-1</f>
        <v>0</v>
      </c>
      <c r="O58" s="44"/>
      <c r="P58" s="9" t="str">
        <f t="shared" ref="P58:P61" si="411">IF(O58="","",UP)</f>
        <v/>
      </c>
      <c r="Q58" s="26" t="str">
        <f>IF(O58=0,"",#N/A)</f>
        <v/>
      </c>
      <c r="R58" s="215">
        <f>COUNTIF(P$58:P58,OK)+COUNTIF(P$58:P58,RDGfix)+COUNTIF(P$58:P58,RDGave)+R$32-1</f>
        <v>0</v>
      </c>
      <c r="S58" s="44"/>
      <c r="T58" s="9" t="str">
        <f t="shared" ref="T58:T61" si="412">IF(S58="","",UP)</f>
        <v/>
      </c>
      <c r="U58" s="26" t="str">
        <f>IF(S58=0,"",#N/A)</f>
        <v/>
      </c>
      <c r="V58" s="215">
        <f>COUNTIF(T$58:T58,OK)+COUNTIF(T$58:T58,RDGfix)+COUNTIF(T$58:T58,RDGave)+V$32-1</f>
        <v>0</v>
      </c>
      <c r="W58" s="44"/>
      <c r="X58" s="9" t="str">
        <f t="shared" ref="X58:X61" si="413">IF(W58="","",UP)</f>
        <v/>
      </c>
      <c r="Y58" s="26" t="str">
        <f>IF(W58=0,"",#N/A)</f>
        <v/>
      </c>
      <c r="Z58" s="215">
        <f>COUNTIF(X$58:X58,OK)+COUNTIF(X$58:X58,RDGfix)+COUNTIF(X$58:X58,RDGave)+Z$32-1</f>
        <v>0</v>
      </c>
      <c r="AA58" s="44"/>
      <c r="AB58" s="9" t="str">
        <f t="shared" ref="AB58:AB61" si="414">IF(AA58="","",UP)</f>
        <v/>
      </c>
      <c r="AC58" s="26" t="str">
        <f>IF(AA58=0,"",#N/A)</f>
        <v/>
      </c>
      <c r="AD58" s="215">
        <f>COUNTIF(AB$58:AB58,OK)+COUNTIF(AB$58:AB58,RDGfix)+COUNTIF(AB$58:AB58,RDGave)+AD$32-1</f>
        <v>0</v>
      </c>
      <c r="AE58" s="44"/>
      <c r="AF58" s="9" t="str">
        <f t="shared" ref="AF58:AF61" si="415">IF(AE58="","",UP)</f>
        <v/>
      </c>
      <c r="AG58" s="26" t="str">
        <f>IF(AE58=0,"",#N/A)</f>
        <v/>
      </c>
      <c r="AH58" s="215">
        <f>COUNTIF(AF$58:AF58,OK)+COUNTIF(AF$58:AF58,RDGfix)+COUNTIF(AF$58:AF58,RDGave)+AH$32-1</f>
        <v>0</v>
      </c>
      <c r="AI58" s="44"/>
      <c r="AJ58" s="9" t="str">
        <f t="shared" ref="AJ58:AJ61" si="416">IF(AI58="","",UP)</f>
        <v/>
      </c>
      <c r="AK58" s="26" t="str">
        <f>IF(AI58=0,"",#N/A)</f>
        <v/>
      </c>
      <c r="AL58" s="215">
        <f>COUNTIF(AJ$58:AJ58,OK)+COUNTIF(AJ$58:AJ58,RDGfix)+COUNTIF(AJ$58:AJ58,RDGave)+AL$32-1</f>
        <v>0</v>
      </c>
      <c r="AM58" s="44"/>
      <c r="AN58" s="9" t="str">
        <f t="shared" ref="AN58:AN61" si="417">IF(AM58="","",UP)</f>
        <v/>
      </c>
      <c r="AO58" s="26" t="str">
        <f>IF(AM58=0,"",#N/A)</f>
        <v/>
      </c>
      <c r="AP58" s="215">
        <f>COUNTIF(AN$58:AN58,OK)+COUNTIF(AN$58:AN58,RDGfix)+COUNTIF(AN$58:AN58,RDGave)+AP$32-1</f>
        <v>0</v>
      </c>
      <c r="AQ58" s="44"/>
      <c r="AR58" s="9" t="str">
        <f t="shared" ref="AR58:AR61" si="418">IF(AQ58="","",UP)</f>
        <v/>
      </c>
      <c r="AS58" s="26" t="str">
        <f>IF(AQ58=0,"",#N/A)</f>
        <v/>
      </c>
      <c r="AT58" s="215">
        <f>COUNTIF(AR$58:AR58,OK)+COUNTIF(AR$58:AR58,RDGfix)+COUNTIF(AR$58:AR58,RDGave)+AT$32-1</f>
        <v>0</v>
      </c>
      <c r="AU58" s="44"/>
      <c r="AV58" s="9" t="str">
        <f t="shared" ref="AV58:AV61" si="419">IF(AU58="","",UP)</f>
        <v/>
      </c>
      <c r="AW58" s="26" t="str">
        <f>IF(AU58=0,"",#N/A)</f>
        <v/>
      </c>
      <c r="AX58" s="215">
        <f>COUNTIF(AV$58:AV58,OK)+COUNTIF(AV$58:AV58,RDGfix)+COUNTIF(AV$58:AV58,RDGave)+AX$32-1</f>
        <v>0</v>
      </c>
      <c r="AY58" s="44"/>
      <c r="AZ58" s="9" t="str">
        <f t="shared" ref="AZ58:AZ61" si="420">IF(AY58="","",UP)</f>
        <v/>
      </c>
      <c r="BA58" s="26" t="str">
        <f>IF(AY58=0,"",#N/A)</f>
        <v/>
      </c>
      <c r="BB58" s="215">
        <f>COUNTIF(AZ$58:AZ58,OK)+COUNTIF(AZ$58:AZ58,RDGfix)+COUNTIF(AZ$58:AZ58,RDGave)+BB$32-1</f>
        <v>0</v>
      </c>
      <c r="BC58" s="44"/>
      <c r="BD58" s="9" t="str">
        <f t="shared" ref="BD58:BD61" si="421">IF(BC58="","",UP)</f>
        <v/>
      </c>
      <c r="BE58" s="26" t="str">
        <f>IF(BC58=0,"",#N/A)</f>
        <v/>
      </c>
      <c r="BF58" s="215">
        <f>COUNTIF(BD$58:BD58,OK)+COUNTIF(BD$58:BD58,RDGfix)+COUNTIF(BD$58:BD58,RDGave)+BF$32-1</f>
        <v>0</v>
      </c>
      <c r="BG58" s="44"/>
      <c r="BH58" s="9" t="str">
        <f t="shared" ref="BH58:BH61" si="422">IF(BG58="","",UP)</f>
        <v/>
      </c>
      <c r="BI58" s="26" t="str">
        <f>IF(BG58=0,"",#N/A)</f>
        <v/>
      </c>
      <c r="BJ58" s="215">
        <f>COUNTIF(BH$58:BH58,OK)+COUNTIF(BH$58:BH58,RDGfix)+COUNTIF(BH$58:BH58,RDGave)+BJ$32-1</f>
        <v>0</v>
      </c>
      <c r="BK58" s="44"/>
      <c r="BL58" s="9" t="str">
        <f t="shared" ref="BL58:BL61" si="423">IF(BK58="","",UP)</f>
        <v/>
      </c>
      <c r="BM58" s="26" t="str">
        <f>IF(BK58=0,"",#N/A)</f>
        <v/>
      </c>
      <c r="BN58" s="215">
        <f>COUNTIF(BL$58:BL58,OK)+COUNTIF(BL$58:BL58,RDGfix)+COUNTIF(BL$58:BL58,RDGave)+BN$32-1</f>
        <v>0</v>
      </c>
      <c r="BO58" s="44"/>
      <c r="BP58" s="9" t="str">
        <f t="shared" ref="BP58:BP61" si="424">IF(BO58="","",UP)</f>
        <v/>
      </c>
      <c r="BQ58" s="26" t="str">
        <f>IF(BO58=0,"",#N/A)</f>
        <v/>
      </c>
      <c r="BR58" s="215">
        <f>COUNTIF(BP$58:BP58,OK)+COUNTIF(BP$58:BP58,RDGfix)+COUNTIF(BP$58:BP58,RDGave)+BR$32-1</f>
        <v>0</v>
      </c>
      <c r="BS58" s="44"/>
      <c r="BT58" s="9" t="str">
        <f t="shared" ref="BT58:BT61" si="425">IF(BS58="","",UP)</f>
        <v/>
      </c>
      <c r="BU58" s="26" t="str">
        <f>IF(BS58=0,"",#N/A)</f>
        <v/>
      </c>
      <c r="BV58" s="215">
        <f>COUNTIF(BT$58:BT58,OK)+COUNTIF(BT$58:BT58,RDGfix)+COUNTIF(BT$58:BT58,RDGave)+BV$32-1</f>
        <v>0</v>
      </c>
      <c r="BW58" s="44"/>
      <c r="BX58" s="9" t="str">
        <f t="shared" ref="BX58:BX61" si="426">IF(BW58="","",UP)</f>
        <v/>
      </c>
      <c r="BY58" s="26" t="str">
        <f>IF(BW58=0,"",#N/A)</f>
        <v/>
      </c>
      <c r="BZ58" s="215">
        <f>COUNTIF(BX$58:BX58,OK)+COUNTIF(BX$58:BX58,RDGfix)+COUNTIF(BX$58:BX58,RDGave)+BZ$32-1</f>
        <v>0</v>
      </c>
      <c r="CA58" s="44"/>
      <c r="CB58" s="9" t="str">
        <f t="shared" ref="CB58:CB61" si="427">IF(CA58="","",UP)</f>
        <v/>
      </c>
      <c r="CC58" s="26" t="str">
        <f>IF(CA58=0,"",#N/A)</f>
        <v/>
      </c>
      <c r="CD58" s="215">
        <f>COUNTIF(CB$58:CB58,OK)+COUNTIF(CB$58:CB58,RDGfix)+COUNTIF(CB$58:CB58,RDGave)+CD$32-1</f>
        <v>0</v>
      </c>
      <c r="CE58" s="44"/>
      <c r="CF58" s="9" t="str">
        <f t="shared" ref="CF58:CF61" si="428">IF(CE58="","",UP)</f>
        <v/>
      </c>
      <c r="CG58" s="26" t="str">
        <f>IF(CE58=0,"",#N/A)</f>
        <v/>
      </c>
      <c r="CH58" s="215">
        <f>COUNTIF(CF$58:CF58,OK)+COUNTIF(CF$58:CF58,RDGfix)+COUNTIF(CF$58:CF58,RDGave)+CH$32-1</f>
        <v>0</v>
      </c>
      <c r="CI58" s="44"/>
      <c r="CJ58" s="9" t="str">
        <f t="shared" ref="CJ58:CJ61" si="429">IF(CI58="","",UP)</f>
        <v/>
      </c>
      <c r="CK58" s="26" t="str">
        <f>IF(CI58=0,"",#N/A)</f>
        <v/>
      </c>
      <c r="CL58" s="215">
        <f>COUNTIF(CJ$58:CJ58,OK)+COUNTIF(CJ$58:CJ58,RDGfix)+COUNTIF(CJ$58:CJ58,RDGave)+CL$32-1</f>
        <v>0</v>
      </c>
      <c r="CM58" s="44"/>
      <c r="CN58" s="9" t="str">
        <f t="shared" ref="CN58:CN61" si="430">IF(CM58="","",UP)</f>
        <v/>
      </c>
      <c r="CO58" s="26" t="str">
        <f>IF(CM58=0,"",#N/A)</f>
        <v/>
      </c>
      <c r="CP58" s="215">
        <f>COUNTIF(CN$58:CN58,OK)+COUNTIF(CN$58:CN58,RDGfix)+COUNTIF(CN$58:CN58,RDGave)+CP$32-1</f>
        <v>0</v>
      </c>
      <c r="CQ58" s="44"/>
      <c r="CR58" s="9" t="str">
        <f t="shared" ref="CR58:CR61" si="431">IF(CQ58="","",UP)</f>
        <v/>
      </c>
      <c r="CS58" s="26" t="str">
        <f>IF(CQ58=0,"",#N/A)</f>
        <v/>
      </c>
      <c r="CT58" s="215">
        <f>COUNTIF(CR$58:CR58,OK)+COUNTIF(CR$58:CR58,RDGfix)+COUNTIF(CR$58:CR58,RDGave)+CT$32-1</f>
        <v>0</v>
      </c>
      <c r="CU58" s="44"/>
      <c r="CV58" s="9" t="str">
        <f t="shared" ref="CV58:CV61" si="432">IF(CU58="","",UP)</f>
        <v/>
      </c>
      <c r="CW58" s="26" t="str">
        <f>IF(CU58=0,"",#N/A)</f>
        <v/>
      </c>
      <c r="CX58" s="215">
        <f>COUNTIF(CV$58:CV58,OK)+COUNTIF(CV$58:CV58,RDGfix)+COUNTIF(CV$58:CV58,RDGave)+CX$32-1</f>
        <v>0</v>
      </c>
      <c r="CY58" s="44"/>
      <c r="CZ58" s="9" t="str">
        <f t="shared" ref="CZ58:CZ61" si="433">IF(CY58="","",UP)</f>
        <v/>
      </c>
      <c r="DA58" s="26" t="str">
        <f>IF(CY58=0,"",#N/A)</f>
        <v/>
      </c>
      <c r="DB58" s="215">
        <f>COUNTIF(CZ$58:CZ58,OK)+COUNTIF(CZ$58:CZ58,RDGfix)+COUNTIF(CZ$58:CZ58,RDGave)+DB$32-1</f>
        <v>0</v>
      </c>
      <c r="DC58" s="44"/>
      <c r="DD58" s="9" t="str">
        <f t="shared" ref="DD58:DD61" si="434">IF(DC58="","",UP)</f>
        <v/>
      </c>
      <c r="DE58" s="26" t="str">
        <f>IF(DC58=0,"",#N/A)</f>
        <v/>
      </c>
      <c r="DF58" s="215">
        <f>COUNTIF(DD$58:DD58,OK)+COUNTIF(DD$58:DD58,RDGfix)+COUNTIF(DD$58:DD58,RDGave)+DF$32-1</f>
        <v>0</v>
      </c>
      <c r="DG58" s="44"/>
      <c r="DH58" s="9" t="str">
        <f t="shared" ref="DH58:DH61" si="435">IF(DG58="","",UP)</f>
        <v/>
      </c>
      <c r="DI58" s="26" t="str">
        <f>IF(DG58=0,"",#N/A)</f>
        <v/>
      </c>
      <c r="DJ58" s="215">
        <f>COUNTIF(DH$58:DH58,OK)+COUNTIF(DH$58:DH58,RDGfix)+COUNTIF(DH$58:DH58,RDGave)+DJ$32-1</f>
        <v>0</v>
      </c>
      <c r="DK58" s="44"/>
      <c r="DL58" s="9" t="str">
        <f t="shared" ref="DL58:DL61" si="436">IF(DK58="","",UP)</f>
        <v/>
      </c>
      <c r="DM58" s="26" t="str">
        <f>IF(DK58=0,"",#N/A)</f>
        <v/>
      </c>
      <c r="DN58" s="215">
        <f>COUNTIF(DL$58:DL58,OK)+COUNTIF(DL$58:DL58,RDGfix)+COUNTIF(DL$58:DL58,RDGave)+DN$32-1</f>
        <v>0</v>
      </c>
      <c r="DO58" s="44"/>
      <c r="DP58" s="9" t="str">
        <f t="shared" ref="DP58:DP61" si="437">IF(DO58="","",UP)</f>
        <v/>
      </c>
      <c r="DQ58" s="26" t="str">
        <f>IF(DO58=0,"",#N/A)</f>
        <v/>
      </c>
      <c r="DR58" s="215">
        <f>COUNTIF(DP$58:DP58,OK)+COUNTIF(DP$58:DP58,RDGfix)+COUNTIF(DP$58:DP58,RDGave)+DR$32-1</f>
        <v>0</v>
      </c>
      <c r="DS58" s="44"/>
      <c r="DT58" s="9" t="str">
        <f t="shared" ref="DT58:DT61" si="438">IF(DS58="","",UP)</f>
        <v/>
      </c>
      <c r="DU58" s="26" t="str">
        <f>IF(DS58=0,"",#N/A)</f>
        <v/>
      </c>
      <c r="DV58" s="215">
        <f>COUNTIF(DT$58:DT58,OK)+COUNTIF(DT$58:DT58,RDGfix)+COUNTIF(DT$58:DT58,RDGave)+DV$32-1</f>
        <v>0</v>
      </c>
      <c r="DW58" s="44"/>
      <c r="DX58" s="9" t="str">
        <f t="shared" ref="DX58:DX61" si="439">IF(DW58="","",UP)</f>
        <v/>
      </c>
      <c r="DY58" s="26" t="str">
        <f>IF(DW58=0,"",#N/A)</f>
        <v/>
      </c>
      <c r="DZ58" s="215">
        <f>COUNTIF(DX$58:DX58,OK)+COUNTIF(DX$58:DX58,RDGfix)+COUNTIF(DX$58:DX58,RDGave)+DZ$32-1</f>
        <v>0</v>
      </c>
      <c r="EA58" s="44"/>
      <c r="EB58" s="9" t="str">
        <f t="shared" ref="EB58:EB61" si="440">IF(EA58="","",UP)</f>
        <v/>
      </c>
      <c r="EC58" s="26" t="str">
        <f>IF(EA58=0,"",#N/A)</f>
        <v/>
      </c>
      <c r="ED58" s="215">
        <f>COUNTIF(EB$58:EB58,OK)+COUNTIF(EB$58:EB58,RDGfix)+COUNTIF(EB$58:EB58,RDGave)+ED$32-1</f>
        <v>0</v>
      </c>
      <c r="EE58" s="44"/>
      <c r="EF58" s="9" t="str">
        <f t="shared" ref="EF58:EF61" si="441">IF(EE58="","",UP)</f>
        <v/>
      </c>
      <c r="EG58" s="26" t="str">
        <f>IF(EE58=0,"",#N/A)</f>
        <v/>
      </c>
      <c r="EH58" s="215">
        <f>COUNTIF(EF$58:EF58,OK)+COUNTIF(EF$58:EF58,RDGfix)+COUNTIF(EF$58:EF58,RDGave)+EH$32-1</f>
        <v>0</v>
      </c>
      <c r="EI58" s="44"/>
      <c r="EJ58" s="9" t="str">
        <f t="shared" ref="EJ58:EJ61" si="442">IF(EI58="","",UP)</f>
        <v/>
      </c>
      <c r="EK58" s="26" t="str">
        <f>IF(EI58=0,"",#N/A)</f>
        <v/>
      </c>
      <c r="EL58" s="215">
        <f>COUNTIF(EJ$58:EJ58,OK)+COUNTIF(EJ$58:EJ58,RDGfix)+COUNTIF(EJ$58:EJ58,RDGave)+EL$32-1</f>
        <v>0</v>
      </c>
      <c r="EM58" s="44"/>
      <c r="EN58" s="9" t="str">
        <f t="shared" ref="EN58:EN61" si="443">IF(EM58="","",UP)</f>
        <v/>
      </c>
      <c r="EO58" s="26" t="str">
        <f>IF(EM58=0,"",#N/A)</f>
        <v/>
      </c>
      <c r="EP58" s="215">
        <f>COUNTIF(EN$58:EN58,OK)+COUNTIF(EN$58:EN58,RDGfix)+COUNTIF(EN$58:EN58,RDGave)+EP$32-1</f>
        <v>0</v>
      </c>
      <c r="EQ58" s="44"/>
      <c r="ER58" s="9" t="str">
        <f t="shared" ref="ER58:ER61" si="444">IF(EQ58="","",UP)</f>
        <v/>
      </c>
      <c r="ES58" s="26" t="str">
        <f>IF(EQ58=0,"",#N/A)</f>
        <v/>
      </c>
      <c r="ET58" s="215">
        <f>COUNTIF(ER$58:ER58,OK)+COUNTIF(ER$58:ER58,RDGfix)+COUNTIF(ER$58:ER58,RDGave)+ET$32-1</f>
        <v>0</v>
      </c>
      <c r="EU58" s="44"/>
      <c r="EV58" s="9" t="str">
        <f t="shared" ref="EV58:EV61" si="445">IF(EU58="","",UP)</f>
        <v/>
      </c>
      <c r="EW58" s="26" t="str">
        <f>IF(EU58=0,"",#N/A)</f>
        <v/>
      </c>
      <c r="EX58" s="215">
        <f>COUNTIF(EV$58:EV58,OK)+COUNTIF(EV$58:EV58,RDGfix)+COUNTIF(EV$58:EV58,RDGave)+EX$32-1</f>
        <v>0</v>
      </c>
      <c r="EY58" s="44"/>
      <c r="EZ58" s="9" t="str">
        <f t="shared" ref="EZ58:EZ61" si="446">IF(EY58="","",UP)</f>
        <v/>
      </c>
      <c r="FA58" s="26" t="str">
        <f>IF(EY58=0,"",#N/A)</f>
        <v/>
      </c>
      <c r="FB58" s="215">
        <f>COUNTIF(EZ$58:EZ58,OK)+COUNTIF(EZ$58:EZ58,RDGfix)+COUNTIF(EZ$58:EZ58,RDGave)+FB$32-1</f>
        <v>0</v>
      </c>
      <c r="FC58" s="44"/>
      <c r="FD58" s="9" t="str">
        <f t="shared" ref="FD58:FD61" si="447">IF(FC58="","",UP)</f>
        <v/>
      </c>
      <c r="FE58" s="26" t="str">
        <f>IF(FC58=0,"",#N/A)</f>
        <v/>
      </c>
      <c r="FF58" s="215">
        <f>COUNTIF(FD$58:FD58,OK)+COUNTIF(FD$58:FD58,RDGfix)+COUNTIF(FD$58:FD58,RDGave)+FF$32-1</f>
        <v>0</v>
      </c>
      <c r="FG58" s="44"/>
      <c r="FH58" s="9" t="str">
        <f t="shared" ref="FH58:FH61" si="448">IF(FG58="","",UP)</f>
        <v/>
      </c>
      <c r="FI58" s="26" t="str">
        <f>IF(FG58=0,"",#N/A)</f>
        <v/>
      </c>
      <c r="FJ58" s="215">
        <f>COUNTIF(FH$58:FH58,OK)+COUNTIF(FH$58:FH58,RDGfix)+COUNTIF(FH$58:FH58,RDGave)+FJ$32-1</f>
        <v>0</v>
      </c>
      <c r="FK58" s="2"/>
      <c r="FL58" s="53"/>
      <c r="FM58" s="2"/>
      <c r="FN58" s="54"/>
      <c r="FO58" s="45"/>
      <c r="FP58" s="2"/>
    </row>
    <row r="59" spans="1:172">
      <c r="B59" s="5" t="s">
        <v>19</v>
      </c>
      <c r="C59" s="242"/>
      <c r="D59" s="6" t="str">
        <f t="shared" si="407"/>
        <v/>
      </c>
      <c r="E59" s="6" t="str">
        <f t="shared" si="408"/>
        <v/>
      </c>
      <c r="F59" s="201">
        <f>COUNTIF(D$58:D59,OK)+COUNTIF(D$58:D59,RDGfix)+COUNTIF(D$58:D59,RDGave)+COUNTIF(D$58:D59,RDGevent)</f>
        <v>0</v>
      </c>
      <c r="G59" s="44"/>
      <c r="H59" s="9" t="str">
        <f t="shared" si="409"/>
        <v/>
      </c>
      <c r="I59" s="26" t="str">
        <f t="shared" ref="I59:I61" si="449">IF(G59=0,"",#N/A)</f>
        <v/>
      </c>
      <c r="J59" s="215">
        <f>COUNTIF(H$58:H59,OK)+COUNTIF(H$58:H59,RDGfix)+COUNTIF(H$58:H59,RDGave)+COUNTIF(H$58:H59,RDGevent)+J$32-1</f>
        <v>0</v>
      </c>
      <c r="K59" s="44"/>
      <c r="L59" s="9" t="str">
        <f t="shared" si="410"/>
        <v/>
      </c>
      <c r="M59" s="26" t="str">
        <f t="shared" ref="M59:M61" si="450">IF(K59=0,"",#N/A)</f>
        <v/>
      </c>
      <c r="N59" s="215">
        <f>COUNTIF(L$58:L59,OK)+COUNTIF(L$58:L59,RDGfix)+COUNTIF(L$58:L59,RDGave)+N$32-1</f>
        <v>0</v>
      </c>
      <c r="O59" s="44"/>
      <c r="P59" s="9" t="str">
        <f t="shared" si="411"/>
        <v/>
      </c>
      <c r="Q59" s="26" t="str">
        <f t="shared" ref="Q59:Q61" si="451">IF(O59=0,"",#N/A)</f>
        <v/>
      </c>
      <c r="R59" s="215">
        <f>COUNTIF(P$58:P59,OK)+COUNTIF(P$58:P59,RDGfix)+COUNTIF(P$58:P59,RDGave)+R$32-1</f>
        <v>0</v>
      </c>
      <c r="S59" s="44"/>
      <c r="T59" s="9" t="str">
        <f t="shared" si="412"/>
        <v/>
      </c>
      <c r="U59" s="26" t="str">
        <f t="shared" ref="U59:U61" si="452">IF(S59=0,"",#N/A)</f>
        <v/>
      </c>
      <c r="V59" s="215">
        <f>COUNTIF(T$58:T59,OK)+COUNTIF(T$58:T59,RDGfix)+COUNTIF(T$58:T59,RDGave)+V$32-1</f>
        <v>0</v>
      </c>
      <c r="W59" s="44"/>
      <c r="X59" s="9" t="str">
        <f t="shared" si="413"/>
        <v/>
      </c>
      <c r="Y59" s="26" t="str">
        <f t="shared" ref="Y59:Y61" si="453">IF(W59=0,"",#N/A)</f>
        <v/>
      </c>
      <c r="Z59" s="215">
        <f>COUNTIF(X$58:X59,OK)+COUNTIF(X$58:X59,RDGfix)+COUNTIF(X$58:X59,RDGave)+Z$32-1</f>
        <v>0</v>
      </c>
      <c r="AA59" s="44"/>
      <c r="AB59" s="9" t="str">
        <f t="shared" si="414"/>
        <v/>
      </c>
      <c r="AC59" s="26" t="str">
        <f t="shared" ref="AC59:AC61" si="454">IF(AA59=0,"",#N/A)</f>
        <v/>
      </c>
      <c r="AD59" s="215">
        <f>COUNTIF(AB$58:AB59,OK)+COUNTIF(AB$58:AB59,RDGfix)+COUNTIF(AB$58:AB59,RDGave)+AD$32-1</f>
        <v>0</v>
      </c>
      <c r="AE59" s="44"/>
      <c r="AF59" s="9" t="str">
        <f t="shared" si="415"/>
        <v/>
      </c>
      <c r="AG59" s="26" t="str">
        <f t="shared" ref="AG59:AG61" si="455">IF(AE59=0,"",#N/A)</f>
        <v/>
      </c>
      <c r="AH59" s="215">
        <f>COUNTIF(AF$58:AF59,OK)+COUNTIF(AF$58:AF59,RDGfix)+COUNTIF(AF$58:AF59,RDGave)+AH$32-1</f>
        <v>0</v>
      </c>
      <c r="AI59" s="44"/>
      <c r="AJ59" s="9" t="str">
        <f t="shared" si="416"/>
        <v/>
      </c>
      <c r="AK59" s="26" t="str">
        <f t="shared" ref="AK59:AK61" si="456">IF(AI59=0,"",#N/A)</f>
        <v/>
      </c>
      <c r="AL59" s="215">
        <f>COUNTIF(AJ$58:AJ59,OK)+COUNTIF(AJ$58:AJ59,RDGfix)+COUNTIF(AJ$58:AJ59,RDGave)+AL$32-1</f>
        <v>0</v>
      </c>
      <c r="AM59" s="44"/>
      <c r="AN59" s="9" t="str">
        <f t="shared" si="417"/>
        <v/>
      </c>
      <c r="AO59" s="26" t="str">
        <f t="shared" ref="AO59:AO61" si="457">IF(AM59=0,"",#N/A)</f>
        <v/>
      </c>
      <c r="AP59" s="215">
        <f>COUNTIF(AN$58:AN59,OK)+COUNTIF(AN$58:AN59,RDGfix)+COUNTIF(AN$58:AN59,RDGave)+AP$32-1</f>
        <v>0</v>
      </c>
      <c r="AQ59" s="44"/>
      <c r="AR59" s="9" t="str">
        <f t="shared" si="418"/>
        <v/>
      </c>
      <c r="AS59" s="26" t="str">
        <f t="shared" ref="AS59:AS61" si="458">IF(AQ59=0,"",#N/A)</f>
        <v/>
      </c>
      <c r="AT59" s="215">
        <f>COUNTIF(AR$58:AR59,OK)+COUNTIF(AR$58:AR59,RDGfix)+COUNTIF(AR$58:AR59,RDGave)+AT$32-1</f>
        <v>0</v>
      </c>
      <c r="AU59" s="44"/>
      <c r="AV59" s="9" t="str">
        <f t="shared" si="419"/>
        <v/>
      </c>
      <c r="AW59" s="26" t="str">
        <f t="shared" ref="AW59:AW61" si="459">IF(AU59=0,"",#N/A)</f>
        <v/>
      </c>
      <c r="AX59" s="215">
        <f>COUNTIF(AV$58:AV59,OK)+COUNTIF(AV$58:AV59,RDGfix)+COUNTIF(AV$58:AV59,RDGave)+AX$32-1</f>
        <v>0</v>
      </c>
      <c r="AY59" s="44"/>
      <c r="AZ59" s="9" t="str">
        <f t="shared" si="420"/>
        <v/>
      </c>
      <c r="BA59" s="26" t="str">
        <f t="shared" ref="BA59:BA61" si="460">IF(AY59=0,"",#N/A)</f>
        <v/>
      </c>
      <c r="BB59" s="215">
        <f>COUNTIF(AZ$58:AZ59,OK)+COUNTIF(AZ$58:AZ59,RDGfix)+COUNTIF(AZ$58:AZ59,RDGave)+BB$32-1</f>
        <v>0</v>
      </c>
      <c r="BC59" s="44"/>
      <c r="BD59" s="9" t="str">
        <f t="shared" si="421"/>
        <v/>
      </c>
      <c r="BE59" s="26" t="str">
        <f t="shared" ref="BE59:BE61" si="461">IF(BC59=0,"",#N/A)</f>
        <v/>
      </c>
      <c r="BF59" s="215">
        <f>COUNTIF(BD$58:BD59,OK)+COUNTIF(BD$58:BD59,RDGfix)+COUNTIF(BD$58:BD59,RDGave)+BF$32-1</f>
        <v>0</v>
      </c>
      <c r="BG59" s="44"/>
      <c r="BH59" s="9" t="str">
        <f t="shared" si="422"/>
        <v/>
      </c>
      <c r="BI59" s="26" t="str">
        <f t="shared" ref="BI59:BI61" si="462">IF(BG59=0,"",#N/A)</f>
        <v/>
      </c>
      <c r="BJ59" s="215">
        <f>COUNTIF(BH$58:BH59,OK)+COUNTIF(BH$58:BH59,RDGfix)+COUNTIF(BH$58:BH59,RDGave)+BJ$32-1</f>
        <v>0</v>
      </c>
      <c r="BK59" s="44"/>
      <c r="BL59" s="9" t="str">
        <f t="shared" si="423"/>
        <v/>
      </c>
      <c r="BM59" s="26" t="str">
        <f t="shared" ref="BM59:BM61" si="463">IF(BK59=0,"",#N/A)</f>
        <v/>
      </c>
      <c r="BN59" s="215">
        <f>COUNTIF(BL$58:BL59,OK)+COUNTIF(BL$58:BL59,RDGfix)+COUNTIF(BL$58:BL59,RDGave)+BN$32-1</f>
        <v>0</v>
      </c>
      <c r="BO59" s="44"/>
      <c r="BP59" s="9" t="str">
        <f t="shared" si="424"/>
        <v/>
      </c>
      <c r="BQ59" s="26" t="str">
        <f t="shared" ref="BQ59:BQ61" si="464">IF(BO59=0,"",#N/A)</f>
        <v/>
      </c>
      <c r="BR59" s="215">
        <f>COUNTIF(BP$58:BP59,OK)+COUNTIF(BP$58:BP59,RDGfix)+COUNTIF(BP$58:BP59,RDGave)+BR$32-1</f>
        <v>0</v>
      </c>
      <c r="BS59" s="44"/>
      <c r="BT59" s="9" t="str">
        <f t="shared" si="425"/>
        <v/>
      </c>
      <c r="BU59" s="26" t="str">
        <f t="shared" ref="BU59:BU61" si="465">IF(BS59=0,"",#N/A)</f>
        <v/>
      </c>
      <c r="BV59" s="215">
        <f>COUNTIF(BT$58:BT59,OK)+COUNTIF(BT$58:BT59,RDGfix)+COUNTIF(BT$58:BT59,RDGave)+BV$32-1</f>
        <v>0</v>
      </c>
      <c r="BW59" s="44"/>
      <c r="BX59" s="9" t="str">
        <f t="shared" si="426"/>
        <v/>
      </c>
      <c r="BY59" s="26" t="str">
        <f t="shared" ref="BY59:BY61" si="466">IF(BW59=0,"",#N/A)</f>
        <v/>
      </c>
      <c r="BZ59" s="215">
        <f>COUNTIF(BX$58:BX59,OK)+COUNTIF(BX$58:BX59,RDGfix)+COUNTIF(BX$58:BX59,RDGave)+BZ$32-1</f>
        <v>0</v>
      </c>
      <c r="CA59" s="44"/>
      <c r="CB59" s="9" t="str">
        <f t="shared" si="427"/>
        <v/>
      </c>
      <c r="CC59" s="26" t="str">
        <f t="shared" ref="CC59:CC61" si="467">IF(CA59=0,"",#N/A)</f>
        <v/>
      </c>
      <c r="CD59" s="215">
        <f>COUNTIF(CB$58:CB59,OK)+COUNTIF(CB$58:CB59,RDGfix)+COUNTIF(CB$58:CB59,RDGave)+CD$32-1</f>
        <v>0</v>
      </c>
      <c r="CE59" s="44"/>
      <c r="CF59" s="9" t="str">
        <f t="shared" si="428"/>
        <v/>
      </c>
      <c r="CG59" s="26" t="str">
        <f t="shared" ref="CG59:CG61" si="468">IF(CE59=0,"",#N/A)</f>
        <v/>
      </c>
      <c r="CH59" s="215">
        <f>COUNTIF(CF$58:CF59,OK)+COUNTIF(CF$58:CF59,RDGfix)+COUNTIF(CF$58:CF59,RDGave)+CH$32-1</f>
        <v>0</v>
      </c>
      <c r="CI59" s="44"/>
      <c r="CJ59" s="9" t="str">
        <f t="shared" si="429"/>
        <v/>
      </c>
      <c r="CK59" s="26" t="str">
        <f t="shared" ref="CK59:CK61" si="469">IF(CI59=0,"",#N/A)</f>
        <v/>
      </c>
      <c r="CL59" s="215">
        <f>COUNTIF(CJ$58:CJ59,OK)+COUNTIF(CJ$58:CJ59,RDGfix)+COUNTIF(CJ$58:CJ59,RDGave)+CL$32-1</f>
        <v>0</v>
      </c>
      <c r="CM59" s="44"/>
      <c r="CN59" s="9" t="str">
        <f t="shared" si="430"/>
        <v/>
      </c>
      <c r="CO59" s="26" t="str">
        <f t="shared" ref="CO59:CO61" si="470">IF(CM59=0,"",#N/A)</f>
        <v/>
      </c>
      <c r="CP59" s="215">
        <f>COUNTIF(CN$58:CN59,OK)+COUNTIF(CN$58:CN59,RDGfix)+COUNTIF(CN$58:CN59,RDGave)+CP$32-1</f>
        <v>0</v>
      </c>
      <c r="CQ59" s="44"/>
      <c r="CR59" s="9" t="str">
        <f t="shared" si="431"/>
        <v/>
      </c>
      <c r="CS59" s="26" t="str">
        <f t="shared" ref="CS59:CS61" si="471">IF(CQ59=0,"",#N/A)</f>
        <v/>
      </c>
      <c r="CT59" s="215">
        <f>COUNTIF(CR$58:CR59,OK)+COUNTIF(CR$58:CR59,RDGfix)+COUNTIF(CR$58:CR59,RDGave)+CT$32-1</f>
        <v>0</v>
      </c>
      <c r="CU59" s="44"/>
      <c r="CV59" s="9" t="str">
        <f t="shared" si="432"/>
        <v/>
      </c>
      <c r="CW59" s="26" t="str">
        <f t="shared" ref="CW59:CW61" si="472">IF(CU59=0,"",#N/A)</f>
        <v/>
      </c>
      <c r="CX59" s="215">
        <f>COUNTIF(CV$58:CV59,OK)+COUNTIF(CV$58:CV59,RDGfix)+COUNTIF(CV$58:CV59,RDGave)+CX$32-1</f>
        <v>0</v>
      </c>
      <c r="CY59" s="44"/>
      <c r="CZ59" s="9" t="str">
        <f t="shared" si="433"/>
        <v/>
      </c>
      <c r="DA59" s="26" t="str">
        <f t="shared" ref="DA59:DA61" si="473">IF(CY59=0,"",#N/A)</f>
        <v/>
      </c>
      <c r="DB59" s="215">
        <f>COUNTIF(CZ$58:CZ59,OK)+COUNTIF(CZ$58:CZ59,RDGfix)+COUNTIF(CZ$58:CZ59,RDGave)+DB$32-1</f>
        <v>0</v>
      </c>
      <c r="DC59" s="44"/>
      <c r="DD59" s="9" t="str">
        <f t="shared" si="434"/>
        <v/>
      </c>
      <c r="DE59" s="26" t="str">
        <f t="shared" ref="DE59:DE61" si="474">IF(DC59=0,"",#N/A)</f>
        <v/>
      </c>
      <c r="DF59" s="215">
        <f>COUNTIF(DD$58:DD59,OK)+COUNTIF(DD$58:DD59,RDGfix)+COUNTIF(DD$58:DD59,RDGave)+DF$32-1</f>
        <v>0</v>
      </c>
      <c r="DG59" s="44"/>
      <c r="DH59" s="9" t="str">
        <f t="shared" si="435"/>
        <v/>
      </c>
      <c r="DI59" s="26" t="str">
        <f t="shared" ref="DI59:DI61" si="475">IF(DG59=0,"",#N/A)</f>
        <v/>
      </c>
      <c r="DJ59" s="215">
        <f>COUNTIF(DH$58:DH59,OK)+COUNTIF(DH$58:DH59,RDGfix)+COUNTIF(DH$58:DH59,RDGave)+DJ$32-1</f>
        <v>0</v>
      </c>
      <c r="DK59" s="44"/>
      <c r="DL59" s="9" t="str">
        <f t="shared" si="436"/>
        <v/>
      </c>
      <c r="DM59" s="26" t="str">
        <f t="shared" ref="DM59:DM61" si="476">IF(DK59=0,"",#N/A)</f>
        <v/>
      </c>
      <c r="DN59" s="215">
        <f>COUNTIF(DL$58:DL59,OK)+COUNTIF(DL$58:DL59,RDGfix)+COUNTIF(DL$58:DL59,RDGave)+DN$32-1</f>
        <v>0</v>
      </c>
      <c r="DO59" s="44"/>
      <c r="DP59" s="9" t="str">
        <f t="shared" si="437"/>
        <v/>
      </c>
      <c r="DQ59" s="26" t="str">
        <f t="shared" ref="DQ59:DQ61" si="477">IF(DO59=0,"",#N/A)</f>
        <v/>
      </c>
      <c r="DR59" s="215">
        <f>COUNTIF(DP$58:DP59,OK)+COUNTIF(DP$58:DP59,RDGfix)+COUNTIF(DP$58:DP59,RDGave)+DR$32-1</f>
        <v>0</v>
      </c>
      <c r="DS59" s="44"/>
      <c r="DT59" s="9" t="str">
        <f t="shared" si="438"/>
        <v/>
      </c>
      <c r="DU59" s="26" t="str">
        <f t="shared" ref="DU59:DU61" si="478">IF(DS59=0,"",#N/A)</f>
        <v/>
      </c>
      <c r="DV59" s="215">
        <f>COUNTIF(DT$58:DT59,OK)+COUNTIF(DT$58:DT59,RDGfix)+COUNTIF(DT$58:DT59,RDGave)+DV$32-1</f>
        <v>0</v>
      </c>
      <c r="DW59" s="44"/>
      <c r="DX59" s="9" t="str">
        <f t="shared" si="439"/>
        <v/>
      </c>
      <c r="DY59" s="26" t="str">
        <f t="shared" ref="DY59:DY61" si="479">IF(DW59=0,"",#N/A)</f>
        <v/>
      </c>
      <c r="DZ59" s="215">
        <f>COUNTIF(DX$58:DX59,OK)+COUNTIF(DX$58:DX59,RDGfix)+COUNTIF(DX$58:DX59,RDGave)+DZ$32-1</f>
        <v>0</v>
      </c>
      <c r="EA59" s="44"/>
      <c r="EB59" s="9" t="str">
        <f t="shared" si="440"/>
        <v/>
      </c>
      <c r="EC59" s="26" t="str">
        <f t="shared" ref="EC59:EC61" si="480">IF(EA59=0,"",#N/A)</f>
        <v/>
      </c>
      <c r="ED59" s="215">
        <f>COUNTIF(EB$58:EB59,OK)+COUNTIF(EB$58:EB59,RDGfix)+COUNTIF(EB$58:EB59,RDGave)+ED$32-1</f>
        <v>0</v>
      </c>
      <c r="EE59" s="44"/>
      <c r="EF59" s="9" t="str">
        <f t="shared" si="441"/>
        <v/>
      </c>
      <c r="EG59" s="26" t="str">
        <f t="shared" ref="EG59:EG61" si="481">IF(EE59=0,"",#N/A)</f>
        <v/>
      </c>
      <c r="EH59" s="215">
        <f>COUNTIF(EF$58:EF59,OK)+COUNTIF(EF$58:EF59,RDGfix)+COUNTIF(EF$58:EF59,RDGave)+EH$32-1</f>
        <v>0</v>
      </c>
      <c r="EI59" s="44"/>
      <c r="EJ59" s="9" t="str">
        <f t="shared" si="442"/>
        <v/>
      </c>
      <c r="EK59" s="26" t="str">
        <f t="shared" ref="EK59:EK61" si="482">IF(EI59=0,"",#N/A)</f>
        <v/>
      </c>
      <c r="EL59" s="215">
        <f>COUNTIF(EJ$58:EJ59,OK)+COUNTIF(EJ$58:EJ59,RDGfix)+COUNTIF(EJ$58:EJ59,RDGave)+EL$32-1</f>
        <v>0</v>
      </c>
      <c r="EM59" s="44"/>
      <c r="EN59" s="9" t="str">
        <f t="shared" si="443"/>
        <v/>
      </c>
      <c r="EO59" s="26" t="str">
        <f t="shared" ref="EO59:EO61" si="483">IF(EM59=0,"",#N/A)</f>
        <v/>
      </c>
      <c r="EP59" s="215">
        <f>COUNTIF(EN$58:EN59,OK)+COUNTIF(EN$58:EN59,RDGfix)+COUNTIF(EN$58:EN59,RDGave)+EP$32-1</f>
        <v>0</v>
      </c>
      <c r="EQ59" s="44"/>
      <c r="ER59" s="9" t="str">
        <f t="shared" si="444"/>
        <v/>
      </c>
      <c r="ES59" s="26" t="str">
        <f t="shared" ref="ES59:ES61" si="484">IF(EQ59=0,"",#N/A)</f>
        <v/>
      </c>
      <c r="ET59" s="215">
        <f>COUNTIF(ER$58:ER59,OK)+COUNTIF(ER$58:ER59,RDGfix)+COUNTIF(ER$58:ER59,RDGave)+ET$32-1</f>
        <v>0</v>
      </c>
      <c r="EU59" s="44"/>
      <c r="EV59" s="9" t="str">
        <f t="shared" si="445"/>
        <v/>
      </c>
      <c r="EW59" s="26" t="str">
        <f t="shared" ref="EW59:EW61" si="485">IF(EU59=0,"",#N/A)</f>
        <v/>
      </c>
      <c r="EX59" s="215">
        <f>COUNTIF(EV$58:EV59,OK)+COUNTIF(EV$58:EV59,RDGfix)+COUNTIF(EV$58:EV59,RDGave)+EX$32-1</f>
        <v>0</v>
      </c>
      <c r="EY59" s="44"/>
      <c r="EZ59" s="9" t="str">
        <f t="shared" si="446"/>
        <v/>
      </c>
      <c r="FA59" s="26" t="str">
        <f t="shared" ref="FA59:FA61" si="486">IF(EY59=0,"",#N/A)</f>
        <v/>
      </c>
      <c r="FB59" s="215">
        <f>COUNTIF(EZ$58:EZ59,OK)+COUNTIF(EZ$58:EZ59,RDGfix)+COUNTIF(EZ$58:EZ59,RDGave)+FB$32-1</f>
        <v>0</v>
      </c>
      <c r="FC59" s="44"/>
      <c r="FD59" s="9" t="str">
        <f t="shared" si="447"/>
        <v/>
      </c>
      <c r="FE59" s="26" t="str">
        <f t="shared" ref="FE59:FE61" si="487">IF(FC59=0,"",#N/A)</f>
        <v/>
      </c>
      <c r="FF59" s="215">
        <f>COUNTIF(FD$58:FD59,OK)+COUNTIF(FD$58:FD59,RDGfix)+COUNTIF(FD$58:FD59,RDGave)+FF$32-1</f>
        <v>0</v>
      </c>
      <c r="FG59" s="44"/>
      <c r="FH59" s="9" t="str">
        <f t="shared" si="448"/>
        <v/>
      </c>
      <c r="FI59" s="26" t="str">
        <f t="shared" ref="FI59:FI61" si="488">IF(FG59=0,"",#N/A)</f>
        <v/>
      </c>
      <c r="FJ59" s="215">
        <f>COUNTIF(FH$58:FH59,OK)+COUNTIF(FH$58:FH59,RDGfix)+COUNTIF(FH$58:FH59,RDGave)+FJ$32-1</f>
        <v>0</v>
      </c>
      <c r="FK59" s="2"/>
      <c r="FL59" s="53"/>
      <c r="FM59" s="2"/>
      <c r="FN59" s="54"/>
      <c r="FO59" s="45"/>
      <c r="FP59" s="2"/>
    </row>
    <row r="60" spans="1:172">
      <c r="B60" s="5" t="s">
        <v>20</v>
      </c>
      <c r="C60" s="242"/>
      <c r="D60" s="6" t="str">
        <f t="shared" si="407"/>
        <v/>
      </c>
      <c r="E60" s="6" t="str">
        <f t="shared" si="408"/>
        <v/>
      </c>
      <c r="F60" s="201">
        <f>COUNTIF(D$58:D60,OK)+COUNTIF(D$58:D60,RDGfix)+COUNTIF(D$58:D60,RDGave)+COUNTIF(D$58:D60,RDGevent)</f>
        <v>0</v>
      </c>
      <c r="G60" s="44"/>
      <c r="H60" s="9" t="str">
        <f t="shared" si="409"/>
        <v/>
      </c>
      <c r="I60" s="26" t="str">
        <f t="shared" si="449"/>
        <v/>
      </c>
      <c r="J60" s="215">
        <f>COUNTIF(H$58:H60,OK)+COUNTIF(H$58:H60,RDGfix)+COUNTIF(H$58:H60,RDGave)+COUNTIF(H$58:H60,RDGevent)+J$32-1</f>
        <v>0</v>
      </c>
      <c r="K60" s="44"/>
      <c r="L60" s="9" t="str">
        <f t="shared" si="410"/>
        <v/>
      </c>
      <c r="M60" s="26" t="str">
        <f t="shared" si="450"/>
        <v/>
      </c>
      <c r="N60" s="215">
        <f>COUNTIF(L$58:L60,OK)+COUNTIF(L$58:L60,RDGfix)+COUNTIF(L$58:L60,RDGave)+N$32-1</f>
        <v>0</v>
      </c>
      <c r="O60" s="44"/>
      <c r="P60" s="9" t="str">
        <f t="shared" si="411"/>
        <v/>
      </c>
      <c r="Q60" s="26" t="str">
        <f t="shared" si="451"/>
        <v/>
      </c>
      <c r="R60" s="215">
        <f>COUNTIF(P$58:P60,OK)+COUNTIF(P$58:P60,RDGfix)+COUNTIF(P$58:P60,RDGave)+R$32-1</f>
        <v>0</v>
      </c>
      <c r="S60" s="44"/>
      <c r="T60" s="9" t="str">
        <f t="shared" si="412"/>
        <v/>
      </c>
      <c r="U60" s="26" t="str">
        <f t="shared" si="452"/>
        <v/>
      </c>
      <c r="V60" s="215">
        <f>COUNTIF(T$58:T60,OK)+COUNTIF(T$58:T60,RDGfix)+COUNTIF(T$58:T60,RDGave)+V$32-1</f>
        <v>0</v>
      </c>
      <c r="W60" s="44"/>
      <c r="X60" s="9" t="str">
        <f t="shared" si="413"/>
        <v/>
      </c>
      <c r="Y60" s="26" t="str">
        <f t="shared" si="453"/>
        <v/>
      </c>
      <c r="Z60" s="215">
        <f>COUNTIF(X$58:X60,OK)+COUNTIF(X$58:X60,RDGfix)+COUNTIF(X$58:X60,RDGave)+Z$32-1</f>
        <v>0</v>
      </c>
      <c r="AA60" s="44"/>
      <c r="AB60" s="9" t="str">
        <f t="shared" si="414"/>
        <v/>
      </c>
      <c r="AC60" s="26" t="str">
        <f t="shared" si="454"/>
        <v/>
      </c>
      <c r="AD60" s="215">
        <f>COUNTIF(AB$58:AB60,OK)+COUNTIF(AB$58:AB60,RDGfix)+COUNTIF(AB$58:AB60,RDGave)+AD$32-1</f>
        <v>0</v>
      </c>
      <c r="AE60" s="44"/>
      <c r="AF60" s="9" t="str">
        <f t="shared" si="415"/>
        <v/>
      </c>
      <c r="AG60" s="26" t="str">
        <f t="shared" si="455"/>
        <v/>
      </c>
      <c r="AH60" s="215">
        <f>COUNTIF(AF$58:AF60,OK)+COUNTIF(AF$58:AF60,RDGfix)+COUNTIF(AF$58:AF60,RDGave)+AH$32-1</f>
        <v>0</v>
      </c>
      <c r="AI60" s="44"/>
      <c r="AJ60" s="9" t="str">
        <f t="shared" si="416"/>
        <v/>
      </c>
      <c r="AK60" s="26" t="str">
        <f t="shared" si="456"/>
        <v/>
      </c>
      <c r="AL60" s="215">
        <f>COUNTIF(AJ$58:AJ60,OK)+COUNTIF(AJ$58:AJ60,RDGfix)+COUNTIF(AJ$58:AJ60,RDGave)+AL$32-1</f>
        <v>0</v>
      </c>
      <c r="AM60" s="44"/>
      <c r="AN60" s="9" t="str">
        <f t="shared" si="417"/>
        <v/>
      </c>
      <c r="AO60" s="26" t="str">
        <f t="shared" si="457"/>
        <v/>
      </c>
      <c r="AP60" s="215">
        <f>COUNTIF(AN$58:AN60,OK)+COUNTIF(AN$58:AN60,RDGfix)+COUNTIF(AN$58:AN60,RDGave)+AP$32-1</f>
        <v>0</v>
      </c>
      <c r="AQ60" s="44"/>
      <c r="AR60" s="9" t="str">
        <f t="shared" si="418"/>
        <v/>
      </c>
      <c r="AS60" s="26" t="str">
        <f t="shared" si="458"/>
        <v/>
      </c>
      <c r="AT60" s="215">
        <f>COUNTIF(AR$58:AR60,OK)+COUNTIF(AR$58:AR60,RDGfix)+COUNTIF(AR$58:AR60,RDGave)+AT$32-1</f>
        <v>0</v>
      </c>
      <c r="AU60" s="44"/>
      <c r="AV60" s="9" t="str">
        <f t="shared" si="419"/>
        <v/>
      </c>
      <c r="AW60" s="26" t="str">
        <f t="shared" si="459"/>
        <v/>
      </c>
      <c r="AX60" s="215">
        <f>COUNTIF(AV$58:AV60,OK)+COUNTIF(AV$58:AV60,RDGfix)+COUNTIF(AV$58:AV60,RDGave)+AX$32-1</f>
        <v>0</v>
      </c>
      <c r="AY60" s="44"/>
      <c r="AZ60" s="9" t="str">
        <f t="shared" si="420"/>
        <v/>
      </c>
      <c r="BA60" s="26" t="str">
        <f t="shared" si="460"/>
        <v/>
      </c>
      <c r="BB60" s="215">
        <f>COUNTIF(AZ$58:AZ60,OK)+COUNTIF(AZ$58:AZ60,RDGfix)+COUNTIF(AZ$58:AZ60,RDGave)+BB$32-1</f>
        <v>0</v>
      </c>
      <c r="BC60" s="44"/>
      <c r="BD60" s="9" t="str">
        <f t="shared" si="421"/>
        <v/>
      </c>
      <c r="BE60" s="26" t="str">
        <f t="shared" si="461"/>
        <v/>
      </c>
      <c r="BF60" s="215">
        <f>COUNTIF(BD$58:BD60,OK)+COUNTIF(BD$58:BD60,RDGfix)+COUNTIF(BD$58:BD60,RDGave)+BF$32-1</f>
        <v>0</v>
      </c>
      <c r="BG60" s="44"/>
      <c r="BH60" s="9" t="str">
        <f t="shared" si="422"/>
        <v/>
      </c>
      <c r="BI60" s="26" t="str">
        <f t="shared" si="462"/>
        <v/>
      </c>
      <c r="BJ60" s="215">
        <f>COUNTIF(BH$58:BH60,OK)+COUNTIF(BH$58:BH60,RDGfix)+COUNTIF(BH$58:BH60,RDGave)+BJ$32-1</f>
        <v>0</v>
      </c>
      <c r="BK60" s="44"/>
      <c r="BL60" s="9" t="str">
        <f t="shared" si="423"/>
        <v/>
      </c>
      <c r="BM60" s="26" t="str">
        <f t="shared" si="463"/>
        <v/>
      </c>
      <c r="BN60" s="215">
        <f>COUNTIF(BL$58:BL60,OK)+COUNTIF(BL$58:BL60,RDGfix)+COUNTIF(BL$58:BL60,RDGave)+BN$32-1</f>
        <v>0</v>
      </c>
      <c r="BO60" s="44"/>
      <c r="BP60" s="9" t="str">
        <f t="shared" si="424"/>
        <v/>
      </c>
      <c r="BQ60" s="26" t="str">
        <f t="shared" si="464"/>
        <v/>
      </c>
      <c r="BR60" s="215">
        <f>COUNTIF(BP$58:BP60,OK)+COUNTIF(BP$58:BP60,RDGfix)+COUNTIF(BP$58:BP60,RDGave)+BR$32-1</f>
        <v>0</v>
      </c>
      <c r="BS60" s="44"/>
      <c r="BT60" s="9" t="str">
        <f t="shared" si="425"/>
        <v/>
      </c>
      <c r="BU60" s="26" t="str">
        <f t="shared" si="465"/>
        <v/>
      </c>
      <c r="BV60" s="215">
        <f>COUNTIF(BT$58:BT60,OK)+COUNTIF(BT$58:BT60,RDGfix)+COUNTIF(BT$58:BT60,RDGave)+BV$32-1</f>
        <v>0</v>
      </c>
      <c r="BW60" s="44"/>
      <c r="BX60" s="9" t="str">
        <f t="shared" si="426"/>
        <v/>
      </c>
      <c r="BY60" s="26" t="str">
        <f t="shared" si="466"/>
        <v/>
      </c>
      <c r="BZ60" s="215">
        <f>COUNTIF(BX$58:BX60,OK)+COUNTIF(BX$58:BX60,RDGfix)+COUNTIF(BX$58:BX60,RDGave)+BZ$32-1</f>
        <v>0</v>
      </c>
      <c r="CA60" s="44"/>
      <c r="CB60" s="9" t="str">
        <f t="shared" si="427"/>
        <v/>
      </c>
      <c r="CC60" s="26" t="str">
        <f t="shared" si="467"/>
        <v/>
      </c>
      <c r="CD60" s="215">
        <f>COUNTIF(CB$58:CB60,OK)+COUNTIF(CB$58:CB60,RDGfix)+COUNTIF(CB$58:CB60,RDGave)+CD$32-1</f>
        <v>0</v>
      </c>
      <c r="CE60" s="44"/>
      <c r="CF60" s="9" t="str">
        <f t="shared" si="428"/>
        <v/>
      </c>
      <c r="CG60" s="26" t="str">
        <f t="shared" si="468"/>
        <v/>
      </c>
      <c r="CH60" s="215">
        <f>COUNTIF(CF$58:CF60,OK)+COUNTIF(CF$58:CF60,RDGfix)+COUNTIF(CF$58:CF60,RDGave)+CH$32-1</f>
        <v>0</v>
      </c>
      <c r="CI60" s="44"/>
      <c r="CJ60" s="9" t="str">
        <f t="shared" si="429"/>
        <v/>
      </c>
      <c r="CK60" s="26" t="str">
        <f t="shared" si="469"/>
        <v/>
      </c>
      <c r="CL60" s="215">
        <f>COUNTIF(CJ$58:CJ60,OK)+COUNTIF(CJ$58:CJ60,RDGfix)+COUNTIF(CJ$58:CJ60,RDGave)+CL$32-1</f>
        <v>0</v>
      </c>
      <c r="CM60" s="44"/>
      <c r="CN60" s="9" t="str">
        <f t="shared" si="430"/>
        <v/>
      </c>
      <c r="CO60" s="26" t="str">
        <f t="shared" si="470"/>
        <v/>
      </c>
      <c r="CP60" s="215">
        <f>COUNTIF(CN$58:CN60,OK)+COUNTIF(CN$58:CN60,RDGfix)+COUNTIF(CN$58:CN60,RDGave)+CP$32-1</f>
        <v>0</v>
      </c>
      <c r="CQ60" s="44"/>
      <c r="CR60" s="9" t="str">
        <f t="shared" si="431"/>
        <v/>
      </c>
      <c r="CS60" s="26" t="str">
        <f t="shared" si="471"/>
        <v/>
      </c>
      <c r="CT60" s="215">
        <f>COUNTIF(CR$58:CR60,OK)+COUNTIF(CR$58:CR60,RDGfix)+COUNTIF(CR$58:CR60,RDGave)+CT$32-1</f>
        <v>0</v>
      </c>
      <c r="CU60" s="44"/>
      <c r="CV60" s="9" t="str">
        <f t="shared" si="432"/>
        <v/>
      </c>
      <c r="CW60" s="26" t="str">
        <f t="shared" si="472"/>
        <v/>
      </c>
      <c r="CX60" s="215">
        <f>COUNTIF(CV$58:CV60,OK)+COUNTIF(CV$58:CV60,RDGfix)+COUNTIF(CV$58:CV60,RDGave)+CX$32-1</f>
        <v>0</v>
      </c>
      <c r="CY60" s="44"/>
      <c r="CZ60" s="9" t="str">
        <f t="shared" si="433"/>
        <v/>
      </c>
      <c r="DA60" s="26" t="str">
        <f t="shared" si="473"/>
        <v/>
      </c>
      <c r="DB60" s="215">
        <f>COUNTIF(CZ$58:CZ60,OK)+COUNTIF(CZ$58:CZ60,RDGfix)+COUNTIF(CZ$58:CZ60,RDGave)+DB$32-1</f>
        <v>0</v>
      </c>
      <c r="DC60" s="44"/>
      <c r="DD60" s="9" t="str">
        <f t="shared" si="434"/>
        <v/>
      </c>
      <c r="DE60" s="26" t="str">
        <f t="shared" si="474"/>
        <v/>
      </c>
      <c r="DF60" s="215">
        <f>COUNTIF(DD$58:DD60,OK)+COUNTIF(DD$58:DD60,RDGfix)+COUNTIF(DD$58:DD60,RDGave)+DF$32-1</f>
        <v>0</v>
      </c>
      <c r="DG60" s="44"/>
      <c r="DH60" s="9" t="str">
        <f t="shared" si="435"/>
        <v/>
      </c>
      <c r="DI60" s="26" t="str">
        <f t="shared" si="475"/>
        <v/>
      </c>
      <c r="DJ60" s="215">
        <f>COUNTIF(DH$58:DH60,OK)+COUNTIF(DH$58:DH60,RDGfix)+COUNTIF(DH$58:DH60,RDGave)+DJ$32-1</f>
        <v>0</v>
      </c>
      <c r="DK60" s="44"/>
      <c r="DL60" s="9" t="str">
        <f t="shared" si="436"/>
        <v/>
      </c>
      <c r="DM60" s="26" t="str">
        <f t="shared" si="476"/>
        <v/>
      </c>
      <c r="DN60" s="215">
        <f>COUNTIF(DL$58:DL60,OK)+COUNTIF(DL$58:DL60,RDGfix)+COUNTIF(DL$58:DL60,RDGave)+DN$32-1</f>
        <v>0</v>
      </c>
      <c r="DO60" s="44"/>
      <c r="DP60" s="9" t="str">
        <f t="shared" si="437"/>
        <v/>
      </c>
      <c r="DQ60" s="26" t="str">
        <f t="shared" si="477"/>
        <v/>
      </c>
      <c r="DR60" s="215">
        <f>COUNTIF(DP$58:DP60,OK)+COUNTIF(DP$58:DP60,RDGfix)+COUNTIF(DP$58:DP60,RDGave)+DR$32-1</f>
        <v>0</v>
      </c>
      <c r="DS60" s="44"/>
      <c r="DT60" s="9" t="str">
        <f t="shared" si="438"/>
        <v/>
      </c>
      <c r="DU60" s="26" t="str">
        <f t="shared" si="478"/>
        <v/>
      </c>
      <c r="DV60" s="215">
        <f>COUNTIF(DT$58:DT60,OK)+COUNTIF(DT$58:DT60,RDGfix)+COUNTIF(DT$58:DT60,RDGave)+DV$32-1</f>
        <v>0</v>
      </c>
      <c r="DW60" s="44"/>
      <c r="DX60" s="9" t="str">
        <f t="shared" si="439"/>
        <v/>
      </c>
      <c r="DY60" s="26" t="str">
        <f t="shared" si="479"/>
        <v/>
      </c>
      <c r="DZ60" s="215">
        <f>COUNTIF(DX$58:DX60,OK)+COUNTIF(DX$58:DX60,RDGfix)+COUNTIF(DX$58:DX60,RDGave)+DZ$32-1</f>
        <v>0</v>
      </c>
      <c r="EA60" s="44"/>
      <c r="EB60" s="9" t="str">
        <f t="shared" si="440"/>
        <v/>
      </c>
      <c r="EC60" s="26" t="str">
        <f t="shared" si="480"/>
        <v/>
      </c>
      <c r="ED60" s="215">
        <f>COUNTIF(EB$58:EB60,OK)+COUNTIF(EB$58:EB60,RDGfix)+COUNTIF(EB$58:EB60,RDGave)+ED$32-1</f>
        <v>0</v>
      </c>
      <c r="EE60" s="44"/>
      <c r="EF60" s="9" t="str">
        <f t="shared" si="441"/>
        <v/>
      </c>
      <c r="EG60" s="26" t="str">
        <f t="shared" si="481"/>
        <v/>
      </c>
      <c r="EH60" s="215">
        <f>COUNTIF(EF$58:EF60,OK)+COUNTIF(EF$58:EF60,RDGfix)+COUNTIF(EF$58:EF60,RDGave)+EH$32-1</f>
        <v>0</v>
      </c>
      <c r="EI60" s="44"/>
      <c r="EJ60" s="9" t="str">
        <f t="shared" si="442"/>
        <v/>
      </c>
      <c r="EK60" s="26" t="str">
        <f t="shared" si="482"/>
        <v/>
      </c>
      <c r="EL60" s="215">
        <f>COUNTIF(EJ$58:EJ60,OK)+COUNTIF(EJ$58:EJ60,RDGfix)+COUNTIF(EJ$58:EJ60,RDGave)+EL$32-1</f>
        <v>0</v>
      </c>
      <c r="EM60" s="44"/>
      <c r="EN60" s="9" t="str">
        <f t="shared" si="443"/>
        <v/>
      </c>
      <c r="EO60" s="26" t="str">
        <f t="shared" si="483"/>
        <v/>
      </c>
      <c r="EP60" s="215">
        <f>COUNTIF(EN$58:EN60,OK)+COUNTIF(EN$58:EN60,RDGfix)+COUNTIF(EN$58:EN60,RDGave)+EP$32-1</f>
        <v>0</v>
      </c>
      <c r="EQ60" s="44"/>
      <c r="ER60" s="9" t="str">
        <f t="shared" si="444"/>
        <v/>
      </c>
      <c r="ES60" s="26" t="str">
        <f t="shared" si="484"/>
        <v/>
      </c>
      <c r="ET60" s="215">
        <f>COUNTIF(ER$58:ER60,OK)+COUNTIF(ER$58:ER60,RDGfix)+COUNTIF(ER$58:ER60,RDGave)+ET$32-1</f>
        <v>0</v>
      </c>
      <c r="EU60" s="44"/>
      <c r="EV60" s="9" t="str">
        <f t="shared" si="445"/>
        <v/>
      </c>
      <c r="EW60" s="26" t="str">
        <f t="shared" si="485"/>
        <v/>
      </c>
      <c r="EX60" s="215">
        <f>COUNTIF(EV$58:EV60,OK)+COUNTIF(EV$58:EV60,RDGfix)+COUNTIF(EV$58:EV60,RDGave)+EX$32-1</f>
        <v>0</v>
      </c>
      <c r="EY60" s="44"/>
      <c r="EZ60" s="9" t="str">
        <f t="shared" si="446"/>
        <v/>
      </c>
      <c r="FA60" s="26" t="str">
        <f t="shared" si="486"/>
        <v/>
      </c>
      <c r="FB60" s="215">
        <f>COUNTIF(EZ$58:EZ60,OK)+COUNTIF(EZ$58:EZ60,RDGfix)+COUNTIF(EZ$58:EZ60,RDGave)+FB$32-1</f>
        <v>0</v>
      </c>
      <c r="FC60" s="44"/>
      <c r="FD60" s="9" t="str">
        <f t="shared" si="447"/>
        <v/>
      </c>
      <c r="FE60" s="26" t="str">
        <f t="shared" si="487"/>
        <v/>
      </c>
      <c r="FF60" s="215">
        <f>COUNTIF(FD$58:FD60,OK)+COUNTIF(FD$58:FD60,RDGfix)+COUNTIF(FD$58:FD60,RDGave)+FF$32-1</f>
        <v>0</v>
      </c>
      <c r="FG60" s="44"/>
      <c r="FH60" s="9" t="str">
        <f t="shared" si="448"/>
        <v/>
      </c>
      <c r="FI60" s="26" t="str">
        <f t="shared" si="488"/>
        <v/>
      </c>
      <c r="FJ60" s="215">
        <f>COUNTIF(FH$58:FH60,OK)+COUNTIF(FH$58:FH60,RDGfix)+COUNTIF(FH$58:FH60,RDGave)+FJ$32-1</f>
        <v>0</v>
      </c>
      <c r="FK60" s="2"/>
      <c r="FL60" s="53"/>
      <c r="FM60" s="2"/>
      <c r="FN60" s="54"/>
      <c r="FO60" s="45"/>
      <c r="FP60" s="2"/>
    </row>
    <row r="61" spans="1:172">
      <c r="B61" s="5" t="s">
        <v>21</v>
      </c>
      <c r="C61" s="242"/>
      <c r="D61" s="6" t="str">
        <f t="shared" si="407"/>
        <v/>
      </c>
      <c r="E61" s="6" t="str">
        <f t="shared" si="408"/>
        <v/>
      </c>
      <c r="F61" s="201">
        <f>COUNTIF(D$58:D61,OK)+COUNTIF(D$58:D61,RDGfix)+COUNTIF(D$58:D61,RDGave)+COUNTIF(D$58:D61,RDGevent)</f>
        <v>0</v>
      </c>
      <c r="G61" s="44"/>
      <c r="H61" s="9" t="str">
        <f t="shared" si="409"/>
        <v/>
      </c>
      <c r="I61" s="26" t="str">
        <f t="shared" si="449"/>
        <v/>
      </c>
      <c r="J61" s="215">
        <f>COUNTIF(H$58:H61,OK)+COUNTIF(H$58:H61,RDGfix)+COUNTIF(H$58:H61,RDGave)+COUNTIF(H$58:H61,RDGevent)+J$32-1</f>
        <v>0</v>
      </c>
      <c r="K61" s="44"/>
      <c r="L61" s="9" t="str">
        <f t="shared" si="410"/>
        <v/>
      </c>
      <c r="M61" s="26" t="str">
        <f t="shared" si="450"/>
        <v/>
      </c>
      <c r="N61" s="215">
        <f>COUNTIF(L$58:L61,OK)+COUNTIF(L$58:L61,RDGfix)+COUNTIF(L$58:L61,RDGave)+N$32-1</f>
        <v>0</v>
      </c>
      <c r="O61" s="44"/>
      <c r="P61" s="9" t="str">
        <f t="shared" si="411"/>
        <v/>
      </c>
      <c r="Q61" s="26" t="str">
        <f t="shared" si="451"/>
        <v/>
      </c>
      <c r="R61" s="215">
        <f>COUNTIF(P$58:P61,OK)+COUNTIF(P$58:P61,RDGfix)+COUNTIF(P$58:P61,RDGave)+R$32-1</f>
        <v>0</v>
      </c>
      <c r="S61" s="44"/>
      <c r="T61" s="9" t="str">
        <f t="shared" si="412"/>
        <v/>
      </c>
      <c r="U61" s="26" t="str">
        <f t="shared" si="452"/>
        <v/>
      </c>
      <c r="V61" s="215">
        <f>COUNTIF(T$58:T61,OK)+COUNTIF(T$58:T61,RDGfix)+COUNTIF(T$58:T61,RDGave)+V$32-1</f>
        <v>0</v>
      </c>
      <c r="W61" s="44"/>
      <c r="X61" s="9" t="str">
        <f t="shared" si="413"/>
        <v/>
      </c>
      <c r="Y61" s="26" t="str">
        <f t="shared" si="453"/>
        <v/>
      </c>
      <c r="Z61" s="215">
        <f>COUNTIF(X$58:X61,OK)+COUNTIF(X$58:X61,RDGfix)+COUNTIF(X$58:X61,RDGave)+Z$32-1</f>
        <v>0</v>
      </c>
      <c r="AA61" s="44"/>
      <c r="AB61" s="9" t="str">
        <f t="shared" si="414"/>
        <v/>
      </c>
      <c r="AC61" s="26" t="str">
        <f t="shared" si="454"/>
        <v/>
      </c>
      <c r="AD61" s="215">
        <f>COUNTIF(AB$58:AB61,OK)+COUNTIF(AB$58:AB61,RDGfix)+COUNTIF(AB$58:AB61,RDGave)+AD$32-1</f>
        <v>0</v>
      </c>
      <c r="AE61" s="44"/>
      <c r="AF61" s="9" t="str">
        <f t="shared" si="415"/>
        <v/>
      </c>
      <c r="AG61" s="26" t="str">
        <f t="shared" si="455"/>
        <v/>
      </c>
      <c r="AH61" s="215">
        <f>COUNTIF(AF$58:AF61,OK)+COUNTIF(AF$58:AF61,RDGfix)+COUNTIF(AF$58:AF61,RDGave)+AH$32-1</f>
        <v>0</v>
      </c>
      <c r="AI61" s="44"/>
      <c r="AJ61" s="9" t="str">
        <f t="shared" si="416"/>
        <v/>
      </c>
      <c r="AK61" s="26" t="str">
        <f t="shared" si="456"/>
        <v/>
      </c>
      <c r="AL61" s="215">
        <f>COUNTIF(AJ$58:AJ61,OK)+COUNTIF(AJ$58:AJ61,RDGfix)+COUNTIF(AJ$58:AJ61,RDGave)+AL$32-1</f>
        <v>0</v>
      </c>
      <c r="AM61" s="44"/>
      <c r="AN61" s="9" t="str">
        <f t="shared" si="417"/>
        <v/>
      </c>
      <c r="AO61" s="26" t="str">
        <f t="shared" si="457"/>
        <v/>
      </c>
      <c r="AP61" s="215">
        <f>COUNTIF(AN$58:AN61,OK)+COUNTIF(AN$58:AN61,RDGfix)+COUNTIF(AN$58:AN61,RDGave)+AP$32-1</f>
        <v>0</v>
      </c>
      <c r="AQ61" s="44"/>
      <c r="AR61" s="9" t="str">
        <f t="shared" si="418"/>
        <v/>
      </c>
      <c r="AS61" s="26" t="str">
        <f t="shared" si="458"/>
        <v/>
      </c>
      <c r="AT61" s="215">
        <f>COUNTIF(AR$58:AR61,OK)+COUNTIF(AR$58:AR61,RDGfix)+COUNTIF(AR$58:AR61,RDGave)+AT$32-1</f>
        <v>0</v>
      </c>
      <c r="AU61" s="44"/>
      <c r="AV61" s="9" t="str">
        <f t="shared" si="419"/>
        <v/>
      </c>
      <c r="AW61" s="26" t="str">
        <f t="shared" si="459"/>
        <v/>
      </c>
      <c r="AX61" s="215">
        <f>COUNTIF(AV$58:AV61,OK)+COUNTIF(AV$58:AV61,RDGfix)+COUNTIF(AV$58:AV61,RDGave)+AX$32-1</f>
        <v>0</v>
      </c>
      <c r="AY61" s="44"/>
      <c r="AZ61" s="9" t="str">
        <f t="shared" si="420"/>
        <v/>
      </c>
      <c r="BA61" s="26" t="str">
        <f t="shared" si="460"/>
        <v/>
      </c>
      <c r="BB61" s="215">
        <f>COUNTIF(AZ$58:AZ61,OK)+COUNTIF(AZ$58:AZ61,RDGfix)+COUNTIF(AZ$58:AZ61,RDGave)+BB$32-1</f>
        <v>0</v>
      </c>
      <c r="BC61" s="44"/>
      <c r="BD61" s="9" t="str">
        <f t="shared" si="421"/>
        <v/>
      </c>
      <c r="BE61" s="26" t="str">
        <f t="shared" si="461"/>
        <v/>
      </c>
      <c r="BF61" s="215">
        <f>COUNTIF(BD$58:BD61,OK)+COUNTIF(BD$58:BD61,RDGfix)+COUNTIF(BD$58:BD61,RDGave)+BF$32-1</f>
        <v>0</v>
      </c>
      <c r="BG61" s="44"/>
      <c r="BH61" s="9" t="str">
        <f t="shared" si="422"/>
        <v/>
      </c>
      <c r="BI61" s="26" t="str">
        <f t="shared" si="462"/>
        <v/>
      </c>
      <c r="BJ61" s="215">
        <f>COUNTIF(BH$58:BH61,OK)+COUNTIF(BH$58:BH61,RDGfix)+COUNTIF(BH$58:BH61,RDGave)+BJ$32-1</f>
        <v>0</v>
      </c>
      <c r="BK61" s="44"/>
      <c r="BL61" s="9" t="str">
        <f t="shared" si="423"/>
        <v/>
      </c>
      <c r="BM61" s="26" t="str">
        <f t="shared" si="463"/>
        <v/>
      </c>
      <c r="BN61" s="215">
        <f>COUNTIF(BL$58:BL61,OK)+COUNTIF(BL$58:BL61,RDGfix)+COUNTIF(BL$58:BL61,RDGave)+BN$32-1</f>
        <v>0</v>
      </c>
      <c r="BO61" s="44"/>
      <c r="BP61" s="9" t="str">
        <f t="shared" si="424"/>
        <v/>
      </c>
      <c r="BQ61" s="26" t="str">
        <f t="shared" si="464"/>
        <v/>
      </c>
      <c r="BR61" s="215">
        <f>COUNTIF(BP$58:BP61,OK)+COUNTIF(BP$58:BP61,RDGfix)+COUNTIF(BP$58:BP61,RDGave)+BR$32-1</f>
        <v>0</v>
      </c>
      <c r="BS61" s="44"/>
      <c r="BT61" s="9" t="str">
        <f t="shared" si="425"/>
        <v/>
      </c>
      <c r="BU61" s="26" t="str">
        <f t="shared" si="465"/>
        <v/>
      </c>
      <c r="BV61" s="215">
        <f>COUNTIF(BT$58:BT61,OK)+COUNTIF(BT$58:BT61,RDGfix)+COUNTIF(BT$58:BT61,RDGave)+BV$32-1</f>
        <v>0</v>
      </c>
      <c r="BW61" s="44"/>
      <c r="BX61" s="9" t="str">
        <f t="shared" si="426"/>
        <v/>
      </c>
      <c r="BY61" s="26" t="str">
        <f t="shared" si="466"/>
        <v/>
      </c>
      <c r="BZ61" s="215">
        <f>COUNTIF(BX$58:BX61,OK)+COUNTIF(BX$58:BX61,RDGfix)+COUNTIF(BX$58:BX61,RDGave)+BZ$32-1</f>
        <v>0</v>
      </c>
      <c r="CA61" s="44"/>
      <c r="CB61" s="9" t="str">
        <f t="shared" si="427"/>
        <v/>
      </c>
      <c r="CC61" s="26" t="str">
        <f t="shared" si="467"/>
        <v/>
      </c>
      <c r="CD61" s="215">
        <f>COUNTIF(CB$58:CB61,OK)+COUNTIF(CB$58:CB61,RDGfix)+COUNTIF(CB$58:CB61,RDGave)+CD$32-1</f>
        <v>0</v>
      </c>
      <c r="CE61" s="44"/>
      <c r="CF61" s="9" t="str">
        <f t="shared" si="428"/>
        <v/>
      </c>
      <c r="CG61" s="26" t="str">
        <f t="shared" si="468"/>
        <v/>
      </c>
      <c r="CH61" s="215">
        <f>COUNTIF(CF$58:CF61,OK)+COUNTIF(CF$58:CF61,RDGfix)+COUNTIF(CF$58:CF61,RDGave)+CH$32-1</f>
        <v>0</v>
      </c>
      <c r="CI61" s="44"/>
      <c r="CJ61" s="9" t="str">
        <f t="shared" si="429"/>
        <v/>
      </c>
      <c r="CK61" s="26" t="str">
        <f t="shared" si="469"/>
        <v/>
      </c>
      <c r="CL61" s="215">
        <f>COUNTIF(CJ$58:CJ61,OK)+COUNTIF(CJ$58:CJ61,RDGfix)+COUNTIF(CJ$58:CJ61,RDGave)+CL$32-1</f>
        <v>0</v>
      </c>
      <c r="CM61" s="44"/>
      <c r="CN61" s="9" t="str">
        <f t="shared" si="430"/>
        <v/>
      </c>
      <c r="CO61" s="26" t="str">
        <f t="shared" si="470"/>
        <v/>
      </c>
      <c r="CP61" s="215">
        <f>COUNTIF(CN$58:CN61,OK)+COUNTIF(CN$58:CN61,RDGfix)+COUNTIF(CN$58:CN61,RDGave)+CP$32-1</f>
        <v>0</v>
      </c>
      <c r="CQ61" s="44"/>
      <c r="CR61" s="9" t="str">
        <f t="shared" si="431"/>
        <v/>
      </c>
      <c r="CS61" s="26" t="str">
        <f t="shared" si="471"/>
        <v/>
      </c>
      <c r="CT61" s="215">
        <f>COUNTIF(CR$58:CR61,OK)+COUNTIF(CR$58:CR61,RDGfix)+COUNTIF(CR$58:CR61,RDGave)+CT$32-1</f>
        <v>0</v>
      </c>
      <c r="CU61" s="44"/>
      <c r="CV61" s="9" t="str">
        <f t="shared" si="432"/>
        <v/>
      </c>
      <c r="CW61" s="26" t="str">
        <f t="shared" si="472"/>
        <v/>
      </c>
      <c r="CX61" s="215">
        <f>COUNTIF(CV$58:CV61,OK)+COUNTIF(CV$58:CV61,RDGfix)+COUNTIF(CV$58:CV61,RDGave)+CX$32-1</f>
        <v>0</v>
      </c>
      <c r="CY61" s="44"/>
      <c r="CZ61" s="9" t="str">
        <f t="shared" si="433"/>
        <v/>
      </c>
      <c r="DA61" s="26" t="str">
        <f t="shared" si="473"/>
        <v/>
      </c>
      <c r="DB61" s="215">
        <f>COUNTIF(CZ$58:CZ61,OK)+COUNTIF(CZ$58:CZ61,RDGfix)+COUNTIF(CZ$58:CZ61,RDGave)+DB$32-1</f>
        <v>0</v>
      </c>
      <c r="DC61" s="44"/>
      <c r="DD61" s="9" t="str">
        <f t="shared" si="434"/>
        <v/>
      </c>
      <c r="DE61" s="26" t="str">
        <f t="shared" si="474"/>
        <v/>
      </c>
      <c r="DF61" s="215">
        <f>COUNTIF(DD$58:DD61,OK)+COUNTIF(DD$58:DD61,RDGfix)+COUNTIF(DD$58:DD61,RDGave)+DF$32-1</f>
        <v>0</v>
      </c>
      <c r="DG61" s="44"/>
      <c r="DH61" s="9" t="str">
        <f t="shared" si="435"/>
        <v/>
      </c>
      <c r="DI61" s="26" t="str">
        <f t="shared" si="475"/>
        <v/>
      </c>
      <c r="DJ61" s="215">
        <f>COUNTIF(DH$58:DH61,OK)+COUNTIF(DH$58:DH61,RDGfix)+COUNTIF(DH$58:DH61,RDGave)+DJ$32-1</f>
        <v>0</v>
      </c>
      <c r="DK61" s="44"/>
      <c r="DL61" s="9" t="str">
        <f t="shared" si="436"/>
        <v/>
      </c>
      <c r="DM61" s="26" t="str">
        <f t="shared" si="476"/>
        <v/>
      </c>
      <c r="DN61" s="215">
        <f>COUNTIF(DL$58:DL61,OK)+COUNTIF(DL$58:DL61,RDGfix)+COUNTIF(DL$58:DL61,RDGave)+DN$32-1</f>
        <v>0</v>
      </c>
      <c r="DO61" s="44"/>
      <c r="DP61" s="9" t="str">
        <f t="shared" si="437"/>
        <v/>
      </c>
      <c r="DQ61" s="26" t="str">
        <f t="shared" si="477"/>
        <v/>
      </c>
      <c r="DR61" s="215">
        <f>COUNTIF(DP$58:DP61,OK)+COUNTIF(DP$58:DP61,RDGfix)+COUNTIF(DP$58:DP61,RDGave)+DR$32-1</f>
        <v>0</v>
      </c>
      <c r="DS61" s="44"/>
      <c r="DT61" s="9" t="str">
        <f t="shared" si="438"/>
        <v/>
      </c>
      <c r="DU61" s="26" t="str">
        <f t="shared" si="478"/>
        <v/>
      </c>
      <c r="DV61" s="215">
        <f>COUNTIF(DT$58:DT61,OK)+COUNTIF(DT$58:DT61,RDGfix)+COUNTIF(DT$58:DT61,RDGave)+DV$32-1</f>
        <v>0</v>
      </c>
      <c r="DW61" s="44"/>
      <c r="DX61" s="9" t="str">
        <f t="shared" si="439"/>
        <v/>
      </c>
      <c r="DY61" s="26" t="str">
        <f t="shared" si="479"/>
        <v/>
      </c>
      <c r="DZ61" s="215">
        <f>COUNTIF(DX$58:DX61,OK)+COUNTIF(DX$58:DX61,RDGfix)+COUNTIF(DX$58:DX61,RDGave)+DZ$32-1</f>
        <v>0</v>
      </c>
      <c r="EA61" s="44"/>
      <c r="EB61" s="9" t="str">
        <f t="shared" si="440"/>
        <v/>
      </c>
      <c r="EC61" s="26" t="str">
        <f t="shared" si="480"/>
        <v/>
      </c>
      <c r="ED61" s="215">
        <f>COUNTIF(EB$58:EB61,OK)+COUNTIF(EB$58:EB61,RDGfix)+COUNTIF(EB$58:EB61,RDGave)+ED$32-1</f>
        <v>0</v>
      </c>
      <c r="EE61" s="44"/>
      <c r="EF61" s="9" t="str">
        <f t="shared" si="441"/>
        <v/>
      </c>
      <c r="EG61" s="26" t="str">
        <f t="shared" si="481"/>
        <v/>
      </c>
      <c r="EH61" s="215">
        <f>COUNTIF(EF$58:EF61,OK)+COUNTIF(EF$58:EF61,RDGfix)+COUNTIF(EF$58:EF61,RDGave)+EH$32-1</f>
        <v>0</v>
      </c>
      <c r="EI61" s="44"/>
      <c r="EJ61" s="9" t="str">
        <f t="shared" si="442"/>
        <v/>
      </c>
      <c r="EK61" s="26" t="str">
        <f t="shared" si="482"/>
        <v/>
      </c>
      <c r="EL61" s="215">
        <f>COUNTIF(EJ$58:EJ61,OK)+COUNTIF(EJ$58:EJ61,RDGfix)+COUNTIF(EJ$58:EJ61,RDGave)+EL$32-1</f>
        <v>0</v>
      </c>
      <c r="EM61" s="44"/>
      <c r="EN61" s="9" t="str">
        <f t="shared" si="443"/>
        <v/>
      </c>
      <c r="EO61" s="26" t="str">
        <f t="shared" si="483"/>
        <v/>
      </c>
      <c r="EP61" s="215">
        <f>COUNTIF(EN$58:EN61,OK)+COUNTIF(EN$58:EN61,RDGfix)+COUNTIF(EN$58:EN61,RDGave)+EP$32-1</f>
        <v>0</v>
      </c>
      <c r="EQ61" s="44"/>
      <c r="ER61" s="9" t="str">
        <f t="shared" si="444"/>
        <v/>
      </c>
      <c r="ES61" s="26" t="str">
        <f t="shared" si="484"/>
        <v/>
      </c>
      <c r="ET61" s="215">
        <f>COUNTIF(ER$58:ER61,OK)+COUNTIF(ER$58:ER61,RDGfix)+COUNTIF(ER$58:ER61,RDGave)+ET$32-1</f>
        <v>0</v>
      </c>
      <c r="EU61" s="44"/>
      <c r="EV61" s="9" t="str">
        <f t="shared" si="445"/>
        <v/>
      </c>
      <c r="EW61" s="26" t="str">
        <f t="shared" si="485"/>
        <v/>
      </c>
      <c r="EX61" s="215">
        <f>COUNTIF(EV$58:EV61,OK)+COUNTIF(EV$58:EV61,RDGfix)+COUNTIF(EV$58:EV61,RDGave)+EX$32-1</f>
        <v>0</v>
      </c>
      <c r="EY61" s="44"/>
      <c r="EZ61" s="9" t="str">
        <f t="shared" si="446"/>
        <v/>
      </c>
      <c r="FA61" s="26" t="str">
        <f t="shared" si="486"/>
        <v/>
      </c>
      <c r="FB61" s="215">
        <f>COUNTIF(EZ$58:EZ61,OK)+COUNTIF(EZ$58:EZ61,RDGfix)+COUNTIF(EZ$58:EZ61,RDGave)+FB$32-1</f>
        <v>0</v>
      </c>
      <c r="FC61" s="44"/>
      <c r="FD61" s="9" t="str">
        <f t="shared" si="447"/>
        <v/>
      </c>
      <c r="FE61" s="26" t="str">
        <f t="shared" si="487"/>
        <v/>
      </c>
      <c r="FF61" s="215">
        <f>COUNTIF(FD$58:FD61,OK)+COUNTIF(FD$58:FD61,RDGfix)+COUNTIF(FD$58:FD61,RDGave)+FF$32-1</f>
        <v>0</v>
      </c>
      <c r="FG61" s="44"/>
      <c r="FH61" s="9" t="str">
        <f t="shared" si="448"/>
        <v/>
      </c>
      <c r="FI61" s="26" t="str">
        <f t="shared" si="488"/>
        <v/>
      </c>
      <c r="FJ61" s="215">
        <f>COUNTIF(FH$58:FH61,OK)+COUNTIF(FH$58:FH61,RDGfix)+COUNTIF(FH$58:FH61,RDGave)+FJ$32-1</f>
        <v>0</v>
      </c>
      <c r="FK61" s="2"/>
      <c r="FL61" s="53"/>
      <c r="FM61" s="2"/>
      <c r="FN61" s="54"/>
      <c r="FO61" s="45"/>
      <c r="FP61" s="2"/>
    </row>
    <row r="62" spans="1:172">
      <c r="B62" s="5" t="s">
        <v>22</v>
      </c>
      <c r="C62" s="242"/>
      <c r="D62" s="6" t="str">
        <f t="shared" si="407"/>
        <v/>
      </c>
      <c r="E62" s="6" t="str">
        <f t="shared" si="408"/>
        <v/>
      </c>
      <c r="F62" s="201">
        <f>COUNTIF(D$58:D62,OK)+COUNTIF(D$58:D62,RDGfix)+COUNTIF(D$58:D62,RDGave)+COUNTIF(D$58:D62,RDGevent)</f>
        <v>0</v>
      </c>
      <c r="G62" s="193"/>
      <c r="H62" s="194" t="str">
        <f t="shared" ref="H62:H80" si="489">IF(G62="","",OK)</f>
        <v/>
      </c>
      <c r="I62" s="6" t="str">
        <f t="shared" ref="I62:I80" si="490">IF(G62="","",IF(AND(H$57="L",H62="DNC"),$I$2,
IF(H62=OK,J62,IF(HLOOKUP(H62,Comments3,2,FALSE)=D,J$57,IF(HLOOKUP(H62,Comments3,2,FALSE)=A,VLOOKUP(G62,Averages,G$4,FALSE),IF(HLOOKUP(H62,Comments3,2,FALSE)=E,VLOOKUP(G62,EventAverage,2,FALSE), HLOOKUP(H62,Comments4,2,FALSE)))))))</f>
        <v/>
      </c>
      <c r="J62" s="201">
        <f>COUNTIF(H$58:H62,OK)+COUNTIF(H$58:H62,RDGfix)+COUNTIF(H$58:H62,RDGave)+COUNTIF(H$58:H62,RDGevent)+J$32-1</f>
        <v>0</v>
      </c>
      <c r="K62" s="193"/>
      <c r="L62" s="194" t="str">
        <f t="shared" ref="L62:L80" si="491">IF(K62="","",OK)</f>
        <v/>
      </c>
      <c r="M62" s="6" t="str">
        <f t="shared" ref="M62:M80" si="492">IF(K62="","",IF(AND(L$57="L",L62="DNC"),$I$2,
IF(L62=OK,N62,IF(HLOOKUP(L62,Comments3,2,FALSE)=D,N$57,IF(HLOOKUP(L62,Comments3,2,FALSE)=A,VLOOKUP(K62,Averages,K$4,FALSE),IF(HLOOKUP(L62,Comments3,2,FALSE)=E,VLOOKUP(K62,EventAverage,2,FALSE), HLOOKUP(L62,Comments4,2,FALSE)))))))</f>
        <v/>
      </c>
      <c r="N62" s="201">
        <f>COUNTIF(L$58:L62,OK)+COUNTIF(L$58:L62,RDGfix)+COUNTIF(L$58:L62,RDGave)+COUNTIF(L$58:L62,RDGevent)+N$32-1</f>
        <v>0</v>
      </c>
      <c r="O62" s="193"/>
      <c r="P62" s="194" t="str">
        <f t="shared" ref="P62:P80" si="493">IF(O62="","",OK)</f>
        <v/>
      </c>
      <c r="Q62" s="6" t="str">
        <f t="shared" ref="Q62:Q80" si="494">IF(O62="","",IF(AND(P$57="L",P62="DNC"),$I$2,
IF(P62=OK,R62,IF(HLOOKUP(P62,Comments3,2,FALSE)=D,R$57,IF(HLOOKUP(P62,Comments3,2,FALSE)=A,VLOOKUP(O62,Averages,O$4,FALSE),IF(HLOOKUP(P62,Comments3,2,FALSE)=E,VLOOKUP(O62,EventAverage,2,FALSE), HLOOKUP(P62,Comments4,2,FALSE)))))))</f>
        <v/>
      </c>
      <c r="R62" s="201">
        <f>COUNTIF(P$58:P62,OK)+COUNTIF(P$58:P62,RDGfix)+COUNTIF(P$58:P62,RDGave)+COUNTIF(P$58:P62,RDGevent)+R$32-1</f>
        <v>0</v>
      </c>
      <c r="S62" s="193"/>
      <c r="T62" s="194" t="str">
        <f t="shared" ref="T62:T80" si="495">IF(S62="","",OK)</f>
        <v/>
      </c>
      <c r="U62" s="6" t="str">
        <f t="shared" ref="U62:U80" si="496">IF(S62="","",IF(AND(T$57="L",T62="DNC"),$I$2,
IF(T62=OK,V62,IF(HLOOKUP(T62,Comments3,2,FALSE)=D,V$57,IF(HLOOKUP(T62,Comments3,2,FALSE)=A,VLOOKUP(S62,Averages,S$4,FALSE),IF(HLOOKUP(T62,Comments3,2,FALSE)=E,VLOOKUP(S62,EventAverage,2,FALSE), HLOOKUP(T62,Comments4,2,FALSE)))))))</f>
        <v/>
      </c>
      <c r="V62" s="201">
        <f>COUNTIF(T$58:T62,OK)+COUNTIF(T$58:T62,RDGfix)+COUNTIF(T$58:T62,RDGave)+COUNTIF(T$58:T62,RDGevent)+V$32-1</f>
        <v>0</v>
      </c>
      <c r="W62" s="193"/>
      <c r="X62" s="194" t="str">
        <f t="shared" ref="X62:X80" si="497">IF(W62="","",OK)</f>
        <v/>
      </c>
      <c r="Y62" s="6" t="str">
        <f t="shared" ref="Y62:Y80" si="498">IF(W62="","",IF(AND(X$57="L",X62="DNC"),$I$2,
IF(X62=OK,Z62,IF(HLOOKUP(X62,Comments3,2,FALSE)=D,Z$57,IF(HLOOKUP(X62,Comments3,2,FALSE)=A,VLOOKUP(W62,Averages,W$4,FALSE),IF(HLOOKUP(X62,Comments3,2,FALSE)=E,VLOOKUP(W62,EventAverage,2,FALSE), HLOOKUP(X62,Comments4,2,FALSE)))))))</f>
        <v/>
      </c>
      <c r="Z62" s="201">
        <f>COUNTIF(X$58:X62,OK)+COUNTIF(X$58:X62,RDGfix)+COUNTIF(X$58:X62,RDGave)+COUNTIF(X$58:X62,RDGevent)+Z$32-1</f>
        <v>0</v>
      </c>
      <c r="AA62" s="193"/>
      <c r="AB62" s="194" t="str">
        <f t="shared" ref="AB62:AB80" si="499">IF(AA62="","",OK)</f>
        <v/>
      </c>
      <c r="AC62" s="6" t="str">
        <f t="shared" ref="AC62:AC80" si="500">IF(AA62="","",IF(AND(AB$57="L",AB62="DNC"),$I$2,
IF(AB62=OK,AD62,IF(HLOOKUP(AB62,Comments3,2,FALSE)=D,AD$57,IF(HLOOKUP(AB62,Comments3,2,FALSE)=A,VLOOKUP(AA62,Averages,AA$4,FALSE),IF(HLOOKUP(AB62,Comments3,2,FALSE)=E,VLOOKUP(AA62,EventAverage,2,FALSE), HLOOKUP(AB62,Comments4,2,FALSE)))))))</f>
        <v/>
      </c>
      <c r="AD62" s="201">
        <f>COUNTIF(AB$58:AB62,OK)+COUNTIF(AB$58:AB62,RDGfix)+COUNTIF(AB$58:AB62,RDGave)+COUNTIF(AB$58:AB62,RDGevent)+AD$32-1</f>
        <v>0</v>
      </c>
      <c r="AE62" s="193"/>
      <c r="AF62" s="194" t="str">
        <f t="shared" ref="AF62:AF80" si="501">IF(AE62="","",OK)</f>
        <v/>
      </c>
      <c r="AG62" s="6" t="str">
        <f t="shared" ref="AG62:AG80" si="502">IF(AE62="","",IF(AND(AF$57="L",AF62="DNC"),$I$2,
IF(AF62=OK,AH62,IF(HLOOKUP(AF62,Comments3,2,FALSE)=D,AH$57,IF(HLOOKUP(AF62,Comments3,2,FALSE)=A,VLOOKUP(AE62,Averages,AE$4,FALSE),IF(HLOOKUP(AF62,Comments3,2,FALSE)=E,VLOOKUP(AE62,EventAverage,2,FALSE), HLOOKUP(AF62,Comments4,2,FALSE)))))))</f>
        <v/>
      </c>
      <c r="AH62" s="201">
        <f>COUNTIF(AF$58:AF62,OK)+COUNTIF(AF$58:AF62,RDGfix)+COUNTIF(AF$58:AF62,RDGave)+COUNTIF(AF$58:AF62,RDGevent)+AH$32-1</f>
        <v>0</v>
      </c>
      <c r="AI62" s="193"/>
      <c r="AJ62" s="194" t="str">
        <f t="shared" ref="AJ62:AJ80" si="503">IF(AI62="","",OK)</f>
        <v/>
      </c>
      <c r="AK62" s="6" t="str">
        <f t="shared" ref="AK62:AK80" si="504">IF(AI62="","",IF(AND(AJ$57="L",AJ62="DNC"),$I$2,
IF(AJ62=OK,AL62,IF(HLOOKUP(AJ62,Comments3,2,FALSE)=D,AL$57,IF(HLOOKUP(AJ62,Comments3,2,FALSE)=A,VLOOKUP(AI62,Averages,AI$4,FALSE),IF(HLOOKUP(AJ62,Comments3,2,FALSE)=E,VLOOKUP(AI62,EventAverage,2,FALSE), HLOOKUP(AJ62,Comments4,2,FALSE)))))))</f>
        <v/>
      </c>
      <c r="AL62" s="201">
        <f>COUNTIF(AJ$58:AJ62,OK)+COUNTIF(AJ$58:AJ62,RDGfix)+COUNTIF(AJ$58:AJ62,RDGave)+COUNTIF(AJ$58:AJ62,RDGevent)+AL$32-1</f>
        <v>0</v>
      </c>
      <c r="AM62" s="243"/>
      <c r="AN62" s="194" t="str">
        <f t="shared" ref="AN62:AN80" si="505">IF(AM62="","",OK)</f>
        <v/>
      </c>
      <c r="AO62" s="6" t="str">
        <f t="shared" ref="AO62:AO81" si="506">IF(AM62="","",IF(AND(AN$57="L",AN62="DNC"),$I$2,
IF(AN62=OK,AP62,IF(HLOOKUP(AN62,Comments3,2,FALSE)=D,AP$57,IF(HLOOKUP(AN62,Comments3,2,FALSE)=A,VLOOKUP(AM62,Averages,AM$4,FALSE),IF(HLOOKUP(AN62,Comments3,2,FALSE)=E,VLOOKUP(AM62,EventAverage,2,FALSE), HLOOKUP(AN62,Comments4,2,FALSE)))))))</f>
        <v/>
      </c>
      <c r="AP62" s="201">
        <f>COUNTIF(AN$58:AN62,OK)+COUNTIF(AN$58:AN62,RDGfix)+COUNTIF(AN$58:AN62,RDGave)+COUNTIF(AN$58:AN62,RDGevent)+AP$32-1</f>
        <v>0</v>
      </c>
      <c r="AQ62" s="193"/>
      <c r="AR62" s="194" t="str">
        <f t="shared" ref="AR62:AR80" si="507">IF(AQ62="","",OK)</f>
        <v/>
      </c>
      <c r="AS62" s="6" t="str">
        <f t="shared" ref="AS62:AS80" si="508">IF(AQ62="","",IF(AND(AR$57="L",AR62="DNC"),$I$2,
IF(AR62=OK,AT62,IF(HLOOKUP(AR62,Comments3,2,FALSE)=D,AT$57,IF(HLOOKUP(AR62,Comments3,2,FALSE)=A,VLOOKUP(AQ62,Averages,AQ$4,FALSE),IF(HLOOKUP(AR62,Comments3,2,FALSE)=E,VLOOKUP(AQ62,EventAverage,2,FALSE), HLOOKUP(AR62,Comments4,2,FALSE)))))))</f>
        <v/>
      </c>
      <c r="AT62" s="201">
        <f>COUNTIF(AR$58:AR62,OK)+COUNTIF(AR$58:AR62,RDGfix)+COUNTIF(AR$58:AR62,RDGave)+COUNTIF(AR$58:AR62,RDGevent)+AT$32-1</f>
        <v>0</v>
      </c>
      <c r="AU62" s="193"/>
      <c r="AV62" s="194" t="str">
        <f t="shared" ref="AV62:AV80" si="509">IF(AU62="","",OK)</f>
        <v/>
      </c>
      <c r="AW62" s="6" t="str">
        <f t="shared" ref="AW62:AW80" si="510">IF(AU62="","",IF(AND(AV$57="L",AV62="DNC"),$I$2,
IF(AV62=OK,AX62,IF(HLOOKUP(AV62,Comments3,2,FALSE)=D,AX$57,IF(HLOOKUP(AV62,Comments3,2,FALSE)=A,VLOOKUP(AU62,Averages,AU$4,FALSE),IF(HLOOKUP(AV62,Comments3,2,FALSE)=E,VLOOKUP(AU62,EventAverage,2,FALSE), HLOOKUP(AV62,Comments4,2,FALSE)))))))</f>
        <v/>
      </c>
      <c r="AX62" s="201">
        <f>COUNTIF(AV$58:AV62,OK)+COUNTIF(AV$58:AV62,RDGfix)+COUNTIF(AV$58:AV62,RDGave)+COUNTIF(AV$58:AV62,RDGevent)+AX$32-1</f>
        <v>0</v>
      </c>
      <c r="AY62" s="193"/>
      <c r="AZ62" s="194" t="str">
        <f t="shared" ref="AZ62:AZ80" si="511">IF(AY62="","",OK)</f>
        <v/>
      </c>
      <c r="BA62" s="6" t="str">
        <f t="shared" ref="BA62:BA80" si="512">IF(AY62="","",IF(AND(AZ$57="L",AZ62="DNC"),$I$2,
IF(AZ62=OK,BB62,IF(HLOOKUP(AZ62,Comments3,2,FALSE)=D,BB$57,IF(HLOOKUP(AZ62,Comments3,2,FALSE)=A,VLOOKUP(AY62,Averages,AY$4,FALSE),IF(HLOOKUP(AZ62,Comments3,2,FALSE)=E,VLOOKUP(AY62,EventAverage,2,FALSE), HLOOKUP(AZ62,Comments4,2,FALSE)))))))</f>
        <v/>
      </c>
      <c r="BB62" s="201">
        <f>COUNTIF(AZ$58:AZ62,OK)+COUNTIF(AZ$58:AZ62,RDGfix)+COUNTIF(AZ$58:AZ62,RDGave)+COUNTIF(AZ$58:AZ62,RDGevent)+BB$32-1</f>
        <v>0</v>
      </c>
      <c r="BC62" s="193"/>
      <c r="BD62" s="194" t="str">
        <f t="shared" ref="BD62:BD80" si="513">IF(BC62="","",OK)</f>
        <v/>
      </c>
      <c r="BE62" s="6" t="str">
        <f t="shared" ref="BE62:BE80" si="514">IF(BC62="","",IF(AND(BD$57="L",BD62="DNC"),$I$2,
IF(BD62=OK,BF62,IF(HLOOKUP(BD62,Comments3,2,FALSE)=D,BF$57,IF(HLOOKUP(BD62,Comments3,2,FALSE)=A,VLOOKUP(BC62,Averages,BC$4,FALSE),IF(HLOOKUP(BD62,Comments3,2,FALSE)=E,VLOOKUP(BC62,EventAverage,2,FALSE), HLOOKUP(BD62,Comments4,2,FALSE)))))))</f>
        <v/>
      </c>
      <c r="BF62" s="201">
        <f>COUNTIF(BD$58:BD62,OK)+COUNTIF(BD$58:BD62,RDGfix)+COUNTIF(BD$58:BD62,RDGave)+COUNTIF(BD$58:BD62,RDGevent)+BF$32-1</f>
        <v>0</v>
      </c>
      <c r="BG62" s="193"/>
      <c r="BH62" s="194" t="str">
        <f t="shared" ref="BH62:BH80" si="515">IF(BG62="","",OK)</f>
        <v/>
      </c>
      <c r="BI62" s="6" t="str">
        <f t="shared" ref="BI62:BI80" si="516">IF(BG62="","",IF(AND(BH$57="L",BH62="DNC"),$I$2,
IF(BH62=OK,BJ62,IF(HLOOKUP(BH62,Comments3,2,FALSE)=D,BJ$57,IF(HLOOKUP(BH62,Comments3,2,FALSE)=A,VLOOKUP(BG62,Averages,BG$4,FALSE),IF(HLOOKUP(BH62,Comments3,2,FALSE)=E,VLOOKUP(BG62,EventAverage,2,FALSE), HLOOKUP(BH62,Comments4,2,FALSE)))))))</f>
        <v/>
      </c>
      <c r="BJ62" s="201">
        <f>COUNTIF(BH$58:BH62,OK)+COUNTIF(BH$58:BH62,RDGfix)+COUNTIF(BH$58:BH62,RDGave)+COUNTIF(BH$58:BH62,RDGevent)+BJ$32-1</f>
        <v>0</v>
      </c>
      <c r="BK62" s="193"/>
      <c r="BL62" s="194" t="str">
        <f t="shared" ref="BL62:BL80" si="517">IF(BK62="","",OK)</f>
        <v/>
      </c>
      <c r="BM62" s="6" t="str">
        <f t="shared" ref="BM62:BM80" si="518">IF(BK62="","",IF(AND(BL$57="L",BL62="DNC"),$I$2,
IF(BL62=OK,BN62,IF(HLOOKUP(BL62,Comments3,2,FALSE)=D,BN$57,IF(HLOOKUP(BL62,Comments3,2,FALSE)=A,VLOOKUP(BK62,Averages,BK$4,FALSE),IF(HLOOKUP(BL62,Comments3,2,FALSE)=E,VLOOKUP(BK62,EventAverage,2,FALSE), HLOOKUP(BL62,Comments4,2,FALSE)))))))</f>
        <v/>
      </c>
      <c r="BN62" s="201">
        <f>COUNTIF(BL$58:BL62,OK)+COUNTIF(BL$58:BL62,RDGfix)+COUNTIF(BL$58:BL62,RDGave)+COUNTIF(BL$58:BL62,RDGevent)+BN$32-1</f>
        <v>0</v>
      </c>
      <c r="BO62" s="193"/>
      <c r="BP62" s="194" t="str">
        <f t="shared" ref="BP62:BP80" si="519">IF(BO62="","",OK)</f>
        <v/>
      </c>
      <c r="BQ62" s="6" t="str">
        <f t="shared" ref="BQ62:BQ80" si="520">IF(BO62="","",IF(AND(BP$57="L",BP62="DNC"),$I$2,
IF(BP62=OK,BR62,IF(HLOOKUP(BP62,Comments3,2,FALSE)=D,BR$57,IF(HLOOKUP(BP62,Comments3,2,FALSE)=A,VLOOKUP(BO62,Averages,BO$4,FALSE),IF(HLOOKUP(BP62,Comments3,2,FALSE)=E,VLOOKUP(BO62,EventAverage,2,FALSE), HLOOKUP(BP62,Comments4,2,FALSE)))))))</f>
        <v/>
      </c>
      <c r="BR62" s="201">
        <f>COUNTIF(BP$58:BP62,OK)+COUNTIF(BP$58:BP62,RDGfix)+COUNTIF(BP$58:BP62,RDGave)+COUNTIF(BP$58:BP62,RDGevent)+BR$32-1</f>
        <v>0</v>
      </c>
      <c r="BS62" s="193"/>
      <c r="BT62" s="194" t="str">
        <f t="shared" ref="BT62:BT80" si="521">IF(BS62="","",OK)</f>
        <v/>
      </c>
      <c r="BU62" s="6" t="str">
        <f t="shared" ref="BU62:BU80" si="522">IF(BS62="","",IF(AND(BT$57="L",BT62="DNC"),$I$2,
IF(BT62=OK,BV62,IF(HLOOKUP(BT62,Comments3,2,FALSE)=D,BV$57,IF(HLOOKUP(BT62,Comments3,2,FALSE)=A,VLOOKUP(BS62,Averages,BS$4,FALSE),IF(HLOOKUP(BT62,Comments3,2,FALSE)=E,VLOOKUP(BS62,EventAverage,2,FALSE), HLOOKUP(BT62,Comments4,2,FALSE)))))))</f>
        <v/>
      </c>
      <c r="BV62" s="201">
        <f>COUNTIF(BT$58:BT62,OK)+COUNTIF(BT$58:BT62,RDGfix)+COUNTIF(BT$58:BT62,RDGave)+COUNTIF(BT$58:BT62,RDGevent)+BV$32-1</f>
        <v>0</v>
      </c>
      <c r="BW62" s="193"/>
      <c r="BX62" s="194" t="str">
        <f t="shared" ref="BX62:BX80" si="523">IF(BW62="","",OK)</f>
        <v/>
      </c>
      <c r="BY62" s="6" t="str">
        <f t="shared" ref="BY62:BY80" si="524">IF(BW62="","",IF(AND(BX$57="L",BX62="DNC"),$I$2,
IF(BX62=OK,BZ62,IF(HLOOKUP(BX62,Comments3,2,FALSE)=D,BZ$57,IF(HLOOKUP(BX62,Comments3,2,FALSE)=A,VLOOKUP(BW62,Averages,BW$4,FALSE),IF(HLOOKUP(BX62,Comments3,2,FALSE)=E,VLOOKUP(BW62,EventAverage,2,FALSE), HLOOKUP(BX62,Comments4,2,FALSE)))))))</f>
        <v/>
      </c>
      <c r="BZ62" s="201">
        <f>COUNTIF(BX$58:BX62,OK)+COUNTIF(BX$58:BX62,RDGfix)+COUNTIF(BX$58:BX62,RDGave)+COUNTIF(BX$58:BX62,RDGevent)+BZ$32-1</f>
        <v>0</v>
      </c>
      <c r="CA62" s="193"/>
      <c r="CB62" s="194" t="str">
        <f t="shared" ref="CB62:CB80" si="525">IF(CA62="","",OK)</f>
        <v/>
      </c>
      <c r="CC62" s="6" t="str">
        <f t="shared" ref="CC62:CC80" si="526">IF(CA62="","",IF(AND(CB$57="L",CB62="DNC"),$I$2,
IF(CB62=OK,CD62,IF(HLOOKUP(CB62,Comments3,2,FALSE)=D,CD$57,IF(HLOOKUP(CB62,Comments3,2,FALSE)=A,VLOOKUP(CA62,Averages,CA$4,FALSE),IF(HLOOKUP(CB62,Comments3,2,FALSE)=E,VLOOKUP(CA62,EventAverage,2,FALSE), HLOOKUP(CB62,Comments4,2,FALSE)))))))</f>
        <v/>
      </c>
      <c r="CD62" s="201">
        <f>COUNTIF(CB$58:CB62,OK)+COUNTIF(CB$58:CB62,RDGfix)+COUNTIF(CB$58:CB62,RDGave)+COUNTIF(CB$58:CB62,RDGevent)+CD$32-1</f>
        <v>0</v>
      </c>
      <c r="CE62" s="193"/>
      <c r="CF62" s="194" t="str">
        <f t="shared" ref="CF62:CF80" si="527">IF(CE62="","",OK)</f>
        <v/>
      </c>
      <c r="CG62" s="6" t="str">
        <f t="shared" ref="CG62:CG80" si="528">IF(CE62="","",IF(AND(CF$57="L",CF62="DNC"),$I$2,
IF(CF62=OK,CH62,IF(HLOOKUP(CF62,Comments3,2,FALSE)=D,CH$57,IF(HLOOKUP(CF62,Comments3,2,FALSE)=A,VLOOKUP(CE62,Averages,CE$4,FALSE),IF(HLOOKUP(CF62,Comments3,2,FALSE)=E,VLOOKUP(CE62,EventAverage,2,FALSE), HLOOKUP(CF62,Comments4,2,FALSE)))))))</f>
        <v/>
      </c>
      <c r="CH62" s="201">
        <f>COUNTIF(CF$58:CF62,OK)+COUNTIF(CF$58:CF62,RDGfix)+COUNTIF(CF$58:CF62,RDGave)+COUNTIF(CF$58:CF62,RDGevent)+CH$32-1</f>
        <v>0</v>
      </c>
      <c r="CI62" s="193"/>
      <c r="CJ62" s="194" t="str">
        <f t="shared" ref="CJ62:CJ80" si="529">IF(CI62="","",OK)</f>
        <v/>
      </c>
      <c r="CK62" s="6" t="str">
        <f t="shared" ref="CK62:CK80" si="530">IF(CI62="","",IF(AND(CJ$57="L",CJ62="DNC"),$I$2,
IF(CJ62=OK,CL62,IF(HLOOKUP(CJ62,Comments3,2,FALSE)=D,CL$57,IF(HLOOKUP(CJ62,Comments3,2,FALSE)=A,VLOOKUP(CI62,Averages,CI$4,FALSE),IF(HLOOKUP(CJ62,Comments3,2,FALSE)=E,VLOOKUP(CI62,EventAverage,2,FALSE), HLOOKUP(CJ62,Comments4,2,FALSE)))))))</f>
        <v/>
      </c>
      <c r="CL62" s="201">
        <f>COUNTIF(CJ$58:CJ62,OK)+COUNTIF(CJ$58:CJ62,RDGfix)+COUNTIF(CJ$58:CJ62,RDGave)+COUNTIF(CJ$58:CJ62,RDGevent)+CL$32-1</f>
        <v>0</v>
      </c>
      <c r="CM62" s="193"/>
      <c r="CN62" s="194" t="str">
        <f t="shared" ref="CN62:CN80" si="531">IF(CM62="","",OK)</f>
        <v/>
      </c>
      <c r="CO62" s="6" t="str">
        <f t="shared" ref="CO62:CO80" si="532">IF(CM62="","",IF(AND(CN$57="L",CN62="DNC"),$I$2,
IF(CN62=OK,CP62,IF(HLOOKUP(CN62,Comments3,2,FALSE)=D,CP$57,IF(HLOOKUP(CN62,Comments3,2,FALSE)=A,VLOOKUP(CM62,Averages,CM$4,FALSE),IF(HLOOKUP(CN62,Comments3,2,FALSE)=E,VLOOKUP(CM62,EventAverage,2,FALSE), HLOOKUP(CN62,Comments4,2,FALSE)))))))</f>
        <v/>
      </c>
      <c r="CP62" s="201">
        <f>COUNTIF(CN$58:CN62,OK)+COUNTIF(CN$58:CN62,RDGfix)+COUNTIF(CN$58:CN62,RDGave)+COUNTIF(CN$58:CN62,RDGevent)+CP$32-1</f>
        <v>0</v>
      </c>
      <c r="CQ62" s="193"/>
      <c r="CR62" s="194" t="str">
        <f t="shared" ref="CR62:CR80" si="533">IF(CQ62="","",OK)</f>
        <v/>
      </c>
      <c r="CS62" s="6" t="str">
        <f t="shared" ref="CS62:CS80" si="534">IF(CQ62="","",IF(AND(CR$57="L",CR62="DNC"),$I$2,
IF(CR62=OK,CT62,IF(HLOOKUP(CR62,Comments3,2,FALSE)=D,CT$57,IF(HLOOKUP(CR62,Comments3,2,FALSE)=A,VLOOKUP(CQ62,Averages,CQ$4,FALSE),IF(HLOOKUP(CR62,Comments3,2,FALSE)=E,VLOOKUP(CQ62,EventAverage,2,FALSE), HLOOKUP(CR62,Comments4,2,FALSE)))))))</f>
        <v/>
      </c>
      <c r="CT62" s="201">
        <f>COUNTIF(CR$58:CR62,OK)+COUNTIF(CR$58:CR62,RDGfix)+COUNTIF(CR$58:CR62,RDGave)+COUNTIF(CR$58:CR62,RDGevent)+CT$32-1</f>
        <v>0</v>
      </c>
      <c r="CU62" s="193"/>
      <c r="CV62" s="194" t="str">
        <f t="shared" ref="CV62:CV80" si="535">IF(CU62="","",OK)</f>
        <v/>
      </c>
      <c r="CW62" s="6" t="str">
        <f t="shared" ref="CW62:CW80" si="536">IF(CU62="","",IF(AND(CV$57="L",CV62="DNC"),$I$2,
IF(CV62=OK,CX62,IF(HLOOKUP(CV62,Comments3,2,FALSE)=D,CX$57,IF(HLOOKUP(CV62,Comments3,2,FALSE)=A,VLOOKUP(CU62,Averages,CU$4,FALSE),IF(HLOOKUP(CV62,Comments3,2,FALSE)=E,VLOOKUP(CU62,EventAverage,2,FALSE), HLOOKUP(CV62,Comments4,2,FALSE)))))))</f>
        <v/>
      </c>
      <c r="CX62" s="201">
        <f>COUNTIF(CV$58:CV62,OK)+COUNTIF(CV$58:CV62,RDGfix)+COUNTIF(CV$58:CV62,RDGave)+COUNTIF(CV$58:CV62,RDGevent)+CX$32-1</f>
        <v>0</v>
      </c>
      <c r="CY62" s="193"/>
      <c r="CZ62" s="194" t="str">
        <f t="shared" ref="CZ62:CZ80" si="537">IF(CY62="","",OK)</f>
        <v/>
      </c>
      <c r="DA62" s="6" t="str">
        <f t="shared" ref="DA62:DA80" si="538">IF(CY62="","",IF(AND(CZ$57="L",CZ62="DNC"),$I$2,
IF(CZ62=OK,DB62,IF(HLOOKUP(CZ62,Comments3,2,FALSE)=D,DB$57,IF(HLOOKUP(CZ62,Comments3,2,FALSE)=A,VLOOKUP(CY62,Averages,CY$4,FALSE),IF(HLOOKUP(CZ62,Comments3,2,FALSE)=E,VLOOKUP(CY62,EventAverage,2,FALSE), HLOOKUP(CZ62,Comments4,2,FALSE)))))))</f>
        <v/>
      </c>
      <c r="DB62" s="201">
        <f>COUNTIF(CZ$58:CZ62,OK)+COUNTIF(CZ$58:CZ62,RDGfix)+COUNTIF(CZ$58:CZ62,RDGave)+COUNTIF(CZ$58:CZ62,RDGevent)+DB$32-1</f>
        <v>0</v>
      </c>
      <c r="DC62" s="193"/>
      <c r="DD62" s="194" t="str">
        <f t="shared" ref="DD62:DD80" si="539">IF(DC62="","",OK)</f>
        <v/>
      </c>
      <c r="DE62" s="6" t="str">
        <f t="shared" ref="DE62:DE80" si="540">IF(DC62="","",IF(AND(DD$57="L",DD62="DNC"),$I$2,
IF(DD62=OK,DF62,IF(HLOOKUP(DD62,Comments3,2,FALSE)=D,DF$57,IF(HLOOKUP(DD62,Comments3,2,FALSE)=A,VLOOKUP(DC62,Averages,DC$4,FALSE),IF(HLOOKUP(DD62,Comments3,2,FALSE)=E,VLOOKUP(DC62,EventAverage,2,FALSE), HLOOKUP(DD62,Comments4,2,FALSE)))))))</f>
        <v/>
      </c>
      <c r="DF62" s="201">
        <f>COUNTIF(DD$58:DD62,OK)+COUNTIF(DD$58:DD62,RDGfix)+COUNTIF(DD$58:DD62,RDGave)+COUNTIF(DD$58:DD62,RDGevent)+DF$32-1</f>
        <v>0</v>
      </c>
      <c r="DG62" s="193"/>
      <c r="DH62" s="194" t="str">
        <f t="shared" ref="DH62:DH80" si="541">IF(DG62="","",OK)</f>
        <v/>
      </c>
      <c r="DI62" s="6" t="str">
        <f t="shared" ref="DI62:DI80" si="542">IF(DG62="","",IF(AND(DH$57="L",DH62="DNC"),$I$2,
IF(DH62=OK,DJ62,IF(HLOOKUP(DH62,Comments3,2,FALSE)=D,DJ$57,IF(HLOOKUP(DH62,Comments3,2,FALSE)=A,VLOOKUP(DG62,Averages,DG$4,FALSE),IF(HLOOKUP(DH62,Comments3,2,FALSE)=E,VLOOKUP(DG62,EventAverage,2,FALSE), HLOOKUP(DH62,Comments4,2,FALSE)))))))</f>
        <v/>
      </c>
      <c r="DJ62" s="201">
        <f>COUNTIF(DH$58:DH62,OK)+COUNTIF(DH$58:DH62,RDGfix)+COUNTIF(DH$58:DH62,RDGave)+COUNTIF(DH$58:DH62,RDGevent)+DJ$32-1</f>
        <v>0</v>
      </c>
      <c r="DK62" s="193"/>
      <c r="DL62" s="194" t="str">
        <f t="shared" ref="DL62:DL80" si="543">IF(DK62="","",OK)</f>
        <v/>
      </c>
      <c r="DM62" s="6" t="str">
        <f t="shared" ref="DM62:DM80" si="544">IF(DK62="","",IF(AND(DL$57="L",DL62="DNC"),$I$2,
IF(DL62=OK,DN62,IF(HLOOKUP(DL62,Comments3,2,FALSE)=D,DN$57,IF(HLOOKUP(DL62,Comments3,2,FALSE)=A,VLOOKUP(DK62,Averages,DK$4,FALSE),IF(HLOOKUP(DL62,Comments3,2,FALSE)=E,VLOOKUP(DK62,EventAverage,2,FALSE), HLOOKUP(DL62,Comments4,2,FALSE)))))))</f>
        <v/>
      </c>
      <c r="DN62" s="201">
        <f>COUNTIF(DL$58:DL62,OK)+COUNTIF(DL$58:DL62,RDGfix)+COUNTIF(DL$58:DL62,RDGave)+COUNTIF(DL$58:DL62,RDGevent)+DN$32-1</f>
        <v>0</v>
      </c>
      <c r="DO62" s="193"/>
      <c r="DP62" s="194" t="str">
        <f t="shared" ref="DP62:DP80" si="545">IF(DO62="","",OK)</f>
        <v/>
      </c>
      <c r="DQ62" s="6" t="str">
        <f t="shared" ref="DQ62:DQ80" si="546">IF(DO62="","",IF(AND(DP$57="L",DP62="DNC"),$I$2,
IF(DP62=OK,DR62,IF(HLOOKUP(DP62,Comments3,2,FALSE)=D,DR$57,IF(HLOOKUP(DP62,Comments3,2,FALSE)=A,VLOOKUP(DO62,Averages,DO$4,FALSE),IF(HLOOKUP(DP62,Comments3,2,FALSE)=E,VLOOKUP(DO62,EventAverage,2,FALSE), HLOOKUP(DP62,Comments4,2,FALSE)))))))</f>
        <v/>
      </c>
      <c r="DR62" s="201">
        <f>COUNTIF(DP$58:DP62,OK)+COUNTIF(DP$58:DP62,RDGfix)+COUNTIF(DP$58:DP62,RDGave)+COUNTIF(DP$58:DP62,RDGevent)+DR$32-1</f>
        <v>0</v>
      </c>
      <c r="DS62" s="193"/>
      <c r="DT62" s="194" t="str">
        <f t="shared" ref="DT62:DT80" si="547">IF(DS62="","",OK)</f>
        <v/>
      </c>
      <c r="DU62" s="6" t="str">
        <f t="shared" ref="DU62:DU80" si="548">IF(DS62="","",IF(AND(DT$57="L",DT62="DNC"),$I$2,
IF(DT62=OK,DV62,IF(HLOOKUP(DT62,Comments3,2,FALSE)=D,DV$57,IF(HLOOKUP(DT62,Comments3,2,FALSE)=A,VLOOKUP(DS62,Averages,DS$4,FALSE),IF(HLOOKUP(DT62,Comments3,2,FALSE)=E,VLOOKUP(DS62,EventAverage,2,FALSE), HLOOKUP(DT62,Comments4,2,FALSE)))))))</f>
        <v/>
      </c>
      <c r="DV62" s="201">
        <f>COUNTIF(DT$58:DT62,OK)+COUNTIF(DT$58:DT62,RDGfix)+COUNTIF(DT$58:DT62,RDGave)+COUNTIF(DT$58:DT62,RDGevent)+DV$32-1</f>
        <v>0</v>
      </c>
      <c r="DW62" s="193"/>
      <c r="DX62" s="194" t="str">
        <f t="shared" ref="DX62:DX80" si="549">IF(DW62="","",OK)</f>
        <v/>
      </c>
      <c r="DY62" s="6" t="str">
        <f t="shared" ref="DY62:DY80" si="550">IF(DW62="","",IF(AND(DX$57="L",DX62="DNC"),$I$2,
IF(DX62=OK,DZ62,IF(HLOOKUP(DX62,Comments3,2,FALSE)=D,DZ$57,IF(HLOOKUP(DX62,Comments3,2,FALSE)=A,VLOOKUP(DW62,Averages,DW$4,FALSE),IF(HLOOKUP(DX62,Comments3,2,FALSE)=E,VLOOKUP(DW62,EventAverage,2,FALSE), HLOOKUP(DX62,Comments4,2,FALSE)))))))</f>
        <v/>
      </c>
      <c r="DZ62" s="201">
        <f>COUNTIF(DX$58:DX62,OK)+COUNTIF(DX$58:DX62,RDGfix)+COUNTIF(DX$58:DX62,RDGave)+COUNTIF(DX$58:DX62,RDGevent)+DZ$32-1</f>
        <v>0</v>
      </c>
      <c r="EA62" s="193"/>
      <c r="EB62" s="194" t="str">
        <f t="shared" ref="EB62:EB80" si="551">IF(EA62="","",OK)</f>
        <v/>
      </c>
      <c r="EC62" s="6" t="str">
        <f t="shared" ref="EC62:EC80" si="552">IF(EA62="","",IF(AND(EB$57="L",EB62="DNC"),$I$2,
IF(EB62=OK,ED62,IF(HLOOKUP(EB62,Comments3,2,FALSE)=D,ED$57,IF(HLOOKUP(EB62,Comments3,2,FALSE)=A,VLOOKUP(EA62,Averages,EA$4,FALSE),IF(HLOOKUP(EB62,Comments3,2,FALSE)=E,VLOOKUP(EA62,EventAverage,2,FALSE), HLOOKUP(EB62,Comments4,2,FALSE)))))))</f>
        <v/>
      </c>
      <c r="ED62" s="201">
        <f>COUNTIF(EB$58:EB62,OK)+COUNTIF(EB$58:EB62,RDGfix)+COUNTIF(EB$58:EB62,RDGave)+COUNTIF(EB$58:EB62,RDGevent)+ED$32-1</f>
        <v>0</v>
      </c>
      <c r="EE62" s="193"/>
      <c r="EF62" s="194" t="str">
        <f t="shared" ref="EF62:EF80" si="553">IF(EE62="","",OK)</f>
        <v/>
      </c>
      <c r="EG62" s="6" t="str">
        <f t="shared" ref="EG62:EG80" si="554">IF(EE62="","",IF(AND(EF$57="L",EF62="DNC"),$I$2,
IF(EF62=OK,EH62,IF(HLOOKUP(EF62,Comments3,2,FALSE)=D,EH$57,IF(HLOOKUP(EF62,Comments3,2,FALSE)=A,VLOOKUP(EE62,Averages,EE$4,FALSE),IF(HLOOKUP(EF62,Comments3,2,FALSE)=E,VLOOKUP(EE62,EventAverage,2,FALSE), HLOOKUP(EF62,Comments4,2,FALSE)))))))</f>
        <v/>
      </c>
      <c r="EH62" s="201">
        <f>COUNTIF(EF$58:EF62,OK)+COUNTIF(EF$58:EF62,RDGfix)+COUNTIF(EF$58:EF62,RDGave)+COUNTIF(EF$58:EF62,RDGevent)+EH$32-1</f>
        <v>0</v>
      </c>
      <c r="EI62" s="193"/>
      <c r="EJ62" s="194" t="str">
        <f t="shared" ref="EJ62:EJ80" si="555">IF(EI62="","",OK)</f>
        <v/>
      </c>
      <c r="EK62" s="6" t="str">
        <f t="shared" ref="EK62:EK80" si="556">IF(EI62="","",IF(AND(EJ$57="L",EJ62="DNC"),$I$2,
IF(EJ62=OK,EL62,IF(HLOOKUP(EJ62,Comments3,2,FALSE)=D,EL$57,IF(HLOOKUP(EJ62,Comments3,2,FALSE)=A,VLOOKUP(EI62,Averages,EI$4,FALSE),IF(HLOOKUP(EJ62,Comments3,2,FALSE)=E,VLOOKUP(EI62,EventAverage,2,FALSE), HLOOKUP(EJ62,Comments4,2,FALSE)))))))</f>
        <v/>
      </c>
      <c r="EL62" s="201">
        <f>COUNTIF(EJ$58:EJ62,OK)+COUNTIF(EJ$58:EJ62,RDGfix)+COUNTIF(EJ$58:EJ62,RDGave)+COUNTIF(EJ$58:EJ62,RDGevent)+EL$32-1</f>
        <v>0</v>
      </c>
      <c r="EM62" s="193"/>
      <c r="EN62" s="194" t="str">
        <f t="shared" ref="EN62:EN80" si="557">IF(EM62="","",OK)</f>
        <v/>
      </c>
      <c r="EO62" s="6" t="str">
        <f t="shared" ref="EO62:EO80" si="558">IF(EM62="","",IF(AND(EN$57="L",EN62="DNC"),$I$2,
IF(EN62=OK,EP62,IF(HLOOKUP(EN62,Comments3,2,FALSE)=D,EP$57,IF(HLOOKUP(EN62,Comments3,2,FALSE)=A,VLOOKUP(EM62,Averages,EM$4,FALSE),IF(HLOOKUP(EN62,Comments3,2,FALSE)=E,VLOOKUP(EM62,EventAverage,2,FALSE), HLOOKUP(EN62,Comments4,2,FALSE)))))))</f>
        <v/>
      </c>
      <c r="EP62" s="201">
        <f>COUNTIF(EN$58:EN62,OK)+COUNTIF(EN$58:EN62,RDGfix)+COUNTIF(EN$58:EN62,RDGave)+COUNTIF(EN$58:EN62,RDGevent)+EP$32-1</f>
        <v>0</v>
      </c>
      <c r="EQ62" s="193"/>
      <c r="ER62" s="194" t="str">
        <f t="shared" ref="ER62:ER80" si="559">IF(EQ62="","",OK)</f>
        <v/>
      </c>
      <c r="ES62" s="6" t="str">
        <f t="shared" ref="ES62:ES80" si="560">IF(EQ62="","",IF(AND(ER$57="L",ER62="DNC"),$I$2,
IF(ER62=OK,ET62,IF(HLOOKUP(ER62,Comments3,2,FALSE)=D,ET$57,IF(HLOOKUP(ER62,Comments3,2,FALSE)=A,VLOOKUP(EQ62,Averages,EQ$4,FALSE),IF(HLOOKUP(ER62,Comments3,2,FALSE)=E,VLOOKUP(EQ62,EventAverage,2,FALSE), HLOOKUP(ER62,Comments4,2,FALSE)))))))</f>
        <v/>
      </c>
      <c r="ET62" s="201">
        <f>COUNTIF(ER$58:ER62,OK)+COUNTIF(ER$58:ER62,RDGfix)+COUNTIF(ER$58:ER62,RDGave)+COUNTIF(ER$58:ER62,RDGevent)+ET$32-1</f>
        <v>0</v>
      </c>
      <c r="EU62" s="193"/>
      <c r="EV62" s="194" t="str">
        <f t="shared" ref="EV62:EV80" si="561">IF(EU62="","",OK)</f>
        <v/>
      </c>
      <c r="EW62" s="6" t="str">
        <f t="shared" ref="EW62:EW80" si="562">IF(EU62="","",IF(AND(EV$57="L",EV62="DNC"),$I$2,
IF(EV62=OK,EX62,IF(HLOOKUP(EV62,Comments3,2,FALSE)=D,EX$57,IF(HLOOKUP(EV62,Comments3,2,FALSE)=A,VLOOKUP(EU62,Averages,EU$4,FALSE),IF(HLOOKUP(EV62,Comments3,2,FALSE)=E,VLOOKUP(EU62,EventAverage,2,FALSE), HLOOKUP(EV62,Comments4,2,FALSE)))))))</f>
        <v/>
      </c>
      <c r="EX62" s="201">
        <f>COUNTIF(EV$58:EV62,OK)+COUNTIF(EV$58:EV62,RDGfix)+COUNTIF(EV$58:EV62,RDGave)+COUNTIF(EV$58:EV62,RDGevent)+EX$32-1</f>
        <v>0</v>
      </c>
      <c r="EY62" s="193"/>
      <c r="EZ62" s="194" t="str">
        <f t="shared" ref="EZ62:EZ80" si="563">IF(EY62="","",OK)</f>
        <v/>
      </c>
      <c r="FA62" s="6" t="str">
        <f t="shared" ref="FA62:FA80" si="564">IF(EY62="","",IF(AND(EZ$57="L",EZ62="DNC"),$I$2,
IF(EZ62=OK,FB62,IF(HLOOKUP(EZ62,Comments3,2,FALSE)=D,FB$57,IF(HLOOKUP(EZ62,Comments3,2,FALSE)=A,VLOOKUP(EY62,Averages,EY$4,FALSE),IF(HLOOKUP(EZ62,Comments3,2,FALSE)=E,VLOOKUP(EY62,EventAverage,2,FALSE), HLOOKUP(EZ62,Comments4,2,FALSE)))))))</f>
        <v/>
      </c>
      <c r="FB62" s="201">
        <f>COUNTIF(EZ$58:EZ62,OK)+COUNTIF(EZ$58:EZ62,RDGfix)+COUNTIF(EZ$58:EZ62,RDGave)+COUNTIF(EZ$58:EZ62,RDGevent)+FB$32-1</f>
        <v>0</v>
      </c>
      <c r="FC62" s="193"/>
      <c r="FD62" s="194" t="str">
        <f t="shared" ref="FD62:FD80" si="565">IF(FC62="","",OK)</f>
        <v/>
      </c>
      <c r="FE62" s="6" t="str">
        <f t="shared" ref="FE62:FE80" si="566">IF(FC62="","",IF(AND(FD$57="L",FD62="DNC"),$I$2,
IF(FD62=OK,FF62,IF(HLOOKUP(FD62,Comments3,2,FALSE)=D,FF$57,IF(HLOOKUP(FD62,Comments3,2,FALSE)=A,VLOOKUP(FC62,Averages,FC$4,FALSE),IF(HLOOKUP(FD62,Comments3,2,FALSE)=E,VLOOKUP(FC62,EventAverage,2,FALSE), HLOOKUP(FD62,Comments4,2,FALSE)))))))</f>
        <v/>
      </c>
      <c r="FF62" s="201">
        <f>COUNTIF(FD$58:FD62,OK)+COUNTIF(FD$58:FD62,RDGfix)+COUNTIF(FD$58:FD62,RDGave)+COUNTIF(FD$58:FD62,RDGevent)+FF$32-1</f>
        <v>0</v>
      </c>
      <c r="FG62" s="193"/>
      <c r="FH62" s="194" t="str">
        <f t="shared" ref="FH62:FH80" si="567">IF(FG62="","",OK)</f>
        <v/>
      </c>
      <c r="FI62" s="6" t="str">
        <f t="shared" ref="FI62:FI80" si="568">IF(FG62="","",IF(AND(FH$57="L",FH62="DNC"),$I$2,
IF(FH62=OK,FJ62,IF(HLOOKUP(FH62,Comments3,2,FALSE)=D,FJ$57,IF(HLOOKUP(FH62,Comments3,2,FALSE)=A,VLOOKUP(FG62,Averages,FG$4,FALSE),IF(HLOOKUP(FH62,Comments3,2,FALSE)=E,VLOOKUP(FG62,EventAverage,2,FALSE), HLOOKUP(FH62,Comments4,2,FALSE)))))))</f>
        <v/>
      </c>
      <c r="FJ62" s="201">
        <f>COUNTIF(FH$58:FH62,OK)+COUNTIF(FH$58:FH62,RDGfix)+COUNTIF(FH$58:FH62,RDGave)+COUNTIF(FH$58:FH62,RDGevent)+FJ$32-1</f>
        <v>0</v>
      </c>
      <c r="FK62" s="2"/>
      <c r="FL62" s="53"/>
      <c r="FM62" s="2"/>
      <c r="FN62" s="54"/>
      <c r="FO62" s="45"/>
      <c r="FP62" s="2"/>
    </row>
    <row r="63" spans="1:172">
      <c r="B63" s="5" t="s">
        <v>23</v>
      </c>
      <c r="C63" s="242"/>
      <c r="D63" s="6" t="str">
        <f t="shared" si="407"/>
        <v/>
      </c>
      <c r="E63" s="6" t="str">
        <f t="shared" si="408"/>
        <v/>
      </c>
      <c r="F63" s="201">
        <f>COUNTIF(D$58:D63,OK)+COUNTIF(D$58:D63,RDGfix)+COUNTIF(D$58:D63,RDGave)+COUNTIF(D$58:D63,RDGevent)</f>
        <v>0</v>
      </c>
      <c r="G63" s="193"/>
      <c r="H63" s="194" t="str">
        <f t="shared" si="489"/>
        <v/>
      </c>
      <c r="I63" s="6" t="str">
        <f t="shared" si="490"/>
        <v/>
      </c>
      <c r="J63" s="201">
        <f>COUNTIF(H$58:H63,OK)+COUNTIF(H$58:H63,RDGfix)+COUNTIF(H$58:H63,RDGave)+COUNTIF(H$58:H63,RDGevent)+J$32-1</f>
        <v>0</v>
      </c>
      <c r="K63" s="193"/>
      <c r="L63" s="194" t="str">
        <f t="shared" si="491"/>
        <v/>
      </c>
      <c r="M63" s="6" t="str">
        <f t="shared" si="492"/>
        <v/>
      </c>
      <c r="N63" s="201">
        <f>COUNTIF(L$58:L63,OK)+COUNTIF(L$58:L63,RDGfix)+COUNTIF(L$58:L63,RDGave)+COUNTIF(L$58:L63,RDGevent)+N$32-1</f>
        <v>0</v>
      </c>
      <c r="O63" s="193"/>
      <c r="P63" s="194" t="str">
        <f t="shared" si="493"/>
        <v/>
      </c>
      <c r="Q63" s="6" t="str">
        <f t="shared" si="494"/>
        <v/>
      </c>
      <c r="R63" s="201">
        <f>COUNTIF(P$58:P63,OK)+COUNTIF(P$58:P63,RDGfix)+COUNTIF(P$58:P63,RDGave)+COUNTIF(P$58:P63,RDGevent)+R$32-1</f>
        <v>0</v>
      </c>
      <c r="S63" s="193"/>
      <c r="T63" s="194" t="str">
        <f t="shared" si="495"/>
        <v/>
      </c>
      <c r="U63" s="6" t="str">
        <f t="shared" si="496"/>
        <v/>
      </c>
      <c r="V63" s="201">
        <f>COUNTIF(T$58:T63,OK)+COUNTIF(T$58:T63,RDGfix)+COUNTIF(T$58:T63,RDGave)+COUNTIF(T$58:T63,RDGevent)+V$32-1</f>
        <v>0</v>
      </c>
      <c r="W63" s="193"/>
      <c r="X63" s="194" t="str">
        <f t="shared" si="497"/>
        <v/>
      </c>
      <c r="Y63" s="6" t="str">
        <f t="shared" si="498"/>
        <v/>
      </c>
      <c r="Z63" s="201">
        <f>COUNTIF(X$58:X63,OK)+COUNTIF(X$58:X63,RDGfix)+COUNTIF(X$58:X63,RDGave)+COUNTIF(X$58:X63,RDGevent)+Z$32-1</f>
        <v>0</v>
      </c>
      <c r="AA63" s="193"/>
      <c r="AB63" s="194" t="str">
        <f t="shared" si="499"/>
        <v/>
      </c>
      <c r="AC63" s="6" t="str">
        <f t="shared" si="500"/>
        <v/>
      </c>
      <c r="AD63" s="201">
        <f>COUNTIF(AB$58:AB63,OK)+COUNTIF(AB$58:AB63,RDGfix)+COUNTIF(AB$58:AB63,RDGave)+COUNTIF(AB$58:AB63,RDGevent)+AD$32-1</f>
        <v>0</v>
      </c>
      <c r="AE63" s="193"/>
      <c r="AF63" s="194" t="str">
        <f t="shared" si="501"/>
        <v/>
      </c>
      <c r="AG63" s="6" t="str">
        <f t="shared" si="502"/>
        <v/>
      </c>
      <c r="AH63" s="201">
        <f>COUNTIF(AF$58:AF63,OK)+COUNTIF(AF$58:AF63,RDGfix)+COUNTIF(AF$58:AF63,RDGave)+COUNTIF(AF$58:AF63,RDGevent)+AH$32-1</f>
        <v>0</v>
      </c>
      <c r="AI63" s="193"/>
      <c r="AJ63" s="194" t="str">
        <f t="shared" si="503"/>
        <v/>
      </c>
      <c r="AK63" s="6" t="str">
        <f t="shared" si="504"/>
        <v/>
      </c>
      <c r="AL63" s="201">
        <f>COUNTIF(AJ$58:AJ63,OK)+COUNTIF(AJ$58:AJ63,RDGfix)+COUNTIF(AJ$58:AJ63,RDGave)+COUNTIF(AJ$58:AJ63,RDGevent)+AL$32-1</f>
        <v>0</v>
      </c>
      <c r="AM63" s="243"/>
      <c r="AN63" s="194" t="str">
        <f t="shared" si="505"/>
        <v/>
      </c>
      <c r="AO63" s="6" t="str">
        <f t="shared" si="506"/>
        <v/>
      </c>
      <c r="AP63" s="201">
        <f>COUNTIF(AN$58:AN63,OK)+COUNTIF(AN$58:AN63,RDGfix)+COUNTIF(AN$58:AN63,RDGave)+COUNTIF(AN$58:AN63,RDGevent)+AP$32-1</f>
        <v>0</v>
      </c>
      <c r="AQ63" s="193"/>
      <c r="AR63" s="194" t="str">
        <f t="shared" si="507"/>
        <v/>
      </c>
      <c r="AS63" s="6" t="str">
        <f t="shared" si="508"/>
        <v/>
      </c>
      <c r="AT63" s="201">
        <f>COUNTIF(AR$58:AR63,OK)+COUNTIF(AR$58:AR63,RDGfix)+COUNTIF(AR$58:AR63,RDGave)+COUNTIF(AR$58:AR63,RDGevent)+AT$32-1</f>
        <v>0</v>
      </c>
      <c r="AU63" s="193"/>
      <c r="AV63" s="194" t="str">
        <f t="shared" si="509"/>
        <v/>
      </c>
      <c r="AW63" s="6" t="str">
        <f t="shared" si="510"/>
        <v/>
      </c>
      <c r="AX63" s="201">
        <f>COUNTIF(AV$58:AV63,OK)+COUNTIF(AV$58:AV63,RDGfix)+COUNTIF(AV$58:AV63,RDGave)+COUNTIF(AV$58:AV63,RDGevent)+AX$32-1</f>
        <v>0</v>
      </c>
      <c r="AY63" s="193"/>
      <c r="AZ63" s="194" t="str">
        <f t="shared" si="511"/>
        <v/>
      </c>
      <c r="BA63" s="6" t="str">
        <f t="shared" si="512"/>
        <v/>
      </c>
      <c r="BB63" s="201">
        <f>COUNTIF(AZ$58:AZ63,OK)+COUNTIF(AZ$58:AZ63,RDGfix)+COUNTIF(AZ$58:AZ63,RDGave)+COUNTIF(AZ$58:AZ63,RDGevent)+BB$32-1</f>
        <v>0</v>
      </c>
      <c r="BC63" s="193"/>
      <c r="BD63" s="194" t="str">
        <f t="shared" si="513"/>
        <v/>
      </c>
      <c r="BE63" s="6" t="str">
        <f t="shared" si="514"/>
        <v/>
      </c>
      <c r="BF63" s="201">
        <f>COUNTIF(BD$58:BD63,OK)+COUNTIF(BD$58:BD63,RDGfix)+COUNTIF(BD$58:BD63,RDGave)+COUNTIF(BD$58:BD63,RDGevent)+BF$32-1</f>
        <v>0</v>
      </c>
      <c r="BG63" s="193"/>
      <c r="BH63" s="194" t="str">
        <f t="shared" si="515"/>
        <v/>
      </c>
      <c r="BI63" s="6" t="str">
        <f t="shared" si="516"/>
        <v/>
      </c>
      <c r="BJ63" s="201">
        <f>COUNTIF(BH$58:BH63,OK)+COUNTIF(BH$58:BH63,RDGfix)+COUNTIF(BH$58:BH63,RDGave)+COUNTIF(BH$58:BH63,RDGevent)+BJ$32-1</f>
        <v>0</v>
      </c>
      <c r="BK63" s="193"/>
      <c r="BL63" s="194" t="str">
        <f t="shared" si="517"/>
        <v/>
      </c>
      <c r="BM63" s="6" t="str">
        <f t="shared" si="518"/>
        <v/>
      </c>
      <c r="BN63" s="201">
        <f>COUNTIF(BL$58:BL63,OK)+COUNTIF(BL$58:BL63,RDGfix)+COUNTIF(BL$58:BL63,RDGave)+COUNTIF(BL$58:BL63,RDGevent)+BN$32-1</f>
        <v>0</v>
      </c>
      <c r="BO63" s="193"/>
      <c r="BP63" s="194" t="str">
        <f t="shared" si="519"/>
        <v/>
      </c>
      <c r="BQ63" s="6" t="str">
        <f t="shared" si="520"/>
        <v/>
      </c>
      <c r="BR63" s="201">
        <f>COUNTIF(BP$58:BP63,OK)+COUNTIF(BP$58:BP63,RDGfix)+COUNTIF(BP$58:BP63,RDGave)+COUNTIF(BP$58:BP63,RDGevent)+BR$32-1</f>
        <v>0</v>
      </c>
      <c r="BS63" s="193"/>
      <c r="BT63" s="194" t="str">
        <f t="shared" si="521"/>
        <v/>
      </c>
      <c r="BU63" s="6" t="str">
        <f t="shared" si="522"/>
        <v/>
      </c>
      <c r="BV63" s="201">
        <f>COUNTIF(BT$58:BT63,OK)+COUNTIF(BT$58:BT63,RDGfix)+COUNTIF(BT$58:BT63,RDGave)+COUNTIF(BT$58:BT63,RDGevent)+BV$32-1</f>
        <v>0</v>
      </c>
      <c r="BW63" s="193"/>
      <c r="BX63" s="194" t="str">
        <f t="shared" si="523"/>
        <v/>
      </c>
      <c r="BY63" s="6" t="str">
        <f t="shared" si="524"/>
        <v/>
      </c>
      <c r="BZ63" s="201">
        <f>COUNTIF(BX$58:BX63,OK)+COUNTIF(BX$58:BX63,RDGfix)+COUNTIF(BX$58:BX63,RDGave)+COUNTIF(BX$58:BX63,RDGevent)+BZ$32-1</f>
        <v>0</v>
      </c>
      <c r="CA63" s="193"/>
      <c r="CB63" s="194" t="str">
        <f t="shared" si="525"/>
        <v/>
      </c>
      <c r="CC63" s="6" t="str">
        <f t="shared" si="526"/>
        <v/>
      </c>
      <c r="CD63" s="201">
        <f>COUNTIF(CB$58:CB63,OK)+COUNTIF(CB$58:CB63,RDGfix)+COUNTIF(CB$58:CB63,RDGave)+COUNTIF(CB$58:CB63,RDGevent)+CD$32-1</f>
        <v>0</v>
      </c>
      <c r="CE63" s="193"/>
      <c r="CF63" s="194" t="str">
        <f t="shared" si="527"/>
        <v/>
      </c>
      <c r="CG63" s="6" t="str">
        <f t="shared" si="528"/>
        <v/>
      </c>
      <c r="CH63" s="201">
        <f>COUNTIF(CF$58:CF63,OK)+COUNTIF(CF$58:CF63,RDGfix)+COUNTIF(CF$58:CF63,RDGave)+COUNTIF(CF$58:CF63,RDGevent)+CH$32-1</f>
        <v>0</v>
      </c>
      <c r="CI63" s="193"/>
      <c r="CJ63" s="194" t="str">
        <f t="shared" si="529"/>
        <v/>
      </c>
      <c r="CK63" s="6" t="str">
        <f t="shared" si="530"/>
        <v/>
      </c>
      <c r="CL63" s="201">
        <f>COUNTIF(CJ$58:CJ63,OK)+COUNTIF(CJ$58:CJ63,RDGfix)+COUNTIF(CJ$58:CJ63,RDGave)+COUNTIF(CJ$58:CJ63,RDGevent)+CL$32-1</f>
        <v>0</v>
      </c>
      <c r="CM63" s="193"/>
      <c r="CN63" s="194" t="str">
        <f t="shared" si="531"/>
        <v/>
      </c>
      <c r="CO63" s="6" t="str">
        <f t="shared" si="532"/>
        <v/>
      </c>
      <c r="CP63" s="201">
        <f>COUNTIF(CN$58:CN63,OK)+COUNTIF(CN$58:CN63,RDGfix)+COUNTIF(CN$58:CN63,RDGave)+COUNTIF(CN$58:CN63,RDGevent)+CP$32-1</f>
        <v>0</v>
      </c>
      <c r="CQ63" s="193"/>
      <c r="CR63" s="194" t="str">
        <f t="shared" si="533"/>
        <v/>
      </c>
      <c r="CS63" s="6" t="str">
        <f t="shared" si="534"/>
        <v/>
      </c>
      <c r="CT63" s="201">
        <f>COUNTIF(CR$58:CR63,OK)+COUNTIF(CR$58:CR63,RDGfix)+COUNTIF(CR$58:CR63,RDGave)+COUNTIF(CR$58:CR63,RDGevent)+CT$32-1</f>
        <v>0</v>
      </c>
      <c r="CU63" s="193"/>
      <c r="CV63" s="194" t="str">
        <f t="shared" si="535"/>
        <v/>
      </c>
      <c r="CW63" s="6" t="str">
        <f t="shared" si="536"/>
        <v/>
      </c>
      <c r="CX63" s="201">
        <f>COUNTIF(CV$58:CV63,OK)+COUNTIF(CV$58:CV63,RDGfix)+COUNTIF(CV$58:CV63,RDGave)+COUNTIF(CV$58:CV63,RDGevent)+CX$32-1</f>
        <v>0</v>
      </c>
      <c r="CY63" s="193"/>
      <c r="CZ63" s="194" t="str">
        <f t="shared" si="537"/>
        <v/>
      </c>
      <c r="DA63" s="6" t="str">
        <f t="shared" si="538"/>
        <v/>
      </c>
      <c r="DB63" s="201">
        <f>COUNTIF(CZ$58:CZ63,OK)+COUNTIF(CZ$58:CZ63,RDGfix)+COUNTIF(CZ$58:CZ63,RDGave)+COUNTIF(CZ$58:CZ63,RDGevent)+DB$32-1</f>
        <v>0</v>
      </c>
      <c r="DC63" s="193"/>
      <c r="DD63" s="194" t="str">
        <f t="shared" si="539"/>
        <v/>
      </c>
      <c r="DE63" s="6" t="str">
        <f t="shared" si="540"/>
        <v/>
      </c>
      <c r="DF63" s="201">
        <f>COUNTIF(DD$58:DD63,OK)+COUNTIF(DD$58:DD63,RDGfix)+COUNTIF(DD$58:DD63,RDGave)+COUNTIF(DD$58:DD63,RDGevent)+DF$32-1</f>
        <v>0</v>
      </c>
      <c r="DG63" s="193"/>
      <c r="DH63" s="194" t="str">
        <f t="shared" si="541"/>
        <v/>
      </c>
      <c r="DI63" s="6" t="str">
        <f t="shared" si="542"/>
        <v/>
      </c>
      <c r="DJ63" s="201">
        <f>COUNTIF(DH$58:DH63,OK)+COUNTIF(DH$58:DH63,RDGfix)+COUNTIF(DH$58:DH63,RDGave)+COUNTIF(DH$58:DH63,RDGevent)+DJ$32-1</f>
        <v>0</v>
      </c>
      <c r="DK63" s="193"/>
      <c r="DL63" s="194" t="str">
        <f t="shared" si="543"/>
        <v/>
      </c>
      <c r="DM63" s="6" t="str">
        <f t="shared" si="544"/>
        <v/>
      </c>
      <c r="DN63" s="201">
        <f>COUNTIF(DL$58:DL63,OK)+COUNTIF(DL$58:DL63,RDGfix)+COUNTIF(DL$58:DL63,RDGave)+COUNTIF(DL$58:DL63,RDGevent)+DN$32-1</f>
        <v>0</v>
      </c>
      <c r="DO63" s="193"/>
      <c r="DP63" s="194" t="str">
        <f t="shared" si="545"/>
        <v/>
      </c>
      <c r="DQ63" s="6" t="str">
        <f t="shared" si="546"/>
        <v/>
      </c>
      <c r="DR63" s="201">
        <f>COUNTIF(DP$58:DP63,OK)+COUNTIF(DP$58:DP63,RDGfix)+COUNTIF(DP$58:DP63,RDGave)+COUNTIF(DP$58:DP63,RDGevent)+DR$32-1</f>
        <v>0</v>
      </c>
      <c r="DS63" s="193"/>
      <c r="DT63" s="194" t="str">
        <f t="shared" si="547"/>
        <v/>
      </c>
      <c r="DU63" s="6" t="str">
        <f t="shared" si="548"/>
        <v/>
      </c>
      <c r="DV63" s="201">
        <f>COUNTIF(DT$58:DT63,OK)+COUNTIF(DT$58:DT63,RDGfix)+COUNTIF(DT$58:DT63,RDGave)+COUNTIF(DT$58:DT63,RDGevent)+DV$32-1</f>
        <v>0</v>
      </c>
      <c r="DW63" s="193"/>
      <c r="DX63" s="194" t="str">
        <f t="shared" si="549"/>
        <v/>
      </c>
      <c r="DY63" s="6" t="str">
        <f t="shared" si="550"/>
        <v/>
      </c>
      <c r="DZ63" s="201">
        <f>COUNTIF(DX$58:DX63,OK)+COUNTIF(DX$58:DX63,RDGfix)+COUNTIF(DX$58:DX63,RDGave)+COUNTIF(DX$58:DX63,RDGevent)+DZ$32-1</f>
        <v>0</v>
      </c>
      <c r="EA63" s="193"/>
      <c r="EB63" s="194" t="str">
        <f t="shared" si="551"/>
        <v/>
      </c>
      <c r="EC63" s="6" t="str">
        <f t="shared" si="552"/>
        <v/>
      </c>
      <c r="ED63" s="201">
        <f>COUNTIF(EB$58:EB63,OK)+COUNTIF(EB$58:EB63,RDGfix)+COUNTIF(EB$58:EB63,RDGave)+COUNTIF(EB$58:EB63,RDGevent)+ED$32-1</f>
        <v>0</v>
      </c>
      <c r="EE63" s="193"/>
      <c r="EF63" s="194" t="str">
        <f t="shared" si="553"/>
        <v/>
      </c>
      <c r="EG63" s="6" t="str">
        <f t="shared" si="554"/>
        <v/>
      </c>
      <c r="EH63" s="201">
        <f>COUNTIF(EF$58:EF63,OK)+COUNTIF(EF$58:EF63,RDGfix)+COUNTIF(EF$58:EF63,RDGave)+COUNTIF(EF$58:EF63,RDGevent)+EH$32-1</f>
        <v>0</v>
      </c>
      <c r="EI63" s="193"/>
      <c r="EJ63" s="194" t="str">
        <f t="shared" si="555"/>
        <v/>
      </c>
      <c r="EK63" s="6" t="str">
        <f t="shared" si="556"/>
        <v/>
      </c>
      <c r="EL63" s="201">
        <f>COUNTIF(EJ$58:EJ63,OK)+COUNTIF(EJ$58:EJ63,RDGfix)+COUNTIF(EJ$58:EJ63,RDGave)+COUNTIF(EJ$58:EJ63,RDGevent)+EL$32-1</f>
        <v>0</v>
      </c>
      <c r="EM63" s="193"/>
      <c r="EN63" s="194" t="str">
        <f t="shared" si="557"/>
        <v/>
      </c>
      <c r="EO63" s="6" t="str">
        <f t="shared" si="558"/>
        <v/>
      </c>
      <c r="EP63" s="201">
        <f>COUNTIF(EN$58:EN63,OK)+COUNTIF(EN$58:EN63,RDGfix)+COUNTIF(EN$58:EN63,RDGave)+COUNTIF(EN$58:EN63,RDGevent)+EP$32-1</f>
        <v>0</v>
      </c>
      <c r="EQ63" s="193"/>
      <c r="ER63" s="194" t="str">
        <f t="shared" si="559"/>
        <v/>
      </c>
      <c r="ES63" s="6" t="str">
        <f t="shared" si="560"/>
        <v/>
      </c>
      <c r="ET63" s="201">
        <f>COUNTIF(ER$58:ER63,OK)+COUNTIF(ER$58:ER63,RDGfix)+COUNTIF(ER$58:ER63,RDGave)+COUNTIF(ER$58:ER63,RDGevent)+ET$32-1</f>
        <v>0</v>
      </c>
      <c r="EU63" s="193"/>
      <c r="EV63" s="194" t="str">
        <f t="shared" si="561"/>
        <v/>
      </c>
      <c r="EW63" s="6" t="str">
        <f t="shared" si="562"/>
        <v/>
      </c>
      <c r="EX63" s="201">
        <f>COUNTIF(EV$58:EV63,OK)+COUNTIF(EV$58:EV63,RDGfix)+COUNTIF(EV$58:EV63,RDGave)+COUNTIF(EV$58:EV63,RDGevent)+EX$32-1</f>
        <v>0</v>
      </c>
      <c r="EY63" s="193"/>
      <c r="EZ63" s="194" t="str">
        <f t="shared" si="563"/>
        <v/>
      </c>
      <c r="FA63" s="6" t="str">
        <f t="shared" si="564"/>
        <v/>
      </c>
      <c r="FB63" s="201">
        <f>COUNTIF(EZ$58:EZ63,OK)+COUNTIF(EZ$58:EZ63,RDGfix)+COUNTIF(EZ$58:EZ63,RDGave)+COUNTIF(EZ$58:EZ63,RDGevent)+FB$32-1</f>
        <v>0</v>
      </c>
      <c r="FC63" s="193"/>
      <c r="FD63" s="194" t="str">
        <f t="shared" si="565"/>
        <v/>
      </c>
      <c r="FE63" s="6" t="str">
        <f t="shared" si="566"/>
        <v/>
      </c>
      <c r="FF63" s="201">
        <f>COUNTIF(FD$58:FD63,OK)+COUNTIF(FD$58:FD63,RDGfix)+COUNTIF(FD$58:FD63,RDGave)+COUNTIF(FD$58:FD63,RDGevent)+FF$32-1</f>
        <v>0</v>
      </c>
      <c r="FG63" s="193"/>
      <c r="FH63" s="194" t="str">
        <f t="shared" si="567"/>
        <v/>
      </c>
      <c r="FI63" s="6" t="str">
        <f t="shared" si="568"/>
        <v/>
      </c>
      <c r="FJ63" s="201">
        <f>COUNTIF(FH$58:FH63,OK)+COUNTIF(FH$58:FH63,RDGfix)+COUNTIF(FH$58:FH63,RDGave)+COUNTIF(FH$58:FH63,RDGevent)+FJ$32-1</f>
        <v>0</v>
      </c>
      <c r="FK63" s="2"/>
      <c r="FL63" s="53"/>
      <c r="FM63" s="2"/>
      <c r="FN63" s="54"/>
      <c r="FO63" s="45"/>
      <c r="FP63" s="2"/>
    </row>
    <row r="64" spans="1:172">
      <c r="B64" s="5" t="s">
        <v>24</v>
      </c>
      <c r="C64" s="242"/>
      <c r="D64" s="6" t="str">
        <f t="shared" si="407"/>
        <v/>
      </c>
      <c r="E64" s="6" t="str">
        <f t="shared" si="408"/>
        <v/>
      </c>
      <c r="F64" s="201">
        <f>COUNTIF(D$58:D64,OK)+COUNTIF(D$58:D64,RDGfix)+COUNTIF(D$58:D64,RDGave)+COUNTIF(D$58:D64,RDGevent)</f>
        <v>0</v>
      </c>
      <c r="G64" s="193"/>
      <c r="H64" s="194" t="str">
        <f t="shared" si="489"/>
        <v/>
      </c>
      <c r="I64" s="6" t="str">
        <f t="shared" si="490"/>
        <v/>
      </c>
      <c r="J64" s="201">
        <f>COUNTIF(H$58:H64,OK)+COUNTIF(H$58:H64,RDGfix)+COUNTIF(H$58:H64,RDGave)+COUNTIF(H$58:H64,RDGevent)+J$32-1</f>
        <v>0</v>
      </c>
      <c r="K64" s="193"/>
      <c r="L64" s="194" t="str">
        <f t="shared" si="491"/>
        <v/>
      </c>
      <c r="M64" s="6" t="str">
        <f t="shared" si="492"/>
        <v/>
      </c>
      <c r="N64" s="201">
        <f>COUNTIF(L$58:L64,OK)+COUNTIF(L$58:L64,RDGfix)+COUNTIF(L$58:L64,RDGave)+COUNTIF(L$58:L64,RDGevent)+N$32-1</f>
        <v>0</v>
      </c>
      <c r="O64" s="193"/>
      <c r="P64" s="194" t="str">
        <f t="shared" si="493"/>
        <v/>
      </c>
      <c r="Q64" s="6" t="str">
        <f t="shared" si="494"/>
        <v/>
      </c>
      <c r="R64" s="201">
        <f>COUNTIF(P$58:P64,OK)+COUNTIF(P$58:P64,RDGfix)+COUNTIF(P$58:P64,RDGave)+COUNTIF(P$58:P64,RDGevent)+R$32-1</f>
        <v>0</v>
      </c>
      <c r="S64" s="193"/>
      <c r="T64" s="194" t="str">
        <f t="shared" si="495"/>
        <v/>
      </c>
      <c r="U64" s="6" t="str">
        <f t="shared" si="496"/>
        <v/>
      </c>
      <c r="V64" s="201">
        <f>COUNTIF(T$58:T64,OK)+COUNTIF(T$58:T64,RDGfix)+COUNTIF(T$58:T64,RDGave)+COUNTIF(T$58:T64,RDGevent)+V$32-1</f>
        <v>0</v>
      </c>
      <c r="W64" s="193"/>
      <c r="X64" s="194" t="str">
        <f t="shared" si="497"/>
        <v/>
      </c>
      <c r="Y64" s="6" t="str">
        <f t="shared" si="498"/>
        <v/>
      </c>
      <c r="Z64" s="201">
        <f>COUNTIF(X$58:X64,OK)+COUNTIF(X$58:X64,RDGfix)+COUNTIF(X$58:X64,RDGave)+COUNTIF(X$58:X64,RDGevent)+Z$32-1</f>
        <v>0</v>
      </c>
      <c r="AA64" s="193"/>
      <c r="AB64" s="194" t="str">
        <f t="shared" si="499"/>
        <v/>
      </c>
      <c r="AC64" s="6" t="str">
        <f t="shared" si="500"/>
        <v/>
      </c>
      <c r="AD64" s="201">
        <f>COUNTIF(AB$58:AB64,OK)+COUNTIF(AB$58:AB64,RDGfix)+COUNTIF(AB$58:AB64,RDGave)+COUNTIF(AB$58:AB64,RDGevent)+AD$32-1</f>
        <v>0</v>
      </c>
      <c r="AE64" s="193"/>
      <c r="AF64" s="194" t="str">
        <f t="shared" si="501"/>
        <v/>
      </c>
      <c r="AG64" s="6" t="str">
        <f t="shared" si="502"/>
        <v/>
      </c>
      <c r="AH64" s="201">
        <f>COUNTIF(AF$58:AF64,OK)+COUNTIF(AF$58:AF64,RDGfix)+COUNTIF(AF$58:AF64,RDGave)+COUNTIF(AF$58:AF64,RDGevent)+AH$32-1</f>
        <v>0</v>
      </c>
      <c r="AI64" s="193"/>
      <c r="AJ64" s="194" t="str">
        <f t="shared" si="503"/>
        <v/>
      </c>
      <c r="AK64" s="6" t="str">
        <f t="shared" si="504"/>
        <v/>
      </c>
      <c r="AL64" s="201">
        <f>COUNTIF(AJ$58:AJ64,OK)+COUNTIF(AJ$58:AJ64,RDGfix)+COUNTIF(AJ$58:AJ64,RDGave)+COUNTIF(AJ$58:AJ64,RDGevent)+AL$32-1</f>
        <v>0</v>
      </c>
      <c r="AM64" s="243"/>
      <c r="AN64" s="194" t="str">
        <f t="shared" si="505"/>
        <v/>
      </c>
      <c r="AO64" s="6" t="str">
        <f t="shared" si="506"/>
        <v/>
      </c>
      <c r="AP64" s="201">
        <f>COUNTIF(AN$58:AN64,OK)+COUNTIF(AN$58:AN64,RDGfix)+COUNTIF(AN$58:AN64,RDGave)+COUNTIF(AN$58:AN64,RDGevent)+AP$32-1</f>
        <v>0</v>
      </c>
      <c r="AQ64" s="193"/>
      <c r="AR64" s="194" t="str">
        <f t="shared" si="507"/>
        <v/>
      </c>
      <c r="AS64" s="6" t="str">
        <f t="shared" si="508"/>
        <v/>
      </c>
      <c r="AT64" s="201">
        <f>COUNTIF(AR$58:AR64,OK)+COUNTIF(AR$58:AR64,RDGfix)+COUNTIF(AR$58:AR64,RDGave)+COUNTIF(AR$58:AR64,RDGevent)+AT$32-1</f>
        <v>0</v>
      </c>
      <c r="AU64" s="193"/>
      <c r="AV64" s="194" t="str">
        <f t="shared" si="509"/>
        <v/>
      </c>
      <c r="AW64" s="6" t="str">
        <f t="shared" si="510"/>
        <v/>
      </c>
      <c r="AX64" s="201">
        <f>COUNTIF(AV$58:AV64,OK)+COUNTIF(AV$58:AV64,RDGfix)+COUNTIF(AV$58:AV64,RDGave)+COUNTIF(AV$58:AV64,RDGevent)+AX$32-1</f>
        <v>0</v>
      </c>
      <c r="AY64" s="193"/>
      <c r="AZ64" s="194" t="str">
        <f t="shared" si="511"/>
        <v/>
      </c>
      <c r="BA64" s="6" t="str">
        <f t="shared" si="512"/>
        <v/>
      </c>
      <c r="BB64" s="201">
        <f>COUNTIF(AZ$58:AZ64,OK)+COUNTIF(AZ$58:AZ64,RDGfix)+COUNTIF(AZ$58:AZ64,RDGave)+COUNTIF(AZ$58:AZ64,RDGevent)+BB$32-1</f>
        <v>0</v>
      </c>
      <c r="BC64" s="193"/>
      <c r="BD64" s="194" t="str">
        <f t="shared" si="513"/>
        <v/>
      </c>
      <c r="BE64" s="6" t="str">
        <f t="shared" si="514"/>
        <v/>
      </c>
      <c r="BF64" s="201">
        <f>COUNTIF(BD$58:BD64,OK)+COUNTIF(BD$58:BD64,RDGfix)+COUNTIF(BD$58:BD64,RDGave)+COUNTIF(BD$58:BD64,RDGevent)+BF$32-1</f>
        <v>0</v>
      </c>
      <c r="BG64" s="193"/>
      <c r="BH64" s="194" t="str">
        <f t="shared" si="515"/>
        <v/>
      </c>
      <c r="BI64" s="6" t="str">
        <f t="shared" si="516"/>
        <v/>
      </c>
      <c r="BJ64" s="201">
        <f>COUNTIF(BH$58:BH64,OK)+COUNTIF(BH$58:BH64,RDGfix)+COUNTIF(BH$58:BH64,RDGave)+COUNTIF(BH$58:BH64,RDGevent)+BJ$32-1</f>
        <v>0</v>
      </c>
      <c r="BK64" s="193"/>
      <c r="BL64" s="194" t="str">
        <f t="shared" si="517"/>
        <v/>
      </c>
      <c r="BM64" s="6" t="str">
        <f t="shared" si="518"/>
        <v/>
      </c>
      <c r="BN64" s="201">
        <f>COUNTIF(BL$58:BL64,OK)+COUNTIF(BL$58:BL64,RDGfix)+COUNTIF(BL$58:BL64,RDGave)+COUNTIF(BL$58:BL64,RDGevent)+BN$32-1</f>
        <v>0</v>
      </c>
      <c r="BO64" s="193"/>
      <c r="BP64" s="194" t="str">
        <f t="shared" si="519"/>
        <v/>
      </c>
      <c r="BQ64" s="6" t="str">
        <f t="shared" si="520"/>
        <v/>
      </c>
      <c r="BR64" s="201">
        <f>COUNTIF(BP$58:BP64,OK)+COUNTIF(BP$58:BP64,RDGfix)+COUNTIF(BP$58:BP64,RDGave)+COUNTIF(BP$58:BP64,RDGevent)+BR$32-1</f>
        <v>0</v>
      </c>
      <c r="BS64" s="193"/>
      <c r="BT64" s="194" t="str">
        <f t="shared" si="521"/>
        <v/>
      </c>
      <c r="BU64" s="6" t="str">
        <f t="shared" si="522"/>
        <v/>
      </c>
      <c r="BV64" s="201">
        <f>COUNTIF(BT$58:BT64,OK)+COUNTIF(BT$58:BT64,RDGfix)+COUNTIF(BT$58:BT64,RDGave)+COUNTIF(BT$58:BT64,RDGevent)+BV$32-1</f>
        <v>0</v>
      </c>
      <c r="BW64" s="193"/>
      <c r="BX64" s="194" t="str">
        <f t="shared" si="523"/>
        <v/>
      </c>
      <c r="BY64" s="6" t="str">
        <f t="shared" si="524"/>
        <v/>
      </c>
      <c r="BZ64" s="201">
        <f>COUNTIF(BX$58:BX64,OK)+COUNTIF(BX$58:BX64,RDGfix)+COUNTIF(BX$58:BX64,RDGave)+COUNTIF(BX$58:BX64,RDGevent)+BZ$32-1</f>
        <v>0</v>
      </c>
      <c r="CA64" s="193"/>
      <c r="CB64" s="194" t="str">
        <f t="shared" si="525"/>
        <v/>
      </c>
      <c r="CC64" s="6" t="str">
        <f t="shared" si="526"/>
        <v/>
      </c>
      <c r="CD64" s="201">
        <f>COUNTIF(CB$58:CB64,OK)+COUNTIF(CB$58:CB64,RDGfix)+COUNTIF(CB$58:CB64,RDGave)+COUNTIF(CB$58:CB64,RDGevent)+CD$32-1</f>
        <v>0</v>
      </c>
      <c r="CE64" s="193"/>
      <c r="CF64" s="194" t="str">
        <f t="shared" si="527"/>
        <v/>
      </c>
      <c r="CG64" s="6" t="str">
        <f t="shared" si="528"/>
        <v/>
      </c>
      <c r="CH64" s="201">
        <f>COUNTIF(CF$58:CF64,OK)+COUNTIF(CF$58:CF64,RDGfix)+COUNTIF(CF$58:CF64,RDGave)+COUNTIF(CF$58:CF64,RDGevent)+CH$32-1</f>
        <v>0</v>
      </c>
      <c r="CI64" s="193"/>
      <c r="CJ64" s="194" t="str">
        <f t="shared" si="529"/>
        <v/>
      </c>
      <c r="CK64" s="6" t="str">
        <f t="shared" si="530"/>
        <v/>
      </c>
      <c r="CL64" s="201">
        <f>COUNTIF(CJ$58:CJ64,OK)+COUNTIF(CJ$58:CJ64,RDGfix)+COUNTIF(CJ$58:CJ64,RDGave)+COUNTIF(CJ$58:CJ64,RDGevent)+CL$32-1</f>
        <v>0</v>
      </c>
      <c r="CM64" s="193"/>
      <c r="CN64" s="194" t="str">
        <f t="shared" si="531"/>
        <v/>
      </c>
      <c r="CO64" s="6" t="str">
        <f t="shared" si="532"/>
        <v/>
      </c>
      <c r="CP64" s="201">
        <f>COUNTIF(CN$58:CN64,OK)+COUNTIF(CN$58:CN64,RDGfix)+COUNTIF(CN$58:CN64,RDGave)+COUNTIF(CN$58:CN64,RDGevent)+CP$32-1</f>
        <v>0</v>
      </c>
      <c r="CQ64" s="193"/>
      <c r="CR64" s="194" t="str">
        <f t="shared" si="533"/>
        <v/>
      </c>
      <c r="CS64" s="6" t="str">
        <f t="shared" si="534"/>
        <v/>
      </c>
      <c r="CT64" s="201">
        <f>COUNTIF(CR$58:CR64,OK)+COUNTIF(CR$58:CR64,RDGfix)+COUNTIF(CR$58:CR64,RDGave)+COUNTIF(CR$58:CR64,RDGevent)+CT$32-1</f>
        <v>0</v>
      </c>
      <c r="CU64" s="193"/>
      <c r="CV64" s="194" t="str">
        <f t="shared" si="535"/>
        <v/>
      </c>
      <c r="CW64" s="6" t="str">
        <f t="shared" si="536"/>
        <v/>
      </c>
      <c r="CX64" s="201">
        <f>COUNTIF(CV$58:CV64,OK)+COUNTIF(CV$58:CV64,RDGfix)+COUNTIF(CV$58:CV64,RDGave)+COUNTIF(CV$58:CV64,RDGevent)+CX$32-1</f>
        <v>0</v>
      </c>
      <c r="CY64" s="193"/>
      <c r="CZ64" s="194" t="str">
        <f t="shared" si="537"/>
        <v/>
      </c>
      <c r="DA64" s="6" t="str">
        <f t="shared" si="538"/>
        <v/>
      </c>
      <c r="DB64" s="201">
        <f>COUNTIF(CZ$58:CZ64,OK)+COUNTIF(CZ$58:CZ64,RDGfix)+COUNTIF(CZ$58:CZ64,RDGave)+COUNTIF(CZ$58:CZ64,RDGevent)+DB$32-1</f>
        <v>0</v>
      </c>
      <c r="DC64" s="193"/>
      <c r="DD64" s="194" t="str">
        <f t="shared" si="539"/>
        <v/>
      </c>
      <c r="DE64" s="6" t="str">
        <f t="shared" si="540"/>
        <v/>
      </c>
      <c r="DF64" s="201">
        <f>COUNTIF(DD$58:DD64,OK)+COUNTIF(DD$58:DD64,RDGfix)+COUNTIF(DD$58:DD64,RDGave)+COUNTIF(DD$58:DD64,RDGevent)+DF$32-1</f>
        <v>0</v>
      </c>
      <c r="DG64" s="193"/>
      <c r="DH64" s="194" t="str">
        <f t="shared" si="541"/>
        <v/>
      </c>
      <c r="DI64" s="6" t="str">
        <f t="shared" si="542"/>
        <v/>
      </c>
      <c r="DJ64" s="201">
        <f>COUNTIF(DH$58:DH64,OK)+COUNTIF(DH$58:DH64,RDGfix)+COUNTIF(DH$58:DH64,RDGave)+COUNTIF(DH$58:DH64,RDGevent)+DJ$32-1</f>
        <v>0</v>
      </c>
      <c r="DK64" s="193"/>
      <c r="DL64" s="194" t="str">
        <f t="shared" si="543"/>
        <v/>
      </c>
      <c r="DM64" s="6" t="str">
        <f t="shared" si="544"/>
        <v/>
      </c>
      <c r="DN64" s="201">
        <f>COUNTIF(DL$58:DL64,OK)+COUNTIF(DL$58:DL64,RDGfix)+COUNTIF(DL$58:DL64,RDGave)+COUNTIF(DL$58:DL64,RDGevent)+DN$32-1</f>
        <v>0</v>
      </c>
      <c r="DO64" s="193"/>
      <c r="DP64" s="194" t="str">
        <f t="shared" si="545"/>
        <v/>
      </c>
      <c r="DQ64" s="6" t="str">
        <f t="shared" si="546"/>
        <v/>
      </c>
      <c r="DR64" s="201">
        <f>COUNTIF(DP$58:DP64,OK)+COUNTIF(DP$58:DP64,RDGfix)+COUNTIF(DP$58:DP64,RDGave)+COUNTIF(DP$58:DP64,RDGevent)+DR$32-1</f>
        <v>0</v>
      </c>
      <c r="DS64" s="193"/>
      <c r="DT64" s="194" t="str">
        <f t="shared" si="547"/>
        <v/>
      </c>
      <c r="DU64" s="6" t="str">
        <f t="shared" si="548"/>
        <v/>
      </c>
      <c r="DV64" s="201">
        <f>COUNTIF(DT$58:DT64,OK)+COUNTIF(DT$58:DT64,RDGfix)+COUNTIF(DT$58:DT64,RDGave)+COUNTIF(DT$58:DT64,RDGevent)+DV$32-1</f>
        <v>0</v>
      </c>
      <c r="DW64" s="193"/>
      <c r="DX64" s="194" t="str">
        <f t="shared" si="549"/>
        <v/>
      </c>
      <c r="DY64" s="6" t="str">
        <f t="shared" si="550"/>
        <v/>
      </c>
      <c r="DZ64" s="201">
        <f>COUNTIF(DX$58:DX64,OK)+COUNTIF(DX$58:DX64,RDGfix)+COUNTIF(DX$58:DX64,RDGave)+COUNTIF(DX$58:DX64,RDGevent)+DZ$32-1</f>
        <v>0</v>
      </c>
      <c r="EA64" s="193"/>
      <c r="EB64" s="194" t="str">
        <f t="shared" si="551"/>
        <v/>
      </c>
      <c r="EC64" s="6" t="str">
        <f t="shared" si="552"/>
        <v/>
      </c>
      <c r="ED64" s="201">
        <f>COUNTIF(EB$58:EB64,OK)+COUNTIF(EB$58:EB64,RDGfix)+COUNTIF(EB$58:EB64,RDGave)+COUNTIF(EB$58:EB64,RDGevent)+ED$32-1</f>
        <v>0</v>
      </c>
      <c r="EE64" s="193"/>
      <c r="EF64" s="194" t="str">
        <f t="shared" si="553"/>
        <v/>
      </c>
      <c r="EG64" s="6" t="str">
        <f t="shared" si="554"/>
        <v/>
      </c>
      <c r="EH64" s="201">
        <f>COUNTIF(EF$58:EF64,OK)+COUNTIF(EF$58:EF64,RDGfix)+COUNTIF(EF$58:EF64,RDGave)+COUNTIF(EF$58:EF64,RDGevent)+EH$32-1</f>
        <v>0</v>
      </c>
      <c r="EI64" s="193"/>
      <c r="EJ64" s="194" t="str">
        <f t="shared" si="555"/>
        <v/>
      </c>
      <c r="EK64" s="6" t="str">
        <f t="shared" si="556"/>
        <v/>
      </c>
      <c r="EL64" s="201">
        <f>COUNTIF(EJ$58:EJ64,OK)+COUNTIF(EJ$58:EJ64,RDGfix)+COUNTIF(EJ$58:EJ64,RDGave)+COUNTIF(EJ$58:EJ64,RDGevent)+EL$32-1</f>
        <v>0</v>
      </c>
      <c r="EM64" s="193"/>
      <c r="EN64" s="194" t="str">
        <f t="shared" si="557"/>
        <v/>
      </c>
      <c r="EO64" s="6" t="str">
        <f t="shared" si="558"/>
        <v/>
      </c>
      <c r="EP64" s="201">
        <f>COUNTIF(EN$58:EN64,OK)+COUNTIF(EN$58:EN64,RDGfix)+COUNTIF(EN$58:EN64,RDGave)+COUNTIF(EN$58:EN64,RDGevent)+EP$32-1</f>
        <v>0</v>
      </c>
      <c r="EQ64" s="193"/>
      <c r="ER64" s="194" t="str">
        <f t="shared" si="559"/>
        <v/>
      </c>
      <c r="ES64" s="6" t="str">
        <f t="shared" si="560"/>
        <v/>
      </c>
      <c r="ET64" s="201">
        <f>COUNTIF(ER$58:ER64,OK)+COUNTIF(ER$58:ER64,RDGfix)+COUNTIF(ER$58:ER64,RDGave)+COUNTIF(ER$58:ER64,RDGevent)+ET$32-1</f>
        <v>0</v>
      </c>
      <c r="EU64" s="193"/>
      <c r="EV64" s="194" t="str">
        <f t="shared" si="561"/>
        <v/>
      </c>
      <c r="EW64" s="6" t="str">
        <f t="shared" si="562"/>
        <v/>
      </c>
      <c r="EX64" s="201">
        <f>COUNTIF(EV$58:EV64,OK)+COUNTIF(EV$58:EV64,RDGfix)+COUNTIF(EV$58:EV64,RDGave)+COUNTIF(EV$58:EV64,RDGevent)+EX$32-1</f>
        <v>0</v>
      </c>
      <c r="EY64" s="193"/>
      <c r="EZ64" s="194" t="str">
        <f t="shared" si="563"/>
        <v/>
      </c>
      <c r="FA64" s="6" t="str">
        <f t="shared" si="564"/>
        <v/>
      </c>
      <c r="FB64" s="201">
        <f>COUNTIF(EZ$58:EZ64,OK)+COUNTIF(EZ$58:EZ64,RDGfix)+COUNTIF(EZ$58:EZ64,RDGave)+COUNTIF(EZ$58:EZ64,RDGevent)+FB$32-1</f>
        <v>0</v>
      </c>
      <c r="FC64" s="193"/>
      <c r="FD64" s="194" t="str">
        <f t="shared" si="565"/>
        <v/>
      </c>
      <c r="FE64" s="6" t="str">
        <f t="shared" si="566"/>
        <v/>
      </c>
      <c r="FF64" s="201">
        <f>COUNTIF(FD$58:FD64,OK)+COUNTIF(FD$58:FD64,RDGfix)+COUNTIF(FD$58:FD64,RDGave)+COUNTIF(FD$58:FD64,RDGevent)+FF$32-1</f>
        <v>0</v>
      </c>
      <c r="FG64" s="193"/>
      <c r="FH64" s="194" t="str">
        <f t="shared" si="567"/>
        <v/>
      </c>
      <c r="FI64" s="6" t="str">
        <f t="shared" si="568"/>
        <v/>
      </c>
      <c r="FJ64" s="201">
        <f>COUNTIF(FH$58:FH64,OK)+COUNTIF(FH$58:FH64,RDGfix)+COUNTIF(FH$58:FH64,RDGave)+COUNTIF(FH$58:FH64,RDGevent)+FJ$32-1</f>
        <v>0</v>
      </c>
      <c r="FK64" s="2"/>
      <c r="FL64" s="53"/>
      <c r="FM64" s="2"/>
      <c r="FN64" s="54"/>
      <c r="FO64" s="45"/>
      <c r="FP64" s="2"/>
    </row>
    <row r="65" spans="1:172">
      <c r="B65" s="5" t="s">
        <v>25</v>
      </c>
      <c r="C65" s="242"/>
      <c r="D65" s="6" t="str">
        <f t="shared" si="407"/>
        <v/>
      </c>
      <c r="E65" s="6" t="str">
        <f t="shared" si="408"/>
        <v/>
      </c>
      <c r="F65" s="201">
        <f>COUNTIF(D$58:D65,OK)+COUNTIF(D$58:D65,RDGfix)+COUNTIF(D$58:D65,RDGave)+COUNTIF(D$58:D65,RDGevent)</f>
        <v>0</v>
      </c>
      <c r="G65" s="193"/>
      <c r="H65" s="194" t="str">
        <f t="shared" si="489"/>
        <v/>
      </c>
      <c r="I65" s="6" t="str">
        <f t="shared" si="490"/>
        <v/>
      </c>
      <c r="J65" s="201">
        <f>COUNTIF(H$58:H65,OK)+COUNTIF(H$58:H65,RDGfix)+COUNTIF(H$58:H65,RDGave)+COUNTIF(H$58:H65,RDGevent)+J$32-1</f>
        <v>0</v>
      </c>
      <c r="K65" s="193"/>
      <c r="L65" s="194" t="str">
        <f t="shared" si="491"/>
        <v/>
      </c>
      <c r="M65" s="6" t="str">
        <f t="shared" si="492"/>
        <v/>
      </c>
      <c r="N65" s="201">
        <f>COUNTIF(L$58:L65,OK)+COUNTIF(L$58:L65,RDGfix)+COUNTIF(L$58:L65,RDGave)+COUNTIF(L$58:L65,RDGevent)+N$32-1</f>
        <v>0</v>
      </c>
      <c r="O65" s="193"/>
      <c r="P65" s="194" t="str">
        <f t="shared" si="493"/>
        <v/>
      </c>
      <c r="Q65" s="6" t="str">
        <f t="shared" si="494"/>
        <v/>
      </c>
      <c r="R65" s="201">
        <f>COUNTIF(P$58:P65,OK)+COUNTIF(P$58:P65,RDGfix)+COUNTIF(P$58:P65,RDGave)+COUNTIF(P$58:P65,RDGevent)+R$32-1</f>
        <v>0</v>
      </c>
      <c r="S65" s="193"/>
      <c r="T65" s="194" t="str">
        <f t="shared" si="495"/>
        <v/>
      </c>
      <c r="U65" s="6" t="str">
        <f t="shared" si="496"/>
        <v/>
      </c>
      <c r="V65" s="201">
        <f>COUNTIF(T$58:T65,OK)+COUNTIF(T$58:T65,RDGfix)+COUNTIF(T$58:T65,RDGave)+COUNTIF(T$58:T65,RDGevent)+V$32-1</f>
        <v>0</v>
      </c>
      <c r="W65" s="193"/>
      <c r="X65" s="194" t="str">
        <f t="shared" si="497"/>
        <v/>
      </c>
      <c r="Y65" s="6" t="str">
        <f t="shared" si="498"/>
        <v/>
      </c>
      <c r="Z65" s="201">
        <f>COUNTIF(X$58:X65,OK)+COUNTIF(X$58:X65,RDGfix)+COUNTIF(X$58:X65,RDGave)+COUNTIF(X$58:X65,RDGevent)+Z$32-1</f>
        <v>0</v>
      </c>
      <c r="AA65" s="193"/>
      <c r="AB65" s="194" t="str">
        <f t="shared" si="499"/>
        <v/>
      </c>
      <c r="AC65" s="6" t="str">
        <f t="shared" si="500"/>
        <v/>
      </c>
      <c r="AD65" s="201">
        <f>COUNTIF(AB$58:AB65,OK)+COUNTIF(AB$58:AB65,RDGfix)+COUNTIF(AB$58:AB65,RDGave)+COUNTIF(AB$58:AB65,RDGevent)+AD$32-1</f>
        <v>0</v>
      </c>
      <c r="AE65" s="193"/>
      <c r="AF65" s="194" t="str">
        <f t="shared" si="501"/>
        <v/>
      </c>
      <c r="AG65" s="6" t="str">
        <f t="shared" si="502"/>
        <v/>
      </c>
      <c r="AH65" s="201">
        <f>COUNTIF(AF$58:AF65,OK)+COUNTIF(AF$58:AF65,RDGfix)+COUNTIF(AF$58:AF65,RDGave)+COUNTIF(AF$58:AF65,RDGevent)+AH$32-1</f>
        <v>0</v>
      </c>
      <c r="AI65" s="193"/>
      <c r="AJ65" s="194" t="str">
        <f t="shared" si="503"/>
        <v/>
      </c>
      <c r="AK65" s="6" t="str">
        <f t="shared" si="504"/>
        <v/>
      </c>
      <c r="AL65" s="201">
        <f>COUNTIF(AJ$58:AJ65,OK)+COUNTIF(AJ$58:AJ65,RDGfix)+COUNTIF(AJ$58:AJ65,RDGave)+COUNTIF(AJ$58:AJ65,RDGevent)+AL$32-1</f>
        <v>0</v>
      </c>
      <c r="AM65" s="243"/>
      <c r="AN65" s="194" t="str">
        <f t="shared" si="505"/>
        <v/>
      </c>
      <c r="AO65" s="6" t="str">
        <f t="shared" si="506"/>
        <v/>
      </c>
      <c r="AP65" s="201">
        <f>COUNTIF(AN$58:AN65,OK)+COUNTIF(AN$58:AN65,RDGfix)+COUNTIF(AN$58:AN65,RDGave)+COUNTIF(AN$58:AN65,RDGevent)+AP$32-1</f>
        <v>0</v>
      </c>
      <c r="AQ65" s="193"/>
      <c r="AR65" s="194" t="str">
        <f t="shared" si="507"/>
        <v/>
      </c>
      <c r="AS65" s="6" t="str">
        <f t="shared" si="508"/>
        <v/>
      </c>
      <c r="AT65" s="201">
        <f>COUNTIF(AR$58:AR65,OK)+COUNTIF(AR$58:AR65,RDGfix)+COUNTIF(AR$58:AR65,RDGave)+COUNTIF(AR$58:AR65,RDGevent)+AT$32-1</f>
        <v>0</v>
      </c>
      <c r="AU65" s="193"/>
      <c r="AV65" s="194" t="str">
        <f t="shared" si="509"/>
        <v/>
      </c>
      <c r="AW65" s="6" t="str">
        <f t="shared" si="510"/>
        <v/>
      </c>
      <c r="AX65" s="201">
        <f>COUNTIF(AV$58:AV65,OK)+COUNTIF(AV$58:AV65,RDGfix)+COUNTIF(AV$58:AV65,RDGave)+COUNTIF(AV$58:AV65,RDGevent)+AX$32-1</f>
        <v>0</v>
      </c>
      <c r="AY65" s="193"/>
      <c r="AZ65" s="194" t="str">
        <f t="shared" si="511"/>
        <v/>
      </c>
      <c r="BA65" s="6" t="str">
        <f t="shared" si="512"/>
        <v/>
      </c>
      <c r="BB65" s="201">
        <f>COUNTIF(AZ$58:AZ65,OK)+COUNTIF(AZ$58:AZ65,RDGfix)+COUNTIF(AZ$58:AZ65,RDGave)+COUNTIF(AZ$58:AZ65,RDGevent)+BB$32-1</f>
        <v>0</v>
      </c>
      <c r="BC65" s="193"/>
      <c r="BD65" s="194" t="str">
        <f t="shared" si="513"/>
        <v/>
      </c>
      <c r="BE65" s="6" t="str">
        <f t="shared" si="514"/>
        <v/>
      </c>
      <c r="BF65" s="201">
        <f>COUNTIF(BD$58:BD65,OK)+COUNTIF(BD$58:BD65,RDGfix)+COUNTIF(BD$58:BD65,RDGave)+COUNTIF(BD$58:BD65,RDGevent)+BF$32-1</f>
        <v>0</v>
      </c>
      <c r="BG65" s="193"/>
      <c r="BH65" s="194" t="str">
        <f t="shared" si="515"/>
        <v/>
      </c>
      <c r="BI65" s="6" t="str">
        <f t="shared" si="516"/>
        <v/>
      </c>
      <c r="BJ65" s="201">
        <f>COUNTIF(BH$58:BH65,OK)+COUNTIF(BH$58:BH65,RDGfix)+COUNTIF(BH$58:BH65,RDGave)+COUNTIF(BH$58:BH65,RDGevent)+BJ$32-1</f>
        <v>0</v>
      </c>
      <c r="BK65" s="193"/>
      <c r="BL65" s="194" t="str">
        <f t="shared" si="517"/>
        <v/>
      </c>
      <c r="BM65" s="6" t="str">
        <f t="shared" si="518"/>
        <v/>
      </c>
      <c r="BN65" s="201">
        <f>COUNTIF(BL$58:BL65,OK)+COUNTIF(BL$58:BL65,RDGfix)+COUNTIF(BL$58:BL65,RDGave)+COUNTIF(BL$58:BL65,RDGevent)+BN$32-1</f>
        <v>0</v>
      </c>
      <c r="BO65" s="193"/>
      <c r="BP65" s="194" t="str">
        <f t="shared" si="519"/>
        <v/>
      </c>
      <c r="BQ65" s="6" t="str">
        <f t="shared" si="520"/>
        <v/>
      </c>
      <c r="BR65" s="201">
        <f>COUNTIF(BP$58:BP65,OK)+COUNTIF(BP$58:BP65,RDGfix)+COUNTIF(BP$58:BP65,RDGave)+COUNTIF(BP$58:BP65,RDGevent)+BR$32-1</f>
        <v>0</v>
      </c>
      <c r="BS65" s="193"/>
      <c r="BT65" s="194" t="str">
        <f t="shared" si="521"/>
        <v/>
      </c>
      <c r="BU65" s="6" t="str">
        <f t="shared" si="522"/>
        <v/>
      </c>
      <c r="BV65" s="201">
        <f>COUNTIF(BT$58:BT65,OK)+COUNTIF(BT$58:BT65,RDGfix)+COUNTIF(BT$58:BT65,RDGave)+COUNTIF(BT$58:BT65,RDGevent)+BV$32-1</f>
        <v>0</v>
      </c>
      <c r="BW65" s="193"/>
      <c r="BX65" s="194" t="str">
        <f t="shared" si="523"/>
        <v/>
      </c>
      <c r="BY65" s="6" t="str">
        <f t="shared" si="524"/>
        <v/>
      </c>
      <c r="BZ65" s="201">
        <f>COUNTIF(BX$58:BX65,OK)+COUNTIF(BX$58:BX65,RDGfix)+COUNTIF(BX$58:BX65,RDGave)+COUNTIF(BX$58:BX65,RDGevent)+BZ$32-1</f>
        <v>0</v>
      </c>
      <c r="CA65" s="193"/>
      <c r="CB65" s="194" t="str">
        <f t="shared" si="525"/>
        <v/>
      </c>
      <c r="CC65" s="6" t="str">
        <f t="shared" si="526"/>
        <v/>
      </c>
      <c r="CD65" s="201">
        <f>COUNTIF(CB$58:CB65,OK)+COUNTIF(CB$58:CB65,RDGfix)+COUNTIF(CB$58:CB65,RDGave)+COUNTIF(CB$58:CB65,RDGevent)+CD$32-1</f>
        <v>0</v>
      </c>
      <c r="CE65" s="193"/>
      <c r="CF65" s="194" t="str">
        <f t="shared" si="527"/>
        <v/>
      </c>
      <c r="CG65" s="6" t="str">
        <f t="shared" si="528"/>
        <v/>
      </c>
      <c r="CH65" s="201">
        <f>COUNTIF(CF$58:CF65,OK)+COUNTIF(CF$58:CF65,RDGfix)+COUNTIF(CF$58:CF65,RDGave)+COUNTIF(CF$58:CF65,RDGevent)+CH$32-1</f>
        <v>0</v>
      </c>
      <c r="CI65" s="193"/>
      <c r="CJ65" s="194" t="str">
        <f t="shared" si="529"/>
        <v/>
      </c>
      <c r="CK65" s="6" t="str">
        <f t="shared" si="530"/>
        <v/>
      </c>
      <c r="CL65" s="201">
        <f>COUNTIF(CJ$58:CJ65,OK)+COUNTIF(CJ$58:CJ65,RDGfix)+COUNTIF(CJ$58:CJ65,RDGave)+COUNTIF(CJ$58:CJ65,RDGevent)+CL$32-1</f>
        <v>0</v>
      </c>
      <c r="CM65" s="193"/>
      <c r="CN65" s="194" t="str">
        <f t="shared" si="531"/>
        <v/>
      </c>
      <c r="CO65" s="6" t="str">
        <f t="shared" si="532"/>
        <v/>
      </c>
      <c r="CP65" s="201">
        <f>COUNTIF(CN$58:CN65,OK)+COUNTIF(CN$58:CN65,RDGfix)+COUNTIF(CN$58:CN65,RDGave)+COUNTIF(CN$58:CN65,RDGevent)+CP$32-1</f>
        <v>0</v>
      </c>
      <c r="CQ65" s="193"/>
      <c r="CR65" s="194" t="str">
        <f t="shared" si="533"/>
        <v/>
      </c>
      <c r="CS65" s="6" t="str">
        <f t="shared" si="534"/>
        <v/>
      </c>
      <c r="CT65" s="201">
        <f>COUNTIF(CR$58:CR65,OK)+COUNTIF(CR$58:CR65,RDGfix)+COUNTIF(CR$58:CR65,RDGave)+COUNTIF(CR$58:CR65,RDGevent)+CT$32-1</f>
        <v>0</v>
      </c>
      <c r="CU65" s="193"/>
      <c r="CV65" s="194" t="str">
        <f t="shared" si="535"/>
        <v/>
      </c>
      <c r="CW65" s="6" t="str">
        <f t="shared" si="536"/>
        <v/>
      </c>
      <c r="CX65" s="201">
        <f>COUNTIF(CV$58:CV65,OK)+COUNTIF(CV$58:CV65,RDGfix)+COUNTIF(CV$58:CV65,RDGave)+COUNTIF(CV$58:CV65,RDGevent)+CX$32-1</f>
        <v>0</v>
      </c>
      <c r="CY65" s="193"/>
      <c r="CZ65" s="194" t="str">
        <f t="shared" si="537"/>
        <v/>
      </c>
      <c r="DA65" s="6" t="str">
        <f t="shared" si="538"/>
        <v/>
      </c>
      <c r="DB65" s="201">
        <f>COUNTIF(CZ$58:CZ65,OK)+COUNTIF(CZ$58:CZ65,RDGfix)+COUNTIF(CZ$58:CZ65,RDGave)+COUNTIF(CZ$58:CZ65,RDGevent)+DB$32-1</f>
        <v>0</v>
      </c>
      <c r="DC65" s="193"/>
      <c r="DD65" s="194" t="str">
        <f t="shared" si="539"/>
        <v/>
      </c>
      <c r="DE65" s="6" t="str">
        <f t="shared" si="540"/>
        <v/>
      </c>
      <c r="DF65" s="201">
        <f>COUNTIF(DD$58:DD65,OK)+COUNTIF(DD$58:DD65,RDGfix)+COUNTIF(DD$58:DD65,RDGave)+COUNTIF(DD$58:DD65,RDGevent)+DF$32-1</f>
        <v>0</v>
      </c>
      <c r="DG65" s="193"/>
      <c r="DH65" s="194" t="str">
        <f t="shared" si="541"/>
        <v/>
      </c>
      <c r="DI65" s="6" t="str">
        <f t="shared" si="542"/>
        <v/>
      </c>
      <c r="DJ65" s="201">
        <f>COUNTIF(DH$58:DH65,OK)+COUNTIF(DH$58:DH65,RDGfix)+COUNTIF(DH$58:DH65,RDGave)+COUNTIF(DH$58:DH65,RDGevent)+DJ$32-1</f>
        <v>0</v>
      </c>
      <c r="DK65" s="193"/>
      <c r="DL65" s="194" t="str">
        <f t="shared" si="543"/>
        <v/>
      </c>
      <c r="DM65" s="6" t="str">
        <f t="shared" si="544"/>
        <v/>
      </c>
      <c r="DN65" s="201">
        <f>COUNTIF(DL$58:DL65,OK)+COUNTIF(DL$58:DL65,RDGfix)+COUNTIF(DL$58:DL65,RDGave)+COUNTIF(DL$58:DL65,RDGevent)+DN$32-1</f>
        <v>0</v>
      </c>
      <c r="DO65" s="193"/>
      <c r="DP65" s="194" t="str">
        <f t="shared" si="545"/>
        <v/>
      </c>
      <c r="DQ65" s="6" t="str">
        <f t="shared" si="546"/>
        <v/>
      </c>
      <c r="DR65" s="201">
        <f>COUNTIF(DP$58:DP65,OK)+COUNTIF(DP$58:DP65,RDGfix)+COUNTIF(DP$58:DP65,RDGave)+COUNTIF(DP$58:DP65,RDGevent)+DR$32-1</f>
        <v>0</v>
      </c>
      <c r="DS65" s="193"/>
      <c r="DT65" s="194" t="str">
        <f t="shared" si="547"/>
        <v/>
      </c>
      <c r="DU65" s="6" t="str">
        <f t="shared" si="548"/>
        <v/>
      </c>
      <c r="DV65" s="201">
        <f>COUNTIF(DT$58:DT65,OK)+COUNTIF(DT$58:DT65,RDGfix)+COUNTIF(DT$58:DT65,RDGave)+COUNTIF(DT$58:DT65,RDGevent)+DV$32-1</f>
        <v>0</v>
      </c>
      <c r="DW65" s="193"/>
      <c r="DX65" s="194" t="str">
        <f t="shared" si="549"/>
        <v/>
      </c>
      <c r="DY65" s="6" t="str">
        <f t="shared" si="550"/>
        <v/>
      </c>
      <c r="DZ65" s="201">
        <f>COUNTIF(DX$58:DX65,OK)+COUNTIF(DX$58:DX65,RDGfix)+COUNTIF(DX$58:DX65,RDGave)+COUNTIF(DX$58:DX65,RDGevent)+DZ$32-1</f>
        <v>0</v>
      </c>
      <c r="EA65" s="193"/>
      <c r="EB65" s="194" t="str">
        <f t="shared" si="551"/>
        <v/>
      </c>
      <c r="EC65" s="6" t="str">
        <f t="shared" si="552"/>
        <v/>
      </c>
      <c r="ED65" s="201">
        <f>COUNTIF(EB$58:EB65,OK)+COUNTIF(EB$58:EB65,RDGfix)+COUNTIF(EB$58:EB65,RDGave)+COUNTIF(EB$58:EB65,RDGevent)+ED$32-1</f>
        <v>0</v>
      </c>
      <c r="EE65" s="193"/>
      <c r="EF65" s="194" t="str">
        <f t="shared" si="553"/>
        <v/>
      </c>
      <c r="EG65" s="6" t="str">
        <f t="shared" si="554"/>
        <v/>
      </c>
      <c r="EH65" s="201">
        <f>COUNTIF(EF$58:EF65,OK)+COUNTIF(EF$58:EF65,RDGfix)+COUNTIF(EF$58:EF65,RDGave)+COUNTIF(EF$58:EF65,RDGevent)+EH$32-1</f>
        <v>0</v>
      </c>
      <c r="EI65" s="193"/>
      <c r="EJ65" s="194" t="str">
        <f t="shared" si="555"/>
        <v/>
      </c>
      <c r="EK65" s="6" t="str">
        <f t="shared" si="556"/>
        <v/>
      </c>
      <c r="EL65" s="201">
        <f>COUNTIF(EJ$58:EJ65,OK)+COUNTIF(EJ$58:EJ65,RDGfix)+COUNTIF(EJ$58:EJ65,RDGave)+COUNTIF(EJ$58:EJ65,RDGevent)+EL$32-1</f>
        <v>0</v>
      </c>
      <c r="EM65" s="193"/>
      <c r="EN65" s="194" t="str">
        <f t="shared" si="557"/>
        <v/>
      </c>
      <c r="EO65" s="6" t="str">
        <f t="shared" si="558"/>
        <v/>
      </c>
      <c r="EP65" s="201">
        <f>COUNTIF(EN$58:EN65,OK)+COUNTIF(EN$58:EN65,RDGfix)+COUNTIF(EN$58:EN65,RDGave)+COUNTIF(EN$58:EN65,RDGevent)+EP$32-1</f>
        <v>0</v>
      </c>
      <c r="EQ65" s="193"/>
      <c r="ER65" s="194" t="str">
        <f t="shared" si="559"/>
        <v/>
      </c>
      <c r="ES65" s="6" t="str">
        <f t="shared" si="560"/>
        <v/>
      </c>
      <c r="ET65" s="201">
        <f>COUNTIF(ER$58:ER65,OK)+COUNTIF(ER$58:ER65,RDGfix)+COUNTIF(ER$58:ER65,RDGave)+COUNTIF(ER$58:ER65,RDGevent)+ET$32-1</f>
        <v>0</v>
      </c>
      <c r="EU65" s="193"/>
      <c r="EV65" s="194" t="str">
        <f t="shared" si="561"/>
        <v/>
      </c>
      <c r="EW65" s="6" t="str">
        <f t="shared" si="562"/>
        <v/>
      </c>
      <c r="EX65" s="201">
        <f>COUNTIF(EV$58:EV65,OK)+COUNTIF(EV$58:EV65,RDGfix)+COUNTIF(EV$58:EV65,RDGave)+COUNTIF(EV$58:EV65,RDGevent)+EX$32-1</f>
        <v>0</v>
      </c>
      <c r="EY65" s="193"/>
      <c r="EZ65" s="194" t="str">
        <f t="shared" si="563"/>
        <v/>
      </c>
      <c r="FA65" s="6" t="str">
        <f t="shared" si="564"/>
        <v/>
      </c>
      <c r="FB65" s="201">
        <f>COUNTIF(EZ$58:EZ65,OK)+COUNTIF(EZ$58:EZ65,RDGfix)+COUNTIF(EZ$58:EZ65,RDGave)+COUNTIF(EZ$58:EZ65,RDGevent)+FB$32-1</f>
        <v>0</v>
      </c>
      <c r="FC65" s="193"/>
      <c r="FD65" s="194" t="str">
        <f t="shared" si="565"/>
        <v/>
      </c>
      <c r="FE65" s="6" t="str">
        <f t="shared" si="566"/>
        <v/>
      </c>
      <c r="FF65" s="201">
        <f>COUNTIF(FD$58:FD65,OK)+COUNTIF(FD$58:FD65,RDGfix)+COUNTIF(FD$58:FD65,RDGave)+COUNTIF(FD$58:FD65,RDGevent)+FF$32-1</f>
        <v>0</v>
      </c>
      <c r="FG65" s="193"/>
      <c r="FH65" s="194" t="str">
        <f t="shared" si="567"/>
        <v/>
      </c>
      <c r="FI65" s="6" t="str">
        <f t="shared" si="568"/>
        <v/>
      </c>
      <c r="FJ65" s="201">
        <f>COUNTIF(FH$58:FH65,OK)+COUNTIF(FH$58:FH65,RDGfix)+COUNTIF(FH$58:FH65,RDGave)+COUNTIF(FH$58:FH65,RDGevent)+FJ$32-1</f>
        <v>0</v>
      </c>
      <c r="FK65" s="2"/>
      <c r="FL65" s="53"/>
      <c r="FM65" s="2"/>
      <c r="FN65" s="54"/>
      <c r="FO65" s="45"/>
      <c r="FP65" s="2"/>
    </row>
    <row r="66" spans="1:172">
      <c r="B66" s="5" t="s">
        <v>26</v>
      </c>
      <c r="C66" s="242"/>
      <c r="D66" s="6" t="str">
        <f t="shared" si="407"/>
        <v/>
      </c>
      <c r="E66" s="6" t="str">
        <f t="shared" si="408"/>
        <v/>
      </c>
      <c r="F66" s="201">
        <f>COUNTIF(D$58:D66,OK)+COUNTIF(D$58:D66,RDGfix)+COUNTIF(D$58:D66,RDGave)+COUNTIF(D$58:D66,RDGevent)</f>
        <v>0</v>
      </c>
      <c r="G66" s="193"/>
      <c r="H66" s="194" t="str">
        <f t="shared" si="489"/>
        <v/>
      </c>
      <c r="I66" s="6" t="str">
        <f t="shared" si="490"/>
        <v/>
      </c>
      <c r="J66" s="201">
        <f>COUNTIF(H$58:H66,OK)+COUNTIF(H$58:H66,RDGfix)+COUNTIF(H$58:H66,RDGave)+COUNTIF(H$58:H66,RDGevent)+J$32-1</f>
        <v>0</v>
      </c>
      <c r="K66" s="193"/>
      <c r="L66" s="194" t="str">
        <f t="shared" si="491"/>
        <v/>
      </c>
      <c r="M66" s="6" t="str">
        <f t="shared" si="492"/>
        <v/>
      </c>
      <c r="N66" s="201">
        <f>COUNTIF(L$58:L66,OK)+COUNTIF(L$58:L66,RDGfix)+COUNTIF(L$58:L66,RDGave)+COUNTIF(L$58:L66,RDGevent)+N$32-1</f>
        <v>0</v>
      </c>
      <c r="O66" s="193"/>
      <c r="P66" s="194" t="str">
        <f t="shared" si="493"/>
        <v/>
      </c>
      <c r="Q66" s="6" t="str">
        <f t="shared" si="494"/>
        <v/>
      </c>
      <c r="R66" s="201">
        <f>COUNTIF(P$58:P66,OK)+COUNTIF(P$58:P66,RDGfix)+COUNTIF(P$58:P66,RDGave)+COUNTIF(P$58:P66,RDGevent)+R$32-1</f>
        <v>0</v>
      </c>
      <c r="S66" s="193"/>
      <c r="T66" s="194" t="str">
        <f t="shared" si="495"/>
        <v/>
      </c>
      <c r="U66" s="6" t="str">
        <f t="shared" si="496"/>
        <v/>
      </c>
      <c r="V66" s="201">
        <f>COUNTIF(T$58:T66,OK)+COUNTIF(T$58:T66,RDGfix)+COUNTIF(T$58:T66,RDGave)+COUNTIF(T$58:T66,RDGevent)+V$32-1</f>
        <v>0</v>
      </c>
      <c r="W66" s="193"/>
      <c r="X66" s="194" t="str">
        <f t="shared" si="497"/>
        <v/>
      </c>
      <c r="Y66" s="6" t="str">
        <f t="shared" si="498"/>
        <v/>
      </c>
      <c r="Z66" s="201">
        <f>COUNTIF(X$58:X66,OK)+COUNTIF(X$58:X66,RDGfix)+COUNTIF(X$58:X66,RDGave)+COUNTIF(X$58:X66,RDGevent)+Z$32-1</f>
        <v>0</v>
      </c>
      <c r="AA66" s="193"/>
      <c r="AB66" s="194" t="str">
        <f t="shared" si="499"/>
        <v/>
      </c>
      <c r="AC66" s="6" t="str">
        <f t="shared" si="500"/>
        <v/>
      </c>
      <c r="AD66" s="201">
        <f>COUNTIF(AB$58:AB66,OK)+COUNTIF(AB$58:AB66,RDGfix)+COUNTIF(AB$58:AB66,RDGave)+COUNTIF(AB$58:AB66,RDGevent)+AD$32-1</f>
        <v>0</v>
      </c>
      <c r="AE66" s="193"/>
      <c r="AF66" s="194" t="str">
        <f t="shared" si="501"/>
        <v/>
      </c>
      <c r="AG66" s="6" t="str">
        <f t="shared" si="502"/>
        <v/>
      </c>
      <c r="AH66" s="201">
        <f>COUNTIF(AF$58:AF66,OK)+COUNTIF(AF$58:AF66,RDGfix)+COUNTIF(AF$58:AF66,RDGave)+COUNTIF(AF$58:AF66,RDGevent)+AH$32-1</f>
        <v>0</v>
      </c>
      <c r="AI66" s="193"/>
      <c r="AJ66" s="194" t="str">
        <f t="shared" si="503"/>
        <v/>
      </c>
      <c r="AK66" s="6" t="str">
        <f t="shared" si="504"/>
        <v/>
      </c>
      <c r="AL66" s="201">
        <f>COUNTIF(AJ$58:AJ66,OK)+COUNTIF(AJ$58:AJ66,RDGfix)+COUNTIF(AJ$58:AJ66,RDGave)+COUNTIF(AJ$58:AJ66,RDGevent)+AL$32-1</f>
        <v>0</v>
      </c>
      <c r="AM66" s="243"/>
      <c r="AN66" s="194" t="str">
        <f t="shared" si="505"/>
        <v/>
      </c>
      <c r="AO66" s="6" t="str">
        <f t="shared" si="506"/>
        <v/>
      </c>
      <c r="AP66" s="201">
        <f>COUNTIF(AN$58:AN66,OK)+COUNTIF(AN$58:AN66,RDGfix)+COUNTIF(AN$58:AN66,RDGave)+COUNTIF(AN$58:AN66,RDGevent)+AP$32-1</f>
        <v>0</v>
      </c>
      <c r="AQ66" s="193"/>
      <c r="AR66" s="194" t="str">
        <f t="shared" si="507"/>
        <v/>
      </c>
      <c r="AS66" s="6" t="str">
        <f t="shared" si="508"/>
        <v/>
      </c>
      <c r="AT66" s="201">
        <f>COUNTIF(AR$58:AR66,OK)+COUNTIF(AR$58:AR66,RDGfix)+COUNTIF(AR$58:AR66,RDGave)+COUNTIF(AR$58:AR66,RDGevent)+AT$32-1</f>
        <v>0</v>
      </c>
      <c r="AU66" s="193"/>
      <c r="AV66" s="194" t="str">
        <f t="shared" si="509"/>
        <v/>
      </c>
      <c r="AW66" s="6" t="str">
        <f t="shared" si="510"/>
        <v/>
      </c>
      <c r="AX66" s="201">
        <f>COUNTIF(AV$58:AV66,OK)+COUNTIF(AV$58:AV66,RDGfix)+COUNTIF(AV$58:AV66,RDGave)+COUNTIF(AV$58:AV66,RDGevent)+AX$32-1</f>
        <v>0</v>
      </c>
      <c r="AY66" s="193"/>
      <c r="AZ66" s="194" t="str">
        <f t="shared" si="511"/>
        <v/>
      </c>
      <c r="BA66" s="6" t="str">
        <f t="shared" si="512"/>
        <v/>
      </c>
      <c r="BB66" s="201">
        <f>COUNTIF(AZ$58:AZ66,OK)+COUNTIF(AZ$58:AZ66,RDGfix)+COUNTIF(AZ$58:AZ66,RDGave)+COUNTIF(AZ$58:AZ66,RDGevent)+BB$32-1</f>
        <v>0</v>
      </c>
      <c r="BC66" s="193"/>
      <c r="BD66" s="194" t="str">
        <f t="shared" si="513"/>
        <v/>
      </c>
      <c r="BE66" s="6" t="str">
        <f t="shared" si="514"/>
        <v/>
      </c>
      <c r="BF66" s="201">
        <f>COUNTIF(BD$58:BD66,OK)+COUNTIF(BD$58:BD66,RDGfix)+COUNTIF(BD$58:BD66,RDGave)+COUNTIF(BD$58:BD66,RDGevent)+BF$32-1</f>
        <v>0</v>
      </c>
      <c r="BG66" s="193"/>
      <c r="BH66" s="194" t="str">
        <f t="shared" si="515"/>
        <v/>
      </c>
      <c r="BI66" s="6" t="str">
        <f t="shared" si="516"/>
        <v/>
      </c>
      <c r="BJ66" s="201">
        <f>COUNTIF(BH$58:BH66,OK)+COUNTIF(BH$58:BH66,RDGfix)+COUNTIF(BH$58:BH66,RDGave)+COUNTIF(BH$58:BH66,RDGevent)+BJ$32-1</f>
        <v>0</v>
      </c>
      <c r="BK66" s="193"/>
      <c r="BL66" s="194" t="str">
        <f t="shared" si="517"/>
        <v/>
      </c>
      <c r="BM66" s="6" t="str">
        <f t="shared" si="518"/>
        <v/>
      </c>
      <c r="BN66" s="201">
        <f>COUNTIF(BL$58:BL66,OK)+COUNTIF(BL$58:BL66,RDGfix)+COUNTIF(BL$58:BL66,RDGave)+COUNTIF(BL$58:BL66,RDGevent)+BN$32-1</f>
        <v>0</v>
      </c>
      <c r="BO66" s="193"/>
      <c r="BP66" s="194" t="str">
        <f t="shared" si="519"/>
        <v/>
      </c>
      <c r="BQ66" s="6" t="str">
        <f t="shared" si="520"/>
        <v/>
      </c>
      <c r="BR66" s="201">
        <f>COUNTIF(BP$58:BP66,OK)+COUNTIF(BP$58:BP66,RDGfix)+COUNTIF(BP$58:BP66,RDGave)+COUNTIF(BP$58:BP66,RDGevent)+BR$32-1</f>
        <v>0</v>
      </c>
      <c r="BS66" s="193"/>
      <c r="BT66" s="194" t="str">
        <f t="shared" si="521"/>
        <v/>
      </c>
      <c r="BU66" s="6" t="str">
        <f t="shared" si="522"/>
        <v/>
      </c>
      <c r="BV66" s="201">
        <f>COUNTIF(BT$58:BT66,OK)+COUNTIF(BT$58:BT66,RDGfix)+COUNTIF(BT$58:BT66,RDGave)+COUNTIF(BT$58:BT66,RDGevent)+BV$32-1</f>
        <v>0</v>
      </c>
      <c r="BW66" s="193"/>
      <c r="BX66" s="194" t="str">
        <f t="shared" si="523"/>
        <v/>
      </c>
      <c r="BY66" s="6" t="str">
        <f t="shared" si="524"/>
        <v/>
      </c>
      <c r="BZ66" s="201">
        <f>COUNTIF(BX$58:BX66,OK)+COUNTIF(BX$58:BX66,RDGfix)+COUNTIF(BX$58:BX66,RDGave)+COUNTIF(BX$58:BX66,RDGevent)+BZ$32-1</f>
        <v>0</v>
      </c>
      <c r="CA66" s="193"/>
      <c r="CB66" s="194" t="str">
        <f t="shared" si="525"/>
        <v/>
      </c>
      <c r="CC66" s="6" t="str">
        <f t="shared" si="526"/>
        <v/>
      </c>
      <c r="CD66" s="201">
        <f>COUNTIF(CB$58:CB66,OK)+COUNTIF(CB$58:CB66,RDGfix)+COUNTIF(CB$58:CB66,RDGave)+COUNTIF(CB$58:CB66,RDGevent)+CD$32-1</f>
        <v>0</v>
      </c>
      <c r="CE66" s="193"/>
      <c r="CF66" s="194" t="str">
        <f t="shared" si="527"/>
        <v/>
      </c>
      <c r="CG66" s="6" t="str">
        <f t="shared" si="528"/>
        <v/>
      </c>
      <c r="CH66" s="201">
        <f>COUNTIF(CF$58:CF66,OK)+COUNTIF(CF$58:CF66,RDGfix)+COUNTIF(CF$58:CF66,RDGave)+COUNTIF(CF$58:CF66,RDGevent)+CH$32-1</f>
        <v>0</v>
      </c>
      <c r="CI66" s="193"/>
      <c r="CJ66" s="194" t="str">
        <f t="shared" si="529"/>
        <v/>
      </c>
      <c r="CK66" s="6" t="str">
        <f t="shared" si="530"/>
        <v/>
      </c>
      <c r="CL66" s="201">
        <f>COUNTIF(CJ$58:CJ66,OK)+COUNTIF(CJ$58:CJ66,RDGfix)+COUNTIF(CJ$58:CJ66,RDGave)+COUNTIF(CJ$58:CJ66,RDGevent)+CL$32-1</f>
        <v>0</v>
      </c>
      <c r="CM66" s="193"/>
      <c r="CN66" s="194" t="str">
        <f t="shared" si="531"/>
        <v/>
      </c>
      <c r="CO66" s="6" t="str">
        <f t="shared" si="532"/>
        <v/>
      </c>
      <c r="CP66" s="201">
        <f>COUNTIF(CN$58:CN66,OK)+COUNTIF(CN$58:CN66,RDGfix)+COUNTIF(CN$58:CN66,RDGave)+COUNTIF(CN$58:CN66,RDGevent)+CP$32-1</f>
        <v>0</v>
      </c>
      <c r="CQ66" s="193"/>
      <c r="CR66" s="194" t="str">
        <f t="shared" si="533"/>
        <v/>
      </c>
      <c r="CS66" s="6" t="str">
        <f t="shared" si="534"/>
        <v/>
      </c>
      <c r="CT66" s="201">
        <f>COUNTIF(CR$58:CR66,OK)+COUNTIF(CR$58:CR66,RDGfix)+COUNTIF(CR$58:CR66,RDGave)+COUNTIF(CR$58:CR66,RDGevent)+CT$32-1</f>
        <v>0</v>
      </c>
      <c r="CU66" s="193"/>
      <c r="CV66" s="194" t="str">
        <f t="shared" si="535"/>
        <v/>
      </c>
      <c r="CW66" s="6" t="str">
        <f t="shared" si="536"/>
        <v/>
      </c>
      <c r="CX66" s="201">
        <f>COUNTIF(CV$58:CV66,OK)+COUNTIF(CV$58:CV66,RDGfix)+COUNTIF(CV$58:CV66,RDGave)+COUNTIF(CV$58:CV66,RDGevent)+CX$32-1</f>
        <v>0</v>
      </c>
      <c r="CY66" s="193"/>
      <c r="CZ66" s="194" t="str">
        <f t="shared" si="537"/>
        <v/>
      </c>
      <c r="DA66" s="6" t="str">
        <f t="shared" si="538"/>
        <v/>
      </c>
      <c r="DB66" s="201">
        <f>COUNTIF(CZ$58:CZ66,OK)+COUNTIF(CZ$58:CZ66,RDGfix)+COUNTIF(CZ$58:CZ66,RDGave)+COUNTIF(CZ$58:CZ66,RDGevent)+DB$32-1</f>
        <v>0</v>
      </c>
      <c r="DC66" s="193"/>
      <c r="DD66" s="194" t="str">
        <f t="shared" si="539"/>
        <v/>
      </c>
      <c r="DE66" s="6" t="str">
        <f t="shared" si="540"/>
        <v/>
      </c>
      <c r="DF66" s="201">
        <f>COUNTIF(DD$58:DD66,OK)+COUNTIF(DD$58:DD66,RDGfix)+COUNTIF(DD$58:DD66,RDGave)+COUNTIF(DD$58:DD66,RDGevent)+DF$32-1</f>
        <v>0</v>
      </c>
      <c r="DG66" s="193"/>
      <c r="DH66" s="194" t="str">
        <f t="shared" si="541"/>
        <v/>
      </c>
      <c r="DI66" s="6" t="str">
        <f t="shared" si="542"/>
        <v/>
      </c>
      <c r="DJ66" s="201">
        <f>COUNTIF(DH$58:DH66,OK)+COUNTIF(DH$58:DH66,RDGfix)+COUNTIF(DH$58:DH66,RDGave)+COUNTIF(DH$58:DH66,RDGevent)+DJ$32-1</f>
        <v>0</v>
      </c>
      <c r="DK66" s="193"/>
      <c r="DL66" s="194" t="str">
        <f t="shared" si="543"/>
        <v/>
      </c>
      <c r="DM66" s="6" t="str">
        <f t="shared" si="544"/>
        <v/>
      </c>
      <c r="DN66" s="201">
        <f>COUNTIF(DL$58:DL66,OK)+COUNTIF(DL$58:DL66,RDGfix)+COUNTIF(DL$58:DL66,RDGave)+COUNTIF(DL$58:DL66,RDGevent)+DN$32-1</f>
        <v>0</v>
      </c>
      <c r="DO66" s="193"/>
      <c r="DP66" s="194" t="str">
        <f t="shared" si="545"/>
        <v/>
      </c>
      <c r="DQ66" s="6" t="str">
        <f t="shared" si="546"/>
        <v/>
      </c>
      <c r="DR66" s="201">
        <f>COUNTIF(DP$58:DP66,OK)+COUNTIF(DP$58:DP66,RDGfix)+COUNTIF(DP$58:DP66,RDGave)+COUNTIF(DP$58:DP66,RDGevent)+DR$32-1</f>
        <v>0</v>
      </c>
      <c r="DS66" s="193"/>
      <c r="DT66" s="194" t="str">
        <f t="shared" si="547"/>
        <v/>
      </c>
      <c r="DU66" s="6" t="str">
        <f t="shared" si="548"/>
        <v/>
      </c>
      <c r="DV66" s="201">
        <f>COUNTIF(DT$58:DT66,OK)+COUNTIF(DT$58:DT66,RDGfix)+COUNTIF(DT$58:DT66,RDGave)+COUNTIF(DT$58:DT66,RDGevent)+DV$32-1</f>
        <v>0</v>
      </c>
      <c r="DW66" s="193"/>
      <c r="DX66" s="194" t="str">
        <f t="shared" si="549"/>
        <v/>
      </c>
      <c r="DY66" s="6" t="str">
        <f t="shared" si="550"/>
        <v/>
      </c>
      <c r="DZ66" s="201">
        <f>COUNTIF(DX$58:DX66,OK)+COUNTIF(DX$58:DX66,RDGfix)+COUNTIF(DX$58:DX66,RDGave)+COUNTIF(DX$58:DX66,RDGevent)+DZ$32-1</f>
        <v>0</v>
      </c>
      <c r="EA66" s="193"/>
      <c r="EB66" s="194" t="str">
        <f t="shared" si="551"/>
        <v/>
      </c>
      <c r="EC66" s="6" t="str">
        <f t="shared" si="552"/>
        <v/>
      </c>
      <c r="ED66" s="201">
        <f>COUNTIF(EB$58:EB66,OK)+COUNTIF(EB$58:EB66,RDGfix)+COUNTIF(EB$58:EB66,RDGave)+COUNTIF(EB$58:EB66,RDGevent)+ED$32-1</f>
        <v>0</v>
      </c>
      <c r="EE66" s="193"/>
      <c r="EF66" s="194" t="str">
        <f t="shared" si="553"/>
        <v/>
      </c>
      <c r="EG66" s="6" t="str">
        <f t="shared" si="554"/>
        <v/>
      </c>
      <c r="EH66" s="201">
        <f>COUNTIF(EF$58:EF66,OK)+COUNTIF(EF$58:EF66,RDGfix)+COUNTIF(EF$58:EF66,RDGave)+COUNTIF(EF$58:EF66,RDGevent)+EH$32-1</f>
        <v>0</v>
      </c>
      <c r="EI66" s="193"/>
      <c r="EJ66" s="194" t="str">
        <f t="shared" si="555"/>
        <v/>
      </c>
      <c r="EK66" s="6" t="str">
        <f t="shared" si="556"/>
        <v/>
      </c>
      <c r="EL66" s="201">
        <f>COUNTIF(EJ$58:EJ66,OK)+COUNTIF(EJ$58:EJ66,RDGfix)+COUNTIF(EJ$58:EJ66,RDGave)+COUNTIF(EJ$58:EJ66,RDGevent)+EL$32-1</f>
        <v>0</v>
      </c>
      <c r="EM66" s="193"/>
      <c r="EN66" s="194" t="str">
        <f t="shared" si="557"/>
        <v/>
      </c>
      <c r="EO66" s="6" t="str">
        <f t="shared" si="558"/>
        <v/>
      </c>
      <c r="EP66" s="201">
        <f>COUNTIF(EN$58:EN66,OK)+COUNTIF(EN$58:EN66,RDGfix)+COUNTIF(EN$58:EN66,RDGave)+COUNTIF(EN$58:EN66,RDGevent)+EP$32-1</f>
        <v>0</v>
      </c>
      <c r="EQ66" s="193"/>
      <c r="ER66" s="194" t="str">
        <f t="shared" si="559"/>
        <v/>
      </c>
      <c r="ES66" s="6" t="str">
        <f t="shared" si="560"/>
        <v/>
      </c>
      <c r="ET66" s="201">
        <f>COUNTIF(ER$58:ER66,OK)+COUNTIF(ER$58:ER66,RDGfix)+COUNTIF(ER$58:ER66,RDGave)+COUNTIF(ER$58:ER66,RDGevent)+ET$32-1</f>
        <v>0</v>
      </c>
      <c r="EU66" s="193"/>
      <c r="EV66" s="194" t="str">
        <f t="shared" si="561"/>
        <v/>
      </c>
      <c r="EW66" s="6" t="str">
        <f t="shared" si="562"/>
        <v/>
      </c>
      <c r="EX66" s="201">
        <f>COUNTIF(EV$58:EV66,OK)+COUNTIF(EV$58:EV66,RDGfix)+COUNTIF(EV$58:EV66,RDGave)+COUNTIF(EV$58:EV66,RDGevent)+EX$32-1</f>
        <v>0</v>
      </c>
      <c r="EY66" s="193"/>
      <c r="EZ66" s="194" t="str">
        <f t="shared" si="563"/>
        <v/>
      </c>
      <c r="FA66" s="6" t="str">
        <f t="shared" si="564"/>
        <v/>
      </c>
      <c r="FB66" s="201">
        <f>COUNTIF(EZ$58:EZ66,OK)+COUNTIF(EZ$58:EZ66,RDGfix)+COUNTIF(EZ$58:EZ66,RDGave)+COUNTIF(EZ$58:EZ66,RDGevent)+FB$32-1</f>
        <v>0</v>
      </c>
      <c r="FC66" s="193"/>
      <c r="FD66" s="194" t="str">
        <f t="shared" si="565"/>
        <v/>
      </c>
      <c r="FE66" s="6" t="str">
        <f t="shared" si="566"/>
        <v/>
      </c>
      <c r="FF66" s="201">
        <f>COUNTIF(FD$58:FD66,OK)+COUNTIF(FD$58:FD66,RDGfix)+COUNTIF(FD$58:FD66,RDGave)+COUNTIF(FD$58:FD66,RDGevent)+FF$32-1</f>
        <v>0</v>
      </c>
      <c r="FG66" s="193"/>
      <c r="FH66" s="194" t="str">
        <f t="shared" si="567"/>
        <v/>
      </c>
      <c r="FI66" s="6" t="str">
        <f t="shared" si="568"/>
        <v/>
      </c>
      <c r="FJ66" s="201">
        <f>COUNTIF(FH$58:FH66,OK)+COUNTIF(FH$58:FH66,RDGfix)+COUNTIF(FH$58:FH66,RDGave)+COUNTIF(FH$58:FH66,RDGevent)+FJ$32-1</f>
        <v>0</v>
      </c>
      <c r="FK66" s="2"/>
      <c r="FL66" s="53"/>
      <c r="FM66" s="2"/>
      <c r="FN66" s="54"/>
      <c r="FO66" s="45"/>
      <c r="FP66" s="2"/>
    </row>
    <row r="67" spans="1:172">
      <c r="B67" s="5" t="s">
        <v>27</v>
      </c>
      <c r="C67" s="242"/>
      <c r="D67" s="6" t="str">
        <f t="shared" si="407"/>
        <v/>
      </c>
      <c r="E67" s="6" t="str">
        <f t="shared" si="408"/>
        <v/>
      </c>
      <c r="F67" s="201">
        <f>COUNTIF(D$58:D67,OK)+COUNTIF(D$58:D67,RDGfix)+COUNTIF(D$58:D67,RDGave)+COUNTIF(D$58:D67,RDGevent)</f>
        <v>0</v>
      </c>
      <c r="G67" s="193"/>
      <c r="H67" s="194" t="str">
        <f t="shared" si="489"/>
        <v/>
      </c>
      <c r="I67" s="6" t="str">
        <f t="shared" si="490"/>
        <v/>
      </c>
      <c r="J67" s="201">
        <f>COUNTIF(H$58:H67,OK)+COUNTIF(H$58:H67,RDGfix)+COUNTIF(H$58:H67,RDGave)+COUNTIF(H$58:H67,RDGevent)+J$32-1</f>
        <v>0</v>
      </c>
      <c r="K67" s="193"/>
      <c r="L67" s="194" t="str">
        <f t="shared" si="491"/>
        <v/>
      </c>
      <c r="M67" s="6" t="str">
        <f t="shared" si="492"/>
        <v/>
      </c>
      <c r="N67" s="201">
        <f>COUNTIF(L$58:L67,OK)+COUNTIF(L$58:L67,RDGfix)+COUNTIF(L$58:L67,RDGave)+COUNTIF(L$58:L67,RDGevent)+N$32-1</f>
        <v>0</v>
      </c>
      <c r="O67" s="193"/>
      <c r="P67" s="194" t="str">
        <f t="shared" si="493"/>
        <v/>
      </c>
      <c r="Q67" s="6" t="str">
        <f t="shared" si="494"/>
        <v/>
      </c>
      <c r="R67" s="201">
        <f>COUNTIF(P$58:P67,OK)+COUNTIF(P$58:P67,RDGfix)+COUNTIF(P$58:P67,RDGave)+COUNTIF(P$58:P67,RDGevent)+R$32-1</f>
        <v>0</v>
      </c>
      <c r="S67" s="193"/>
      <c r="T67" s="194" t="str">
        <f t="shared" si="495"/>
        <v/>
      </c>
      <c r="U67" s="6" t="str">
        <f t="shared" si="496"/>
        <v/>
      </c>
      <c r="V67" s="201">
        <f>COUNTIF(T$58:T67,OK)+COUNTIF(T$58:T67,RDGfix)+COUNTIF(T$58:T67,RDGave)+COUNTIF(T$58:T67,RDGevent)+V$32-1</f>
        <v>0</v>
      </c>
      <c r="W67" s="193"/>
      <c r="X67" s="194" t="str">
        <f t="shared" si="497"/>
        <v/>
      </c>
      <c r="Y67" s="6" t="str">
        <f t="shared" si="498"/>
        <v/>
      </c>
      <c r="Z67" s="201">
        <f>COUNTIF(X$58:X67,OK)+COUNTIF(X$58:X67,RDGfix)+COUNTIF(X$58:X67,RDGave)+COUNTIF(X$58:X67,RDGevent)+Z$32-1</f>
        <v>0</v>
      </c>
      <c r="AA67" s="193"/>
      <c r="AB67" s="194" t="str">
        <f t="shared" si="499"/>
        <v/>
      </c>
      <c r="AC67" s="6" t="str">
        <f t="shared" si="500"/>
        <v/>
      </c>
      <c r="AD67" s="201">
        <f>COUNTIF(AB$58:AB67,OK)+COUNTIF(AB$58:AB67,RDGfix)+COUNTIF(AB$58:AB67,RDGave)+COUNTIF(AB$58:AB67,RDGevent)+AD$32-1</f>
        <v>0</v>
      </c>
      <c r="AE67" s="193"/>
      <c r="AF67" s="194" t="str">
        <f t="shared" si="501"/>
        <v/>
      </c>
      <c r="AG67" s="6" t="str">
        <f t="shared" si="502"/>
        <v/>
      </c>
      <c r="AH67" s="201">
        <f>COUNTIF(AF$58:AF67,OK)+COUNTIF(AF$58:AF67,RDGfix)+COUNTIF(AF$58:AF67,RDGave)+COUNTIF(AF$58:AF67,RDGevent)+AH$32-1</f>
        <v>0</v>
      </c>
      <c r="AI67" s="193"/>
      <c r="AJ67" s="194" t="str">
        <f t="shared" si="503"/>
        <v/>
      </c>
      <c r="AK67" s="6" t="str">
        <f t="shared" si="504"/>
        <v/>
      </c>
      <c r="AL67" s="201">
        <f>COUNTIF(AJ$58:AJ67,OK)+COUNTIF(AJ$58:AJ67,RDGfix)+COUNTIF(AJ$58:AJ67,RDGave)+COUNTIF(AJ$58:AJ67,RDGevent)+AL$32-1</f>
        <v>0</v>
      </c>
      <c r="AM67" s="243"/>
      <c r="AN67" s="194" t="str">
        <f t="shared" si="505"/>
        <v/>
      </c>
      <c r="AO67" s="6" t="str">
        <f t="shared" si="506"/>
        <v/>
      </c>
      <c r="AP67" s="201">
        <f>COUNTIF(AN$58:AN67,OK)+COUNTIF(AN$58:AN67,RDGfix)+COUNTIF(AN$58:AN67,RDGave)+COUNTIF(AN$58:AN67,RDGevent)+AP$32-1</f>
        <v>0</v>
      </c>
      <c r="AQ67" s="193"/>
      <c r="AR67" s="194" t="str">
        <f t="shared" si="507"/>
        <v/>
      </c>
      <c r="AS67" s="6" t="str">
        <f t="shared" si="508"/>
        <v/>
      </c>
      <c r="AT67" s="201">
        <f>COUNTIF(AR$58:AR67,OK)+COUNTIF(AR$58:AR67,RDGfix)+COUNTIF(AR$58:AR67,RDGave)+COUNTIF(AR$58:AR67,RDGevent)+AT$32-1</f>
        <v>0</v>
      </c>
      <c r="AU67" s="193"/>
      <c r="AV67" s="194" t="str">
        <f t="shared" si="509"/>
        <v/>
      </c>
      <c r="AW67" s="6" t="str">
        <f t="shared" si="510"/>
        <v/>
      </c>
      <c r="AX67" s="201">
        <f>COUNTIF(AV$58:AV67,OK)+COUNTIF(AV$58:AV67,RDGfix)+COUNTIF(AV$58:AV67,RDGave)+COUNTIF(AV$58:AV67,RDGevent)+AX$32-1</f>
        <v>0</v>
      </c>
      <c r="AY67" s="193"/>
      <c r="AZ67" s="194" t="str">
        <f t="shared" si="511"/>
        <v/>
      </c>
      <c r="BA67" s="6" t="str">
        <f t="shared" si="512"/>
        <v/>
      </c>
      <c r="BB67" s="201">
        <f>COUNTIF(AZ$58:AZ67,OK)+COUNTIF(AZ$58:AZ67,RDGfix)+COUNTIF(AZ$58:AZ67,RDGave)+COUNTIF(AZ$58:AZ67,RDGevent)+BB$32-1</f>
        <v>0</v>
      </c>
      <c r="BC67" s="193"/>
      <c r="BD67" s="194" t="str">
        <f t="shared" si="513"/>
        <v/>
      </c>
      <c r="BE67" s="6" t="str">
        <f t="shared" si="514"/>
        <v/>
      </c>
      <c r="BF67" s="201">
        <f>COUNTIF(BD$58:BD67,OK)+COUNTIF(BD$58:BD67,RDGfix)+COUNTIF(BD$58:BD67,RDGave)+COUNTIF(BD$58:BD67,RDGevent)+BF$32-1</f>
        <v>0</v>
      </c>
      <c r="BG67" s="193"/>
      <c r="BH67" s="194" t="str">
        <f t="shared" si="515"/>
        <v/>
      </c>
      <c r="BI67" s="6" t="str">
        <f t="shared" si="516"/>
        <v/>
      </c>
      <c r="BJ67" s="201">
        <f>COUNTIF(BH$58:BH67,OK)+COUNTIF(BH$58:BH67,RDGfix)+COUNTIF(BH$58:BH67,RDGave)+COUNTIF(BH$58:BH67,RDGevent)+BJ$32-1</f>
        <v>0</v>
      </c>
      <c r="BK67" s="193"/>
      <c r="BL67" s="194" t="str">
        <f t="shared" si="517"/>
        <v/>
      </c>
      <c r="BM67" s="6" t="str">
        <f t="shared" si="518"/>
        <v/>
      </c>
      <c r="BN67" s="201">
        <f>COUNTIF(BL$58:BL67,OK)+COUNTIF(BL$58:BL67,RDGfix)+COUNTIF(BL$58:BL67,RDGave)+COUNTIF(BL$58:BL67,RDGevent)+BN$32-1</f>
        <v>0</v>
      </c>
      <c r="BO67" s="193"/>
      <c r="BP67" s="194" t="str">
        <f t="shared" si="519"/>
        <v/>
      </c>
      <c r="BQ67" s="6" t="str">
        <f t="shared" si="520"/>
        <v/>
      </c>
      <c r="BR67" s="201">
        <f>COUNTIF(BP$58:BP67,OK)+COUNTIF(BP$58:BP67,RDGfix)+COUNTIF(BP$58:BP67,RDGave)+COUNTIF(BP$58:BP67,RDGevent)+BR$32-1</f>
        <v>0</v>
      </c>
      <c r="BS67" s="193"/>
      <c r="BT67" s="194" t="str">
        <f t="shared" si="521"/>
        <v/>
      </c>
      <c r="BU67" s="6" t="str">
        <f t="shared" si="522"/>
        <v/>
      </c>
      <c r="BV67" s="201">
        <f>COUNTIF(BT$58:BT67,OK)+COUNTIF(BT$58:BT67,RDGfix)+COUNTIF(BT$58:BT67,RDGave)+COUNTIF(BT$58:BT67,RDGevent)+BV$32-1</f>
        <v>0</v>
      </c>
      <c r="BW67" s="193"/>
      <c r="BX67" s="194" t="str">
        <f t="shared" si="523"/>
        <v/>
      </c>
      <c r="BY67" s="6" t="str">
        <f t="shared" si="524"/>
        <v/>
      </c>
      <c r="BZ67" s="201">
        <f>COUNTIF(BX$58:BX67,OK)+COUNTIF(BX$58:BX67,RDGfix)+COUNTIF(BX$58:BX67,RDGave)+COUNTIF(BX$58:BX67,RDGevent)+BZ$32-1</f>
        <v>0</v>
      </c>
      <c r="CA67" s="193"/>
      <c r="CB67" s="194" t="str">
        <f t="shared" si="525"/>
        <v/>
      </c>
      <c r="CC67" s="6" t="str">
        <f t="shared" si="526"/>
        <v/>
      </c>
      <c r="CD67" s="201">
        <f>COUNTIF(CB$58:CB67,OK)+COUNTIF(CB$58:CB67,RDGfix)+COUNTIF(CB$58:CB67,RDGave)+COUNTIF(CB$58:CB67,RDGevent)+CD$32-1</f>
        <v>0</v>
      </c>
      <c r="CE67" s="193"/>
      <c r="CF67" s="194" t="str">
        <f t="shared" si="527"/>
        <v/>
      </c>
      <c r="CG67" s="6" t="str">
        <f t="shared" si="528"/>
        <v/>
      </c>
      <c r="CH67" s="201">
        <f>COUNTIF(CF$58:CF67,OK)+COUNTIF(CF$58:CF67,RDGfix)+COUNTIF(CF$58:CF67,RDGave)+COUNTIF(CF$58:CF67,RDGevent)+CH$32-1</f>
        <v>0</v>
      </c>
      <c r="CI67" s="193"/>
      <c r="CJ67" s="194" t="str">
        <f t="shared" si="529"/>
        <v/>
      </c>
      <c r="CK67" s="6" t="str">
        <f t="shared" si="530"/>
        <v/>
      </c>
      <c r="CL67" s="201">
        <f>COUNTIF(CJ$58:CJ67,OK)+COUNTIF(CJ$58:CJ67,RDGfix)+COUNTIF(CJ$58:CJ67,RDGave)+COUNTIF(CJ$58:CJ67,RDGevent)+CL$32-1</f>
        <v>0</v>
      </c>
      <c r="CM67" s="193"/>
      <c r="CN67" s="194" t="str">
        <f t="shared" si="531"/>
        <v/>
      </c>
      <c r="CO67" s="6" t="str">
        <f t="shared" si="532"/>
        <v/>
      </c>
      <c r="CP67" s="201">
        <f>COUNTIF(CN$58:CN67,OK)+COUNTIF(CN$58:CN67,RDGfix)+COUNTIF(CN$58:CN67,RDGave)+COUNTIF(CN$58:CN67,RDGevent)+CP$32-1</f>
        <v>0</v>
      </c>
      <c r="CQ67" s="193"/>
      <c r="CR67" s="194" t="str">
        <f t="shared" si="533"/>
        <v/>
      </c>
      <c r="CS67" s="6" t="str">
        <f t="shared" si="534"/>
        <v/>
      </c>
      <c r="CT67" s="201">
        <f>COUNTIF(CR$58:CR67,OK)+COUNTIF(CR$58:CR67,RDGfix)+COUNTIF(CR$58:CR67,RDGave)+COUNTIF(CR$58:CR67,RDGevent)+CT$32-1</f>
        <v>0</v>
      </c>
      <c r="CU67" s="193"/>
      <c r="CV67" s="194" t="str">
        <f t="shared" si="535"/>
        <v/>
      </c>
      <c r="CW67" s="6" t="str">
        <f t="shared" si="536"/>
        <v/>
      </c>
      <c r="CX67" s="201">
        <f>COUNTIF(CV$58:CV67,OK)+COUNTIF(CV$58:CV67,RDGfix)+COUNTIF(CV$58:CV67,RDGave)+COUNTIF(CV$58:CV67,RDGevent)+CX$32-1</f>
        <v>0</v>
      </c>
      <c r="CY67" s="193"/>
      <c r="CZ67" s="194" t="str">
        <f t="shared" si="537"/>
        <v/>
      </c>
      <c r="DA67" s="6" t="str">
        <f t="shared" si="538"/>
        <v/>
      </c>
      <c r="DB67" s="201">
        <f>COUNTIF(CZ$58:CZ67,OK)+COUNTIF(CZ$58:CZ67,RDGfix)+COUNTIF(CZ$58:CZ67,RDGave)+COUNTIF(CZ$58:CZ67,RDGevent)+DB$32-1</f>
        <v>0</v>
      </c>
      <c r="DC67" s="193"/>
      <c r="DD67" s="194" t="str">
        <f t="shared" si="539"/>
        <v/>
      </c>
      <c r="DE67" s="6" t="str">
        <f t="shared" si="540"/>
        <v/>
      </c>
      <c r="DF67" s="201">
        <f>COUNTIF(DD$58:DD67,OK)+COUNTIF(DD$58:DD67,RDGfix)+COUNTIF(DD$58:DD67,RDGave)+COUNTIF(DD$58:DD67,RDGevent)+DF$32-1</f>
        <v>0</v>
      </c>
      <c r="DG67" s="193"/>
      <c r="DH67" s="194" t="str">
        <f t="shared" si="541"/>
        <v/>
      </c>
      <c r="DI67" s="6" t="str">
        <f t="shared" si="542"/>
        <v/>
      </c>
      <c r="DJ67" s="201">
        <f>COUNTIF(DH$58:DH67,OK)+COUNTIF(DH$58:DH67,RDGfix)+COUNTIF(DH$58:DH67,RDGave)+COUNTIF(DH$58:DH67,RDGevent)+DJ$32-1</f>
        <v>0</v>
      </c>
      <c r="DK67" s="193"/>
      <c r="DL67" s="194" t="str">
        <f t="shared" si="543"/>
        <v/>
      </c>
      <c r="DM67" s="6" t="str">
        <f t="shared" si="544"/>
        <v/>
      </c>
      <c r="DN67" s="201">
        <f>COUNTIF(DL$58:DL67,OK)+COUNTIF(DL$58:DL67,RDGfix)+COUNTIF(DL$58:DL67,RDGave)+COUNTIF(DL$58:DL67,RDGevent)+DN$32-1</f>
        <v>0</v>
      </c>
      <c r="DO67" s="193"/>
      <c r="DP67" s="194" t="str">
        <f t="shared" si="545"/>
        <v/>
      </c>
      <c r="DQ67" s="6" t="str">
        <f t="shared" si="546"/>
        <v/>
      </c>
      <c r="DR67" s="201">
        <f>COUNTIF(DP$58:DP67,OK)+COUNTIF(DP$58:DP67,RDGfix)+COUNTIF(DP$58:DP67,RDGave)+COUNTIF(DP$58:DP67,RDGevent)+DR$32-1</f>
        <v>0</v>
      </c>
      <c r="DS67" s="193"/>
      <c r="DT67" s="194" t="str">
        <f t="shared" si="547"/>
        <v/>
      </c>
      <c r="DU67" s="6" t="str">
        <f t="shared" si="548"/>
        <v/>
      </c>
      <c r="DV67" s="201">
        <f>COUNTIF(DT$58:DT67,OK)+COUNTIF(DT$58:DT67,RDGfix)+COUNTIF(DT$58:DT67,RDGave)+COUNTIF(DT$58:DT67,RDGevent)+DV$32-1</f>
        <v>0</v>
      </c>
      <c r="DW67" s="193"/>
      <c r="DX67" s="194" t="str">
        <f t="shared" si="549"/>
        <v/>
      </c>
      <c r="DY67" s="6" t="str">
        <f t="shared" si="550"/>
        <v/>
      </c>
      <c r="DZ67" s="201">
        <f>COUNTIF(DX$58:DX67,OK)+COUNTIF(DX$58:DX67,RDGfix)+COUNTIF(DX$58:DX67,RDGave)+COUNTIF(DX$58:DX67,RDGevent)+DZ$32-1</f>
        <v>0</v>
      </c>
      <c r="EA67" s="193"/>
      <c r="EB67" s="194" t="str">
        <f t="shared" si="551"/>
        <v/>
      </c>
      <c r="EC67" s="6" t="str">
        <f t="shared" si="552"/>
        <v/>
      </c>
      <c r="ED67" s="201">
        <f>COUNTIF(EB$58:EB67,OK)+COUNTIF(EB$58:EB67,RDGfix)+COUNTIF(EB$58:EB67,RDGave)+COUNTIF(EB$58:EB67,RDGevent)+ED$32-1</f>
        <v>0</v>
      </c>
      <c r="EE67" s="193"/>
      <c r="EF67" s="194" t="str">
        <f t="shared" si="553"/>
        <v/>
      </c>
      <c r="EG67" s="6" t="str">
        <f t="shared" si="554"/>
        <v/>
      </c>
      <c r="EH67" s="201">
        <f>COUNTIF(EF$58:EF67,OK)+COUNTIF(EF$58:EF67,RDGfix)+COUNTIF(EF$58:EF67,RDGave)+COUNTIF(EF$58:EF67,RDGevent)+EH$32-1</f>
        <v>0</v>
      </c>
      <c r="EI67" s="193"/>
      <c r="EJ67" s="194" t="str">
        <f t="shared" si="555"/>
        <v/>
      </c>
      <c r="EK67" s="6" t="str">
        <f t="shared" si="556"/>
        <v/>
      </c>
      <c r="EL67" s="201">
        <f>COUNTIF(EJ$58:EJ67,OK)+COUNTIF(EJ$58:EJ67,RDGfix)+COUNTIF(EJ$58:EJ67,RDGave)+COUNTIF(EJ$58:EJ67,RDGevent)+EL$32-1</f>
        <v>0</v>
      </c>
      <c r="EM67" s="193"/>
      <c r="EN67" s="194" t="str">
        <f t="shared" si="557"/>
        <v/>
      </c>
      <c r="EO67" s="6" t="str">
        <f t="shared" si="558"/>
        <v/>
      </c>
      <c r="EP67" s="201">
        <f>COUNTIF(EN$58:EN67,OK)+COUNTIF(EN$58:EN67,RDGfix)+COUNTIF(EN$58:EN67,RDGave)+COUNTIF(EN$58:EN67,RDGevent)+EP$32-1</f>
        <v>0</v>
      </c>
      <c r="EQ67" s="193"/>
      <c r="ER67" s="194" t="str">
        <f t="shared" si="559"/>
        <v/>
      </c>
      <c r="ES67" s="6" t="str">
        <f t="shared" si="560"/>
        <v/>
      </c>
      <c r="ET67" s="201">
        <f>COUNTIF(ER$58:ER67,OK)+COUNTIF(ER$58:ER67,RDGfix)+COUNTIF(ER$58:ER67,RDGave)+COUNTIF(ER$58:ER67,RDGevent)+ET$32-1</f>
        <v>0</v>
      </c>
      <c r="EU67" s="193"/>
      <c r="EV67" s="194" t="str">
        <f t="shared" si="561"/>
        <v/>
      </c>
      <c r="EW67" s="6" t="str">
        <f t="shared" si="562"/>
        <v/>
      </c>
      <c r="EX67" s="201">
        <f>COUNTIF(EV$58:EV67,OK)+COUNTIF(EV$58:EV67,RDGfix)+COUNTIF(EV$58:EV67,RDGave)+COUNTIF(EV$58:EV67,RDGevent)+EX$32-1</f>
        <v>0</v>
      </c>
      <c r="EY67" s="193"/>
      <c r="EZ67" s="194" t="str">
        <f t="shared" si="563"/>
        <v/>
      </c>
      <c r="FA67" s="6" t="str">
        <f t="shared" si="564"/>
        <v/>
      </c>
      <c r="FB67" s="201">
        <f>COUNTIF(EZ$58:EZ67,OK)+COUNTIF(EZ$58:EZ67,RDGfix)+COUNTIF(EZ$58:EZ67,RDGave)+COUNTIF(EZ$58:EZ67,RDGevent)+FB$32-1</f>
        <v>0</v>
      </c>
      <c r="FC67" s="193"/>
      <c r="FD67" s="194" t="str">
        <f t="shared" si="565"/>
        <v/>
      </c>
      <c r="FE67" s="6" t="str">
        <f t="shared" si="566"/>
        <v/>
      </c>
      <c r="FF67" s="201">
        <f>COUNTIF(FD$58:FD67,OK)+COUNTIF(FD$58:FD67,RDGfix)+COUNTIF(FD$58:FD67,RDGave)+COUNTIF(FD$58:FD67,RDGevent)+FF$32-1</f>
        <v>0</v>
      </c>
      <c r="FG67" s="193"/>
      <c r="FH67" s="194" t="str">
        <f t="shared" si="567"/>
        <v/>
      </c>
      <c r="FI67" s="6" t="str">
        <f t="shared" si="568"/>
        <v/>
      </c>
      <c r="FJ67" s="201">
        <f>COUNTIF(FH$58:FH67,OK)+COUNTIF(FH$58:FH67,RDGfix)+COUNTIF(FH$58:FH67,RDGave)+COUNTIF(FH$58:FH67,RDGevent)+FJ$32-1</f>
        <v>0</v>
      </c>
      <c r="FK67" s="2"/>
      <c r="FL67" s="53"/>
      <c r="FM67" s="2"/>
      <c r="FN67" s="195"/>
      <c r="FO67" s="188"/>
      <c r="FP67" s="2"/>
    </row>
    <row r="68" spans="1:172">
      <c r="B68" s="5" t="s">
        <v>28</v>
      </c>
      <c r="C68" s="242"/>
      <c r="D68" s="6" t="str">
        <f t="shared" si="407"/>
        <v/>
      </c>
      <c r="E68" s="6" t="str">
        <f t="shared" si="408"/>
        <v/>
      </c>
      <c r="F68" s="201">
        <f>COUNTIF(D$58:D68,OK)+COUNTIF(D$58:D68,RDGfix)+COUNTIF(D$58:D68,RDGave)+COUNTIF(D$58:D68,RDGevent)</f>
        <v>0</v>
      </c>
      <c r="G68" s="193"/>
      <c r="H68" s="194" t="str">
        <f t="shared" si="489"/>
        <v/>
      </c>
      <c r="I68" s="6" t="str">
        <f t="shared" si="490"/>
        <v/>
      </c>
      <c r="J68" s="201">
        <f>COUNTIF(H$58:H68,OK)+COUNTIF(H$58:H68,RDGfix)+COUNTIF(H$58:H68,RDGave)+COUNTIF(H$58:H68,RDGevent)+J$32-1</f>
        <v>0</v>
      </c>
      <c r="K68" s="193"/>
      <c r="L68" s="194" t="str">
        <f t="shared" si="491"/>
        <v/>
      </c>
      <c r="M68" s="6" t="str">
        <f t="shared" si="492"/>
        <v/>
      </c>
      <c r="N68" s="201">
        <f>COUNTIF(L$58:L68,OK)+COUNTIF(L$58:L68,RDGfix)+COUNTIF(L$58:L68,RDGave)+COUNTIF(L$58:L68,RDGevent)+N$32-1</f>
        <v>0</v>
      </c>
      <c r="O68" s="193"/>
      <c r="P68" s="194" t="str">
        <f t="shared" si="493"/>
        <v/>
      </c>
      <c r="Q68" s="6" t="str">
        <f t="shared" si="494"/>
        <v/>
      </c>
      <c r="R68" s="201">
        <f>COUNTIF(P$58:P68,OK)+COUNTIF(P$58:P68,RDGfix)+COUNTIF(P$58:P68,RDGave)+COUNTIF(P$58:P68,RDGevent)+R$32-1</f>
        <v>0</v>
      </c>
      <c r="S68" s="193"/>
      <c r="T68" s="194" t="str">
        <f t="shared" si="495"/>
        <v/>
      </c>
      <c r="U68" s="6" t="str">
        <f t="shared" si="496"/>
        <v/>
      </c>
      <c r="V68" s="201">
        <f>COUNTIF(T$58:T68,OK)+COUNTIF(T$58:T68,RDGfix)+COUNTIF(T$58:T68,RDGave)+COUNTIF(T$58:T68,RDGevent)+V$32-1</f>
        <v>0</v>
      </c>
      <c r="W68" s="193"/>
      <c r="X68" s="194" t="str">
        <f t="shared" si="497"/>
        <v/>
      </c>
      <c r="Y68" s="6" t="str">
        <f t="shared" si="498"/>
        <v/>
      </c>
      <c r="Z68" s="201">
        <f>COUNTIF(X$58:X68,OK)+COUNTIF(X$58:X68,RDGfix)+COUNTIF(X$58:X68,RDGave)+COUNTIF(X$58:X68,RDGevent)+Z$32-1</f>
        <v>0</v>
      </c>
      <c r="AA68" s="193"/>
      <c r="AB68" s="194" t="str">
        <f t="shared" si="499"/>
        <v/>
      </c>
      <c r="AC68" s="6" t="str">
        <f t="shared" si="500"/>
        <v/>
      </c>
      <c r="AD68" s="201">
        <f>COUNTIF(AB$58:AB68,OK)+COUNTIF(AB$58:AB68,RDGfix)+COUNTIF(AB$58:AB68,RDGave)+COUNTIF(AB$58:AB68,RDGevent)+AD$32-1</f>
        <v>0</v>
      </c>
      <c r="AE68" s="193"/>
      <c r="AF68" s="194" t="str">
        <f t="shared" si="501"/>
        <v/>
      </c>
      <c r="AG68" s="6" t="str">
        <f t="shared" si="502"/>
        <v/>
      </c>
      <c r="AH68" s="201">
        <f>COUNTIF(AF$58:AF68,OK)+COUNTIF(AF$58:AF68,RDGfix)+COUNTIF(AF$58:AF68,RDGave)+COUNTIF(AF$58:AF68,RDGevent)+AH$32-1</f>
        <v>0</v>
      </c>
      <c r="AI68" s="193"/>
      <c r="AJ68" s="194" t="str">
        <f t="shared" si="503"/>
        <v/>
      </c>
      <c r="AK68" s="6" t="str">
        <f t="shared" si="504"/>
        <v/>
      </c>
      <c r="AL68" s="201">
        <f>COUNTIF(AJ$58:AJ68,OK)+COUNTIF(AJ$58:AJ68,RDGfix)+COUNTIF(AJ$58:AJ68,RDGave)+COUNTIF(AJ$58:AJ68,RDGevent)+AL$32-1</f>
        <v>0</v>
      </c>
      <c r="AM68" s="243"/>
      <c r="AN68" s="194" t="str">
        <f t="shared" si="505"/>
        <v/>
      </c>
      <c r="AO68" s="6" t="str">
        <f t="shared" si="506"/>
        <v/>
      </c>
      <c r="AP68" s="201">
        <f>COUNTIF(AN$58:AN68,OK)+COUNTIF(AN$58:AN68,RDGfix)+COUNTIF(AN$58:AN68,RDGave)+COUNTIF(AN$58:AN68,RDGevent)+AP$32-1</f>
        <v>0</v>
      </c>
      <c r="AQ68" s="193"/>
      <c r="AR68" s="194" t="str">
        <f t="shared" si="507"/>
        <v/>
      </c>
      <c r="AS68" s="6" t="str">
        <f t="shared" si="508"/>
        <v/>
      </c>
      <c r="AT68" s="201">
        <f>COUNTIF(AR$58:AR68,OK)+COUNTIF(AR$58:AR68,RDGfix)+COUNTIF(AR$58:AR68,RDGave)+COUNTIF(AR$58:AR68,RDGevent)+AT$32-1</f>
        <v>0</v>
      </c>
      <c r="AU68" s="193"/>
      <c r="AV68" s="194" t="str">
        <f t="shared" si="509"/>
        <v/>
      </c>
      <c r="AW68" s="6" t="str">
        <f t="shared" si="510"/>
        <v/>
      </c>
      <c r="AX68" s="201">
        <f>COUNTIF(AV$58:AV68,OK)+COUNTIF(AV$58:AV68,RDGfix)+COUNTIF(AV$58:AV68,RDGave)+COUNTIF(AV$58:AV68,RDGevent)+AX$32-1</f>
        <v>0</v>
      </c>
      <c r="AY68" s="193"/>
      <c r="AZ68" s="194" t="str">
        <f t="shared" si="511"/>
        <v/>
      </c>
      <c r="BA68" s="6" t="str">
        <f t="shared" si="512"/>
        <v/>
      </c>
      <c r="BB68" s="201">
        <f>COUNTIF(AZ$58:AZ68,OK)+COUNTIF(AZ$58:AZ68,RDGfix)+COUNTIF(AZ$58:AZ68,RDGave)+COUNTIF(AZ$58:AZ68,RDGevent)+BB$32-1</f>
        <v>0</v>
      </c>
      <c r="BC68" s="193"/>
      <c r="BD68" s="194" t="str">
        <f t="shared" si="513"/>
        <v/>
      </c>
      <c r="BE68" s="6" t="str">
        <f t="shared" si="514"/>
        <v/>
      </c>
      <c r="BF68" s="201">
        <f>COUNTIF(BD$58:BD68,OK)+COUNTIF(BD$58:BD68,RDGfix)+COUNTIF(BD$58:BD68,RDGave)+COUNTIF(BD$58:BD68,RDGevent)+BF$32-1</f>
        <v>0</v>
      </c>
      <c r="BG68" s="193"/>
      <c r="BH68" s="194" t="str">
        <f t="shared" si="515"/>
        <v/>
      </c>
      <c r="BI68" s="6" t="str">
        <f t="shared" si="516"/>
        <v/>
      </c>
      <c r="BJ68" s="201">
        <f>COUNTIF(BH$58:BH68,OK)+COUNTIF(BH$58:BH68,RDGfix)+COUNTIF(BH$58:BH68,RDGave)+COUNTIF(BH$58:BH68,RDGevent)+BJ$32-1</f>
        <v>0</v>
      </c>
      <c r="BK68" s="193"/>
      <c r="BL68" s="194" t="str">
        <f t="shared" si="517"/>
        <v/>
      </c>
      <c r="BM68" s="6" t="str">
        <f t="shared" si="518"/>
        <v/>
      </c>
      <c r="BN68" s="201">
        <f>COUNTIF(BL$58:BL68,OK)+COUNTIF(BL$58:BL68,RDGfix)+COUNTIF(BL$58:BL68,RDGave)+COUNTIF(BL$58:BL68,RDGevent)+BN$32-1</f>
        <v>0</v>
      </c>
      <c r="BO68" s="193"/>
      <c r="BP68" s="194" t="str">
        <f t="shared" si="519"/>
        <v/>
      </c>
      <c r="BQ68" s="6" t="str">
        <f t="shared" si="520"/>
        <v/>
      </c>
      <c r="BR68" s="201">
        <f>COUNTIF(BP$58:BP68,OK)+COUNTIF(BP$58:BP68,RDGfix)+COUNTIF(BP$58:BP68,RDGave)+COUNTIF(BP$58:BP68,RDGevent)+BR$32-1</f>
        <v>0</v>
      </c>
      <c r="BS68" s="193"/>
      <c r="BT68" s="194" t="str">
        <f t="shared" si="521"/>
        <v/>
      </c>
      <c r="BU68" s="6" t="str">
        <f t="shared" si="522"/>
        <v/>
      </c>
      <c r="BV68" s="201">
        <f>COUNTIF(BT$58:BT68,OK)+COUNTIF(BT$58:BT68,RDGfix)+COUNTIF(BT$58:BT68,RDGave)+COUNTIF(BT$58:BT68,RDGevent)+BV$32-1</f>
        <v>0</v>
      </c>
      <c r="BW68" s="193"/>
      <c r="BX68" s="194" t="str">
        <f t="shared" si="523"/>
        <v/>
      </c>
      <c r="BY68" s="6" t="str">
        <f t="shared" si="524"/>
        <v/>
      </c>
      <c r="BZ68" s="201">
        <f>COUNTIF(BX$58:BX68,OK)+COUNTIF(BX$58:BX68,RDGfix)+COUNTIF(BX$58:BX68,RDGave)+COUNTIF(BX$58:BX68,RDGevent)+BZ$32-1</f>
        <v>0</v>
      </c>
      <c r="CA68" s="193"/>
      <c r="CB68" s="194" t="str">
        <f t="shared" si="525"/>
        <v/>
      </c>
      <c r="CC68" s="6" t="str">
        <f t="shared" si="526"/>
        <v/>
      </c>
      <c r="CD68" s="201">
        <f>COUNTIF(CB$58:CB68,OK)+COUNTIF(CB$58:CB68,RDGfix)+COUNTIF(CB$58:CB68,RDGave)+COUNTIF(CB$58:CB68,RDGevent)+CD$32-1</f>
        <v>0</v>
      </c>
      <c r="CE68" s="193"/>
      <c r="CF68" s="194" t="str">
        <f t="shared" si="527"/>
        <v/>
      </c>
      <c r="CG68" s="6" t="str">
        <f t="shared" si="528"/>
        <v/>
      </c>
      <c r="CH68" s="201">
        <f>COUNTIF(CF$58:CF68,OK)+COUNTIF(CF$58:CF68,RDGfix)+COUNTIF(CF$58:CF68,RDGave)+COUNTIF(CF$58:CF68,RDGevent)+CH$32-1</f>
        <v>0</v>
      </c>
      <c r="CI68" s="193"/>
      <c r="CJ68" s="194" t="str">
        <f t="shared" si="529"/>
        <v/>
      </c>
      <c r="CK68" s="6" t="str">
        <f t="shared" si="530"/>
        <v/>
      </c>
      <c r="CL68" s="201">
        <f>COUNTIF(CJ$58:CJ68,OK)+COUNTIF(CJ$58:CJ68,RDGfix)+COUNTIF(CJ$58:CJ68,RDGave)+COUNTIF(CJ$58:CJ68,RDGevent)+CL$32-1</f>
        <v>0</v>
      </c>
      <c r="CM68" s="193"/>
      <c r="CN68" s="194" t="str">
        <f t="shared" si="531"/>
        <v/>
      </c>
      <c r="CO68" s="6" t="str">
        <f t="shared" si="532"/>
        <v/>
      </c>
      <c r="CP68" s="201">
        <f>COUNTIF(CN$58:CN68,OK)+COUNTIF(CN$58:CN68,RDGfix)+COUNTIF(CN$58:CN68,RDGave)+COUNTIF(CN$58:CN68,RDGevent)+CP$32-1</f>
        <v>0</v>
      </c>
      <c r="CQ68" s="193"/>
      <c r="CR68" s="194" t="str">
        <f t="shared" si="533"/>
        <v/>
      </c>
      <c r="CS68" s="6" t="str">
        <f t="shared" si="534"/>
        <v/>
      </c>
      <c r="CT68" s="201">
        <f>COUNTIF(CR$58:CR68,OK)+COUNTIF(CR$58:CR68,RDGfix)+COUNTIF(CR$58:CR68,RDGave)+COUNTIF(CR$58:CR68,RDGevent)+CT$32-1</f>
        <v>0</v>
      </c>
      <c r="CU68" s="193"/>
      <c r="CV68" s="194" t="str">
        <f t="shared" si="535"/>
        <v/>
      </c>
      <c r="CW68" s="6" t="str">
        <f t="shared" si="536"/>
        <v/>
      </c>
      <c r="CX68" s="201">
        <f>COUNTIF(CV$58:CV68,OK)+COUNTIF(CV$58:CV68,RDGfix)+COUNTIF(CV$58:CV68,RDGave)+COUNTIF(CV$58:CV68,RDGevent)+CX$32-1</f>
        <v>0</v>
      </c>
      <c r="CY68" s="193"/>
      <c r="CZ68" s="194" t="str">
        <f t="shared" si="537"/>
        <v/>
      </c>
      <c r="DA68" s="6" t="str">
        <f t="shared" si="538"/>
        <v/>
      </c>
      <c r="DB68" s="201">
        <f>COUNTIF(CZ$58:CZ68,OK)+COUNTIF(CZ$58:CZ68,RDGfix)+COUNTIF(CZ$58:CZ68,RDGave)+COUNTIF(CZ$58:CZ68,RDGevent)+DB$32-1</f>
        <v>0</v>
      </c>
      <c r="DC68" s="193"/>
      <c r="DD68" s="194" t="str">
        <f t="shared" si="539"/>
        <v/>
      </c>
      <c r="DE68" s="6" t="str">
        <f t="shared" si="540"/>
        <v/>
      </c>
      <c r="DF68" s="201">
        <f>COUNTIF(DD$58:DD68,OK)+COUNTIF(DD$58:DD68,RDGfix)+COUNTIF(DD$58:DD68,RDGave)+COUNTIF(DD$58:DD68,RDGevent)+DF$32-1</f>
        <v>0</v>
      </c>
      <c r="DG68" s="193"/>
      <c r="DH68" s="194" t="str">
        <f t="shared" si="541"/>
        <v/>
      </c>
      <c r="DI68" s="6" t="str">
        <f t="shared" si="542"/>
        <v/>
      </c>
      <c r="DJ68" s="201">
        <f>COUNTIF(DH$58:DH68,OK)+COUNTIF(DH$58:DH68,RDGfix)+COUNTIF(DH$58:DH68,RDGave)+COUNTIF(DH$58:DH68,RDGevent)+DJ$32-1</f>
        <v>0</v>
      </c>
      <c r="DK68" s="193"/>
      <c r="DL68" s="194" t="str">
        <f t="shared" si="543"/>
        <v/>
      </c>
      <c r="DM68" s="6" t="str">
        <f t="shared" si="544"/>
        <v/>
      </c>
      <c r="DN68" s="201">
        <f>COUNTIF(DL$58:DL68,OK)+COUNTIF(DL$58:DL68,RDGfix)+COUNTIF(DL$58:DL68,RDGave)+COUNTIF(DL$58:DL68,RDGevent)+DN$32-1</f>
        <v>0</v>
      </c>
      <c r="DO68" s="193"/>
      <c r="DP68" s="194" t="str">
        <f t="shared" si="545"/>
        <v/>
      </c>
      <c r="DQ68" s="6" t="str">
        <f t="shared" si="546"/>
        <v/>
      </c>
      <c r="DR68" s="201">
        <f>COUNTIF(DP$58:DP68,OK)+COUNTIF(DP$58:DP68,RDGfix)+COUNTIF(DP$58:DP68,RDGave)+COUNTIF(DP$58:DP68,RDGevent)+DR$32-1</f>
        <v>0</v>
      </c>
      <c r="DS68" s="193"/>
      <c r="DT68" s="194" t="str">
        <f t="shared" si="547"/>
        <v/>
      </c>
      <c r="DU68" s="6" t="str">
        <f t="shared" si="548"/>
        <v/>
      </c>
      <c r="DV68" s="201">
        <f>COUNTIF(DT$58:DT68,OK)+COUNTIF(DT$58:DT68,RDGfix)+COUNTIF(DT$58:DT68,RDGave)+COUNTIF(DT$58:DT68,RDGevent)+DV$32-1</f>
        <v>0</v>
      </c>
      <c r="DW68" s="193"/>
      <c r="DX68" s="194" t="str">
        <f t="shared" si="549"/>
        <v/>
      </c>
      <c r="DY68" s="6" t="str">
        <f t="shared" si="550"/>
        <v/>
      </c>
      <c r="DZ68" s="201">
        <f>COUNTIF(DX$58:DX68,OK)+COUNTIF(DX$58:DX68,RDGfix)+COUNTIF(DX$58:DX68,RDGave)+COUNTIF(DX$58:DX68,RDGevent)+DZ$32-1</f>
        <v>0</v>
      </c>
      <c r="EA68" s="193"/>
      <c r="EB68" s="194" t="str">
        <f t="shared" si="551"/>
        <v/>
      </c>
      <c r="EC68" s="6" t="str">
        <f t="shared" si="552"/>
        <v/>
      </c>
      <c r="ED68" s="201">
        <f>COUNTIF(EB$58:EB68,OK)+COUNTIF(EB$58:EB68,RDGfix)+COUNTIF(EB$58:EB68,RDGave)+COUNTIF(EB$58:EB68,RDGevent)+ED$32-1</f>
        <v>0</v>
      </c>
      <c r="EE68" s="193"/>
      <c r="EF68" s="194" t="str">
        <f t="shared" si="553"/>
        <v/>
      </c>
      <c r="EG68" s="6" t="str">
        <f t="shared" si="554"/>
        <v/>
      </c>
      <c r="EH68" s="201">
        <f>COUNTIF(EF$58:EF68,OK)+COUNTIF(EF$58:EF68,RDGfix)+COUNTIF(EF$58:EF68,RDGave)+COUNTIF(EF$58:EF68,RDGevent)+EH$32-1</f>
        <v>0</v>
      </c>
      <c r="EI68" s="193"/>
      <c r="EJ68" s="194" t="str">
        <f t="shared" si="555"/>
        <v/>
      </c>
      <c r="EK68" s="6" t="str">
        <f t="shared" si="556"/>
        <v/>
      </c>
      <c r="EL68" s="201">
        <f>COUNTIF(EJ$58:EJ68,OK)+COUNTIF(EJ$58:EJ68,RDGfix)+COUNTIF(EJ$58:EJ68,RDGave)+COUNTIF(EJ$58:EJ68,RDGevent)+EL$32-1</f>
        <v>0</v>
      </c>
      <c r="EM68" s="193"/>
      <c r="EN68" s="194" t="str">
        <f t="shared" si="557"/>
        <v/>
      </c>
      <c r="EO68" s="6" t="str">
        <f t="shared" si="558"/>
        <v/>
      </c>
      <c r="EP68" s="201">
        <f>COUNTIF(EN$58:EN68,OK)+COUNTIF(EN$58:EN68,RDGfix)+COUNTIF(EN$58:EN68,RDGave)+COUNTIF(EN$58:EN68,RDGevent)+EP$32-1</f>
        <v>0</v>
      </c>
      <c r="EQ68" s="193"/>
      <c r="ER68" s="194" t="str">
        <f t="shared" si="559"/>
        <v/>
      </c>
      <c r="ES68" s="6" t="str">
        <f t="shared" si="560"/>
        <v/>
      </c>
      <c r="ET68" s="201">
        <f>COUNTIF(ER$58:ER68,OK)+COUNTIF(ER$58:ER68,RDGfix)+COUNTIF(ER$58:ER68,RDGave)+COUNTIF(ER$58:ER68,RDGevent)+ET$32-1</f>
        <v>0</v>
      </c>
      <c r="EU68" s="193"/>
      <c r="EV68" s="194" t="str">
        <f t="shared" si="561"/>
        <v/>
      </c>
      <c r="EW68" s="6" t="str">
        <f t="shared" si="562"/>
        <v/>
      </c>
      <c r="EX68" s="201">
        <f>COUNTIF(EV$58:EV68,OK)+COUNTIF(EV$58:EV68,RDGfix)+COUNTIF(EV$58:EV68,RDGave)+COUNTIF(EV$58:EV68,RDGevent)+EX$32-1</f>
        <v>0</v>
      </c>
      <c r="EY68" s="193"/>
      <c r="EZ68" s="194" t="str">
        <f t="shared" si="563"/>
        <v/>
      </c>
      <c r="FA68" s="6" t="str">
        <f t="shared" si="564"/>
        <v/>
      </c>
      <c r="FB68" s="201">
        <f>COUNTIF(EZ$58:EZ68,OK)+COUNTIF(EZ$58:EZ68,RDGfix)+COUNTIF(EZ$58:EZ68,RDGave)+COUNTIF(EZ$58:EZ68,RDGevent)+FB$32-1</f>
        <v>0</v>
      </c>
      <c r="FC68" s="193"/>
      <c r="FD68" s="194" t="str">
        <f t="shared" si="565"/>
        <v/>
      </c>
      <c r="FE68" s="6" t="str">
        <f t="shared" si="566"/>
        <v/>
      </c>
      <c r="FF68" s="201">
        <f>COUNTIF(FD$58:FD68,OK)+COUNTIF(FD$58:FD68,RDGfix)+COUNTIF(FD$58:FD68,RDGave)+COUNTIF(FD$58:FD68,RDGevent)+FF$32-1</f>
        <v>0</v>
      </c>
      <c r="FG68" s="193"/>
      <c r="FH68" s="194" t="str">
        <f t="shared" si="567"/>
        <v/>
      </c>
      <c r="FI68" s="6" t="str">
        <f t="shared" si="568"/>
        <v/>
      </c>
      <c r="FJ68" s="201">
        <f>COUNTIF(FH$58:FH68,OK)+COUNTIF(FH$58:FH68,RDGfix)+COUNTIF(FH$58:FH68,RDGave)+COUNTIF(FH$58:FH68,RDGevent)+FJ$32-1</f>
        <v>0</v>
      </c>
      <c r="FK68" s="2"/>
      <c r="FL68" s="53"/>
      <c r="FM68" s="2"/>
      <c r="FN68" s="54"/>
      <c r="FO68" s="45"/>
      <c r="FP68" s="2"/>
    </row>
    <row r="69" spans="1:172">
      <c r="B69" s="5" t="s">
        <v>29</v>
      </c>
      <c r="C69" s="242"/>
      <c r="D69" s="6" t="str">
        <f t="shared" si="407"/>
        <v/>
      </c>
      <c r="E69" s="6" t="str">
        <f t="shared" si="408"/>
        <v/>
      </c>
      <c r="F69" s="201">
        <f>COUNTIF(D$58:D69,OK)+COUNTIF(D$58:D69,RDGfix)+COUNTIF(D$58:D69,RDGave)+COUNTIF(D$58:D69,RDGevent)</f>
        <v>0</v>
      </c>
      <c r="G69" s="193"/>
      <c r="H69" s="194" t="str">
        <f t="shared" si="489"/>
        <v/>
      </c>
      <c r="I69" s="6" t="str">
        <f t="shared" si="490"/>
        <v/>
      </c>
      <c r="J69" s="201">
        <f>COUNTIF(H$58:H69,OK)+COUNTIF(H$58:H69,RDGfix)+COUNTIF(H$58:H69,RDGave)+COUNTIF(H$58:H69,RDGevent)+J$32-1</f>
        <v>0</v>
      </c>
      <c r="K69" s="193"/>
      <c r="L69" s="194" t="str">
        <f t="shared" si="491"/>
        <v/>
      </c>
      <c r="M69" s="6" t="str">
        <f t="shared" si="492"/>
        <v/>
      </c>
      <c r="N69" s="201">
        <f>COUNTIF(L$58:L69,OK)+COUNTIF(L$58:L69,RDGfix)+COUNTIF(L$58:L69,RDGave)+COUNTIF(L$58:L69,RDGevent)+N$32-1</f>
        <v>0</v>
      </c>
      <c r="O69" s="193"/>
      <c r="P69" s="194" t="str">
        <f t="shared" si="493"/>
        <v/>
      </c>
      <c r="Q69" s="6" t="str">
        <f t="shared" si="494"/>
        <v/>
      </c>
      <c r="R69" s="201">
        <f>COUNTIF(P$58:P69,OK)+COUNTIF(P$58:P69,RDGfix)+COUNTIF(P$58:P69,RDGave)+COUNTIF(P$58:P69,RDGevent)+R$32-1</f>
        <v>0</v>
      </c>
      <c r="S69" s="193"/>
      <c r="T69" s="194" t="str">
        <f t="shared" si="495"/>
        <v/>
      </c>
      <c r="U69" s="6" t="str">
        <f t="shared" si="496"/>
        <v/>
      </c>
      <c r="V69" s="201">
        <f>COUNTIF(T$58:T69,OK)+COUNTIF(T$58:T69,RDGfix)+COUNTIF(T$58:T69,RDGave)+COUNTIF(T$58:T69,RDGevent)+V$32-1</f>
        <v>0</v>
      </c>
      <c r="W69" s="193"/>
      <c r="X69" s="194" t="str">
        <f t="shared" si="497"/>
        <v/>
      </c>
      <c r="Y69" s="6" t="str">
        <f t="shared" si="498"/>
        <v/>
      </c>
      <c r="Z69" s="201">
        <f>COUNTIF(X$58:X69,OK)+COUNTIF(X$58:X69,RDGfix)+COUNTIF(X$58:X69,RDGave)+COUNTIF(X$58:X69,RDGevent)+Z$32-1</f>
        <v>0</v>
      </c>
      <c r="AA69" s="193"/>
      <c r="AB69" s="194" t="str">
        <f t="shared" si="499"/>
        <v/>
      </c>
      <c r="AC69" s="6" t="str">
        <f t="shared" si="500"/>
        <v/>
      </c>
      <c r="AD69" s="201">
        <f>COUNTIF(AB$58:AB69,OK)+COUNTIF(AB$58:AB69,RDGfix)+COUNTIF(AB$58:AB69,RDGave)+COUNTIF(AB$58:AB69,RDGevent)+AD$32-1</f>
        <v>0</v>
      </c>
      <c r="AE69" s="193"/>
      <c r="AF69" s="194" t="str">
        <f t="shared" si="501"/>
        <v/>
      </c>
      <c r="AG69" s="6" t="str">
        <f t="shared" si="502"/>
        <v/>
      </c>
      <c r="AH69" s="201">
        <f>COUNTIF(AF$58:AF69,OK)+COUNTIF(AF$58:AF69,RDGfix)+COUNTIF(AF$58:AF69,RDGave)+COUNTIF(AF$58:AF69,RDGevent)+AH$32-1</f>
        <v>0</v>
      </c>
      <c r="AI69" s="193"/>
      <c r="AJ69" s="194" t="str">
        <f t="shared" si="503"/>
        <v/>
      </c>
      <c r="AK69" s="6" t="str">
        <f t="shared" si="504"/>
        <v/>
      </c>
      <c r="AL69" s="201">
        <f>COUNTIF(AJ$58:AJ69,OK)+COUNTIF(AJ$58:AJ69,RDGfix)+COUNTIF(AJ$58:AJ69,RDGave)+COUNTIF(AJ$58:AJ69,RDGevent)+AL$32-1</f>
        <v>0</v>
      </c>
      <c r="AM69" s="243"/>
      <c r="AN69" s="194" t="str">
        <f t="shared" si="505"/>
        <v/>
      </c>
      <c r="AO69" s="6" t="str">
        <f t="shared" si="506"/>
        <v/>
      </c>
      <c r="AP69" s="201">
        <f>COUNTIF(AN$58:AN69,OK)+COUNTIF(AN$58:AN69,RDGfix)+COUNTIF(AN$58:AN69,RDGave)+COUNTIF(AN$58:AN69,RDGevent)+AP$32-1</f>
        <v>0</v>
      </c>
      <c r="AQ69" s="193"/>
      <c r="AR69" s="194" t="str">
        <f t="shared" si="507"/>
        <v/>
      </c>
      <c r="AS69" s="6" t="str">
        <f t="shared" si="508"/>
        <v/>
      </c>
      <c r="AT69" s="201">
        <f>COUNTIF(AR$58:AR69,OK)+COUNTIF(AR$58:AR69,RDGfix)+COUNTIF(AR$58:AR69,RDGave)+COUNTIF(AR$58:AR69,RDGevent)+AT$32-1</f>
        <v>0</v>
      </c>
      <c r="AU69" s="193"/>
      <c r="AV69" s="194" t="str">
        <f t="shared" si="509"/>
        <v/>
      </c>
      <c r="AW69" s="6" t="str">
        <f t="shared" si="510"/>
        <v/>
      </c>
      <c r="AX69" s="201">
        <f>COUNTIF(AV$58:AV69,OK)+COUNTIF(AV$58:AV69,RDGfix)+COUNTIF(AV$58:AV69,RDGave)+COUNTIF(AV$58:AV69,RDGevent)+AX$32-1</f>
        <v>0</v>
      </c>
      <c r="AY69" s="193"/>
      <c r="AZ69" s="194" t="str">
        <f t="shared" si="511"/>
        <v/>
      </c>
      <c r="BA69" s="6" t="str">
        <f t="shared" si="512"/>
        <v/>
      </c>
      <c r="BB69" s="201">
        <f>COUNTIF(AZ$58:AZ69,OK)+COUNTIF(AZ$58:AZ69,RDGfix)+COUNTIF(AZ$58:AZ69,RDGave)+COUNTIF(AZ$58:AZ69,RDGevent)+BB$32-1</f>
        <v>0</v>
      </c>
      <c r="BC69" s="193"/>
      <c r="BD69" s="194" t="str">
        <f t="shared" si="513"/>
        <v/>
      </c>
      <c r="BE69" s="6" t="str">
        <f t="shared" si="514"/>
        <v/>
      </c>
      <c r="BF69" s="201">
        <f>COUNTIF(BD$58:BD69,OK)+COUNTIF(BD$58:BD69,RDGfix)+COUNTIF(BD$58:BD69,RDGave)+COUNTIF(BD$58:BD69,RDGevent)+BF$32-1</f>
        <v>0</v>
      </c>
      <c r="BG69" s="193"/>
      <c r="BH69" s="194" t="str">
        <f t="shared" si="515"/>
        <v/>
      </c>
      <c r="BI69" s="6" t="str">
        <f t="shared" si="516"/>
        <v/>
      </c>
      <c r="BJ69" s="201">
        <f>COUNTIF(BH$58:BH69,OK)+COUNTIF(BH$58:BH69,RDGfix)+COUNTIF(BH$58:BH69,RDGave)+COUNTIF(BH$58:BH69,RDGevent)+BJ$32-1</f>
        <v>0</v>
      </c>
      <c r="BK69" s="193"/>
      <c r="BL69" s="194" t="str">
        <f t="shared" si="517"/>
        <v/>
      </c>
      <c r="BM69" s="6" t="str">
        <f t="shared" si="518"/>
        <v/>
      </c>
      <c r="BN69" s="201">
        <f>COUNTIF(BL$58:BL69,OK)+COUNTIF(BL$58:BL69,RDGfix)+COUNTIF(BL$58:BL69,RDGave)+COUNTIF(BL$58:BL69,RDGevent)+BN$32-1</f>
        <v>0</v>
      </c>
      <c r="BO69" s="193"/>
      <c r="BP69" s="194" t="str">
        <f t="shared" si="519"/>
        <v/>
      </c>
      <c r="BQ69" s="6" t="str">
        <f t="shared" si="520"/>
        <v/>
      </c>
      <c r="BR69" s="201">
        <f>COUNTIF(BP$58:BP69,OK)+COUNTIF(BP$58:BP69,RDGfix)+COUNTIF(BP$58:BP69,RDGave)+COUNTIF(BP$58:BP69,RDGevent)+BR$32-1</f>
        <v>0</v>
      </c>
      <c r="BS69" s="193"/>
      <c r="BT69" s="194" t="str">
        <f t="shared" si="521"/>
        <v/>
      </c>
      <c r="BU69" s="6" t="str">
        <f t="shared" si="522"/>
        <v/>
      </c>
      <c r="BV69" s="201">
        <f>COUNTIF(BT$58:BT69,OK)+COUNTIF(BT$58:BT69,RDGfix)+COUNTIF(BT$58:BT69,RDGave)+COUNTIF(BT$58:BT69,RDGevent)+BV$32-1</f>
        <v>0</v>
      </c>
      <c r="BW69" s="193"/>
      <c r="BX69" s="194" t="str">
        <f t="shared" si="523"/>
        <v/>
      </c>
      <c r="BY69" s="6" t="str">
        <f t="shared" si="524"/>
        <v/>
      </c>
      <c r="BZ69" s="201">
        <f>COUNTIF(BX$58:BX69,OK)+COUNTIF(BX$58:BX69,RDGfix)+COUNTIF(BX$58:BX69,RDGave)+COUNTIF(BX$58:BX69,RDGevent)+BZ$32-1</f>
        <v>0</v>
      </c>
      <c r="CA69" s="193"/>
      <c r="CB69" s="194" t="str">
        <f t="shared" si="525"/>
        <v/>
      </c>
      <c r="CC69" s="6" t="str">
        <f t="shared" si="526"/>
        <v/>
      </c>
      <c r="CD69" s="201">
        <f>COUNTIF(CB$58:CB69,OK)+COUNTIF(CB$58:CB69,RDGfix)+COUNTIF(CB$58:CB69,RDGave)+COUNTIF(CB$58:CB69,RDGevent)+CD$32-1</f>
        <v>0</v>
      </c>
      <c r="CE69" s="193"/>
      <c r="CF69" s="194" t="str">
        <f t="shared" si="527"/>
        <v/>
      </c>
      <c r="CG69" s="6" t="str">
        <f t="shared" si="528"/>
        <v/>
      </c>
      <c r="CH69" s="201">
        <f>COUNTIF(CF$58:CF69,OK)+COUNTIF(CF$58:CF69,RDGfix)+COUNTIF(CF$58:CF69,RDGave)+COUNTIF(CF$58:CF69,RDGevent)+CH$32-1</f>
        <v>0</v>
      </c>
      <c r="CI69" s="193"/>
      <c r="CJ69" s="194" t="str">
        <f t="shared" si="529"/>
        <v/>
      </c>
      <c r="CK69" s="6" t="str">
        <f t="shared" si="530"/>
        <v/>
      </c>
      <c r="CL69" s="201">
        <f>COUNTIF(CJ$58:CJ69,OK)+COUNTIF(CJ$58:CJ69,RDGfix)+COUNTIF(CJ$58:CJ69,RDGave)+COUNTIF(CJ$58:CJ69,RDGevent)+CL$32-1</f>
        <v>0</v>
      </c>
      <c r="CM69" s="193"/>
      <c r="CN69" s="194" t="str">
        <f t="shared" si="531"/>
        <v/>
      </c>
      <c r="CO69" s="6" t="str">
        <f t="shared" si="532"/>
        <v/>
      </c>
      <c r="CP69" s="201">
        <f>COUNTIF(CN$58:CN69,OK)+COUNTIF(CN$58:CN69,RDGfix)+COUNTIF(CN$58:CN69,RDGave)+COUNTIF(CN$58:CN69,RDGevent)+CP$32-1</f>
        <v>0</v>
      </c>
      <c r="CQ69" s="193"/>
      <c r="CR69" s="194" t="str">
        <f t="shared" si="533"/>
        <v/>
      </c>
      <c r="CS69" s="6" t="str">
        <f t="shared" si="534"/>
        <v/>
      </c>
      <c r="CT69" s="201">
        <f>COUNTIF(CR$58:CR69,OK)+COUNTIF(CR$58:CR69,RDGfix)+COUNTIF(CR$58:CR69,RDGave)+COUNTIF(CR$58:CR69,RDGevent)+CT$32-1</f>
        <v>0</v>
      </c>
      <c r="CU69" s="193"/>
      <c r="CV69" s="194" t="str">
        <f t="shared" si="535"/>
        <v/>
      </c>
      <c r="CW69" s="6" t="str">
        <f t="shared" si="536"/>
        <v/>
      </c>
      <c r="CX69" s="201">
        <f>COUNTIF(CV$58:CV69,OK)+COUNTIF(CV$58:CV69,RDGfix)+COUNTIF(CV$58:CV69,RDGave)+COUNTIF(CV$58:CV69,RDGevent)+CX$32-1</f>
        <v>0</v>
      </c>
      <c r="CY69" s="193"/>
      <c r="CZ69" s="194" t="str">
        <f t="shared" si="537"/>
        <v/>
      </c>
      <c r="DA69" s="6" t="str">
        <f t="shared" si="538"/>
        <v/>
      </c>
      <c r="DB69" s="201">
        <f>COUNTIF(CZ$58:CZ69,OK)+COUNTIF(CZ$58:CZ69,RDGfix)+COUNTIF(CZ$58:CZ69,RDGave)+COUNTIF(CZ$58:CZ69,RDGevent)+DB$32-1</f>
        <v>0</v>
      </c>
      <c r="DC69" s="193"/>
      <c r="DD69" s="194" t="str">
        <f t="shared" si="539"/>
        <v/>
      </c>
      <c r="DE69" s="6" t="str">
        <f t="shared" si="540"/>
        <v/>
      </c>
      <c r="DF69" s="201">
        <f>COUNTIF(DD$58:DD69,OK)+COUNTIF(DD$58:DD69,RDGfix)+COUNTIF(DD$58:DD69,RDGave)+COUNTIF(DD$58:DD69,RDGevent)+DF$32-1</f>
        <v>0</v>
      </c>
      <c r="DG69" s="193"/>
      <c r="DH69" s="194" t="str">
        <f t="shared" si="541"/>
        <v/>
      </c>
      <c r="DI69" s="6" t="str">
        <f t="shared" si="542"/>
        <v/>
      </c>
      <c r="DJ69" s="201">
        <f>COUNTIF(DH$58:DH69,OK)+COUNTIF(DH$58:DH69,RDGfix)+COUNTIF(DH$58:DH69,RDGave)+COUNTIF(DH$58:DH69,RDGevent)+DJ$32-1</f>
        <v>0</v>
      </c>
      <c r="DK69" s="193"/>
      <c r="DL69" s="194" t="str">
        <f t="shared" si="543"/>
        <v/>
      </c>
      <c r="DM69" s="6" t="str">
        <f t="shared" si="544"/>
        <v/>
      </c>
      <c r="DN69" s="201">
        <f>COUNTIF(DL$58:DL69,OK)+COUNTIF(DL$58:DL69,RDGfix)+COUNTIF(DL$58:DL69,RDGave)+COUNTIF(DL$58:DL69,RDGevent)+DN$32-1</f>
        <v>0</v>
      </c>
      <c r="DO69" s="193"/>
      <c r="DP69" s="194" t="str">
        <f t="shared" si="545"/>
        <v/>
      </c>
      <c r="DQ69" s="6" t="str">
        <f t="shared" si="546"/>
        <v/>
      </c>
      <c r="DR69" s="201">
        <f>COUNTIF(DP$58:DP69,OK)+COUNTIF(DP$58:DP69,RDGfix)+COUNTIF(DP$58:DP69,RDGave)+COUNTIF(DP$58:DP69,RDGevent)+DR$32-1</f>
        <v>0</v>
      </c>
      <c r="DS69" s="193"/>
      <c r="DT69" s="194" t="str">
        <f t="shared" si="547"/>
        <v/>
      </c>
      <c r="DU69" s="6" t="str">
        <f t="shared" si="548"/>
        <v/>
      </c>
      <c r="DV69" s="201">
        <f>COUNTIF(DT$58:DT69,OK)+COUNTIF(DT$58:DT69,RDGfix)+COUNTIF(DT$58:DT69,RDGave)+COUNTIF(DT$58:DT69,RDGevent)+DV$32-1</f>
        <v>0</v>
      </c>
      <c r="DW69" s="193"/>
      <c r="DX69" s="194" t="str">
        <f t="shared" si="549"/>
        <v/>
      </c>
      <c r="DY69" s="6" t="str">
        <f t="shared" si="550"/>
        <v/>
      </c>
      <c r="DZ69" s="201">
        <f>COUNTIF(DX$58:DX69,OK)+COUNTIF(DX$58:DX69,RDGfix)+COUNTIF(DX$58:DX69,RDGave)+COUNTIF(DX$58:DX69,RDGevent)+DZ$32-1</f>
        <v>0</v>
      </c>
      <c r="EA69" s="193"/>
      <c r="EB69" s="194" t="str">
        <f t="shared" si="551"/>
        <v/>
      </c>
      <c r="EC69" s="6" t="str">
        <f t="shared" si="552"/>
        <v/>
      </c>
      <c r="ED69" s="201">
        <f>COUNTIF(EB$58:EB69,OK)+COUNTIF(EB$58:EB69,RDGfix)+COUNTIF(EB$58:EB69,RDGave)+COUNTIF(EB$58:EB69,RDGevent)+ED$32-1</f>
        <v>0</v>
      </c>
      <c r="EE69" s="193"/>
      <c r="EF69" s="194" t="str">
        <f t="shared" si="553"/>
        <v/>
      </c>
      <c r="EG69" s="6" t="str">
        <f t="shared" si="554"/>
        <v/>
      </c>
      <c r="EH69" s="201">
        <f>COUNTIF(EF$58:EF69,OK)+COUNTIF(EF$58:EF69,RDGfix)+COUNTIF(EF$58:EF69,RDGave)+COUNTIF(EF$58:EF69,RDGevent)+EH$32-1</f>
        <v>0</v>
      </c>
      <c r="EI69" s="193"/>
      <c r="EJ69" s="194" t="str">
        <f t="shared" si="555"/>
        <v/>
      </c>
      <c r="EK69" s="6" t="str">
        <f t="shared" si="556"/>
        <v/>
      </c>
      <c r="EL69" s="201">
        <f>COUNTIF(EJ$58:EJ69,OK)+COUNTIF(EJ$58:EJ69,RDGfix)+COUNTIF(EJ$58:EJ69,RDGave)+COUNTIF(EJ$58:EJ69,RDGevent)+EL$32-1</f>
        <v>0</v>
      </c>
      <c r="EM69" s="193"/>
      <c r="EN69" s="194" t="str">
        <f t="shared" si="557"/>
        <v/>
      </c>
      <c r="EO69" s="6" t="str">
        <f t="shared" si="558"/>
        <v/>
      </c>
      <c r="EP69" s="201">
        <f>COUNTIF(EN$58:EN69,OK)+COUNTIF(EN$58:EN69,RDGfix)+COUNTIF(EN$58:EN69,RDGave)+COUNTIF(EN$58:EN69,RDGevent)+EP$32-1</f>
        <v>0</v>
      </c>
      <c r="EQ69" s="193"/>
      <c r="ER69" s="194" t="str">
        <f t="shared" si="559"/>
        <v/>
      </c>
      <c r="ES69" s="6" t="str">
        <f t="shared" si="560"/>
        <v/>
      </c>
      <c r="ET69" s="201">
        <f>COUNTIF(ER$58:ER69,OK)+COUNTIF(ER$58:ER69,RDGfix)+COUNTIF(ER$58:ER69,RDGave)+COUNTIF(ER$58:ER69,RDGevent)+ET$32-1</f>
        <v>0</v>
      </c>
      <c r="EU69" s="193"/>
      <c r="EV69" s="194" t="str">
        <f t="shared" si="561"/>
        <v/>
      </c>
      <c r="EW69" s="6" t="str">
        <f t="shared" si="562"/>
        <v/>
      </c>
      <c r="EX69" s="201">
        <f>COUNTIF(EV$58:EV69,OK)+COUNTIF(EV$58:EV69,RDGfix)+COUNTIF(EV$58:EV69,RDGave)+COUNTIF(EV$58:EV69,RDGevent)+EX$32-1</f>
        <v>0</v>
      </c>
      <c r="EY69" s="193"/>
      <c r="EZ69" s="194" t="str">
        <f t="shared" si="563"/>
        <v/>
      </c>
      <c r="FA69" s="6" t="str">
        <f t="shared" si="564"/>
        <v/>
      </c>
      <c r="FB69" s="201">
        <f>COUNTIF(EZ$58:EZ69,OK)+COUNTIF(EZ$58:EZ69,RDGfix)+COUNTIF(EZ$58:EZ69,RDGave)+COUNTIF(EZ$58:EZ69,RDGevent)+FB$32-1</f>
        <v>0</v>
      </c>
      <c r="FC69" s="193"/>
      <c r="FD69" s="194" t="str">
        <f t="shared" si="565"/>
        <v/>
      </c>
      <c r="FE69" s="6" t="str">
        <f t="shared" si="566"/>
        <v/>
      </c>
      <c r="FF69" s="201">
        <f>COUNTIF(FD$58:FD69,OK)+COUNTIF(FD$58:FD69,RDGfix)+COUNTIF(FD$58:FD69,RDGave)+COUNTIF(FD$58:FD69,RDGevent)+FF$32-1</f>
        <v>0</v>
      </c>
      <c r="FG69" s="193"/>
      <c r="FH69" s="194" t="str">
        <f t="shared" si="567"/>
        <v/>
      </c>
      <c r="FI69" s="6" t="str">
        <f t="shared" si="568"/>
        <v/>
      </c>
      <c r="FJ69" s="201">
        <f>COUNTIF(FH$58:FH69,OK)+COUNTIF(FH$58:FH69,RDGfix)+COUNTIF(FH$58:FH69,RDGave)+COUNTIF(FH$58:FH69,RDGevent)+FJ$32-1</f>
        <v>0</v>
      </c>
      <c r="FK69" s="2"/>
      <c r="FL69" s="53"/>
      <c r="FM69" s="2"/>
      <c r="FN69" s="54"/>
      <c r="FO69" s="45"/>
      <c r="FP69" s="2"/>
    </row>
    <row r="70" spans="1:172">
      <c r="B70" s="5" t="s">
        <v>30</v>
      </c>
      <c r="C70" s="242"/>
      <c r="D70" s="6" t="str">
        <f t="shared" si="407"/>
        <v/>
      </c>
      <c r="E70" s="6" t="str">
        <f t="shared" si="408"/>
        <v/>
      </c>
      <c r="F70" s="201">
        <f>COUNTIF(D$58:D70,OK)+COUNTIF(D$58:D70,RDGfix)+COUNTIF(D$58:D70,RDGave)+COUNTIF(D$58:D70,RDGevent)</f>
        <v>0</v>
      </c>
      <c r="G70" s="193"/>
      <c r="H70" s="194" t="str">
        <f t="shared" si="489"/>
        <v/>
      </c>
      <c r="I70" s="6" t="str">
        <f t="shared" si="490"/>
        <v/>
      </c>
      <c r="J70" s="201">
        <f>COUNTIF(H$58:H70,OK)+COUNTIF(H$58:H70,RDGfix)+COUNTIF(H$58:H70,RDGave)+COUNTIF(H$58:H70,RDGevent)+J$32-1</f>
        <v>0</v>
      </c>
      <c r="K70" s="193"/>
      <c r="L70" s="194" t="str">
        <f t="shared" si="491"/>
        <v/>
      </c>
      <c r="M70" s="6" t="str">
        <f t="shared" si="492"/>
        <v/>
      </c>
      <c r="N70" s="201">
        <f>COUNTIF(L$58:L70,OK)+COUNTIF(L$58:L70,RDGfix)+COUNTIF(L$58:L70,RDGave)+COUNTIF(L$58:L70,RDGevent)+N$32-1</f>
        <v>0</v>
      </c>
      <c r="O70" s="193"/>
      <c r="P70" s="194" t="str">
        <f t="shared" si="493"/>
        <v/>
      </c>
      <c r="Q70" s="6" t="str">
        <f t="shared" si="494"/>
        <v/>
      </c>
      <c r="R70" s="201">
        <f>COUNTIF(P$58:P70,OK)+COUNTIF(P$58:P70,RDGfix)+COUNTIF(P$58:P70,RDGave)+COUNTIF(P$58:P70,RDGevent)+R$32-1</f>
        <v>0</v>
      </c>
      <c r="S70" s="193"/>
      <c r="T70" s="194" t="str">
        <f t="shared" si="495"/>
        <v/>
      </c>
      <c r="U70" s="6" t="str">
        <f t="shared" si="496"/>
        <v/>
      </c>
      <c r="V70" s="201">
        <f>COUNTIF(T$58:T70,OK)+COUNTIF(T$58:T70,RDGfix)+COUNTIF(T$58:T70,RDGave)+COUNTIF(T$58:T70,RDGevent)+V$32-1</f>
        <v>0</v>
      </c>
      <c r="W70" s="193"/>
      <c r="X70" s="194" t="str">
        <f t="shared" si="497"/>
        <v/>
      </c>
      <c r="Y70" s="6" t="str">
        <f t="shared" si="498"/>
        <v/>
      </c>
      <c r="Z70" s="201">
        <f>COUNTIF(X$58:X70,OK)+COUNTIF(X$58:X70,RDGfix)+COUNTIF(X$58:X70,RDGave)+COUNTIF(X$58:X70,RDGevent)+Z$32-1</f>
        <v>0</v>
      </c>
      <c r="AA70" s="193"/>
      <c r="AB70" s="194" t="str">
        <f t="shared" si="499"/>
        <v/>
      </c>
      <c r="AC70" s="6" t="str">
        <f t="shared" si="500"/>
        <v/>
      </c>
      <c r="AD70" s="201">
        <f>COUNTIF(AB$58:AB70,OK)+COUNTIF(AB$58:AB70,RDGfix)+COUNTIF(AB$58:AB70,RDGave)+COUNTIF(AB$58:AB70,RDGevent)+AD$32-1</f>
        <v>0</v>
      </c>
      <c r="AE70" s="193"/>
      <c r="AF70" s="194" t="str">
        <f t="shared" si="501"/>
        <v/>
      </c>
      <c r="AG70" s="6" t="str">
        <f t="shared" si="502"/>
        <v/>
      </c>
      <c r="AH70" s="201">
        <f>COUNTIF(AF$58:AF70,OK)+COUNTIF(AF$58:AF70,RDGfix)+COUNTIF(AF$58:AF70,RDGave)+COUNTIF(AF$58:AF70,RDGevent)+AH$32-1</f>
        <v>0</v>
      </c>
      <c r="AI70" s="193"/>
      <c r="AJ70" s="194" t="str">
        <f t="shared" si="503"/>
        <v/>
      </c>
      <c r="AK70" s="6" t="str">
        <f t="shared" si="504"/>
        <v/>
      </c>
      <c r="AL70" s="201">
        <f>COUNTIF(AJ$58:AJ70,OK)+COUNTIF(AJ$58:AJ70,RDGfix)+COUNTIF(AJ$58:AJ70,RDGave)+COUNTIF(AJ$58:AJ70,RDGevent)+AL$32-1</f>
        <v>0</v>
      </c>
      <c r="AM70" s="243"/>
      <c r="AN70" s="194" t="str">
        <f t="shared" si="505"/>
        <v/>
      </c>
      <c r="AO70" s="6" t="str">
        <f t="shared" si="506"/>
        <v/>
      </c>
      <c r="AP70" s="201">
        <f>COUNTIF(AN$58:AN70,OK)+COUNTIF(AN$58:AN70,RDGfix)+COUNTIF(AN$58:AN70,RDGave)+COUNTIF(AN$58:AN70,RDGevent)+AP$32-1</f>
        <v>0</v>
      </c>
      <c r="AQ70" s="193"/>
      <c r="AR70" s="194" t="str">
        <f t="shared" si="507"/>
        <v/>
      </c>
      <c r="AS70" s="6" t="str">
        <f t="shared" si="508"/>
        <v/>
      </c>
      <c r="AT70" s="201">
        <f>COUNTIF(AR$58:AR70,OK)+COUNTIF(AR$58:AR70,RDGfix)+COUNTIF(AR$58:AR70,RDGave)+COUNTIF(AR$58:AR70,RDGevent)+AT$32-1</f>
        <v>0</v>
      </c>
      <c r="AU70" s="193"/>
      <c r="AV70" s="194" t="str">
        <f t="shared" si="509"/>
        <v/>
      </c>
      <c r="AW70" s="6" t="str">
        <f t="shared" si="510"/>
        <v/>
      </c>
      <c r="AX70" s="201">
        <f>COUNTIF(AV$58:AV70,OK)+COUNTIF(AV$58:AV70,RDGfix)+COUNTIF(AV$58:AV70,RDGave)+COUNTIF(AV$58:AV70,RDGevent)+AX$32-1</f>
        <v>0</v>
      </c>
      <c r="AY70" s="193"/>
      <c r="AZ70" s="194" t="str">
        <f t="shared" si="511"/>
        <v/>
      </c>
      <c r="BA70" s="6" t="str">
        <f t="shared" si="512"/>
        <v/>
      </c>
      <c r="BB70" s="201">
        <f>COUNTIF(AZ$58:AZ70,OK)+COUNTIF(AZ$58:AZ70,RDGfix)+COUNTIF(AZ$58:AZ70,RDGave)+COUNTIF(AZ$58:AZ70,RDGevent)+BB$32-1</f>
        <v>0</v>
      </c>
      <c r="BC70" s="193"/>
      <c r="BD70" s="194" t="str">
        <f t="shared" si="513"/>
        <v/>
      </c>
      <c r="BE70" s="6" t="str">
        <f t="shared" si="514"/>
        <v/>
      </c>
      <c r="BF70" s="201">
        <f>COUNTIF(BD$58:BD70,OK)+COUNTIF(BD$58:BD70,RDGfix)+COUNTIF(BD$58:BD70,RDGave)+COUNTIF(BD$58:BD70,RDGevent)+BF$32-1</f>
        <v>0</v>
      </c>
      <c r="BG70" s="193"/>
      <c r="BH70" s="194" t="str">
        <f t="shared" si="515"/>
        <v/>
      </c>
      <c r="BI70" s="6" t="str">
        <f t="shared" si="516"/>
        <v/>
      </c>
      <c r="BJ70" s="201">
        <f>COUNTIF(BH$58:BH70,OK)+COUNTIF(BH$58:BH70,RDGfix)+COUNTIF(BH$58:BH70,RDGave)+COUNTIF(BH$58:BH70,RDGevent)+BJ$32-1</f>
        <v>0</v>
      </c>
      <c r="BK70" s="193"/>
      <c r="BL70" s="194" t="str">
        <f t="shared" si="517"/>
        <v/>
      </c>
      <c r="BM70" s="6" t="str">
        <f t="shared" si="518"/>
        <v/>
      </c>
      <c r="BN70" s="201">
        <f>COUNTIF(BL$58:BL70,OK)+COUNTIF(BL$58:BL70,RDGfix)+COUNTIF(BL$58:BL70,RDGave)+COUNTIF(BL$58:BL70,RDGevent)+BN$32-1</f>
        <v>0</v>
      </c>
      <c r="BO70" s="193"/>
      <c r="BP70" s="194" t="str">
        <f t="shared" si="519"/>
        <v/>
      </c>
      <c r="BQ70" s="6" t="str">
        <f t="shared" si="520"/>
        <v/>
      </c>
      <c r="BR70" s="201">
        <f>COUNTIF(BP$58:BP70,OK)+COUNTIF(BP$58:BP70,RDGfix)+COUNTIF(BP$58:BP70,RDGave)+COUNTIF(BP$58:BP70,RDGevent)+BR$32-1</f>
        <v>0</v>
      </c>
      <c r="BS70" s="193"/>
      <c r="BT70" s="194" t="str">
        <f t="shared" si="521"/>
        <v/>
      </c>
      <c r="BU70" s="6" t="str">
        <f t="shared" si="522"/>
        <v/>
      </c>
      <c r="BV70" s="201">
        <f>COUNTIF(BT$58:BT70,OK)+COUNTIF(BT$58:BT70,RDGfix)+COUNTIF(BT$58:BT70,RDGave)+COUNTIF(BT$58:BT70,RDGevent)+BV$32-1</f>
        <v>0</v>
      </c>
      <c r="BW70" s="193"/>
      <c r="BX70" s="194" t="str">
        <f t="shared" si="523"/>
        <v/>
      </c>
      <c r="BY70" s="6" t="str">
        <f t="shared" si="524"/>
        <v/>
      </c>
      <c r="BZ70" s="201">
        <f>COUNTIF(BX$58:BX70,OK)+COUNTIF(BX$58:BX70,RDGfix)+COUNTIF(BX$58:BX70,RDGave)+COUNTIF(BX$58:BX70,RDGevent)+BZ$32-1</f>
        <v>0</v>
      </c>
      <c r="CA70" s="193"/>
      <c r="CB70" s="194" t="str">
        <f t="shared" si="525"/>
        <v/>
      </c>
      <c r="CC70" s="6" t="str">
        <f t="shared" si="526"/>
        <v/>
      </c>
      <c r="CD70" s="201">
        <f>COUNTIF(CB$58:CB70,OK)+COUNTIF(CB$58:CB70,RDGfix)+COUNTIF(CB$58:CB70,RDGave)+COUNTIF(CB$58:CB70,RDGevent)+CD$32-1</f>
        <v>0</v>
      </c>
      <c r="CE70" s="193"/>
      <c r="CF70" s="194" t="str">
        <f t="shared" si="527"/>
        <v/>
      </c>
      <c r="CG70" s="6" t="str">
        <f t="shared" si="528"/>
        <v/>
      </c>
      <c r="CH70" s="201">
        <f>COUNTIF(CF$58:CF70,OK)+COUNTIF(CF$58:CF70,RDGfix)+COUNTIF(CF$58:CF70,RDGave)+COUNTIF(CF$58:CF70,RDGevent)+CH$32-1</f>
        <v>0</v>
      </c>
      <c r="CI70" s="193"/>
      <c r="CJ70" s="194" t="str">
        <f t="shared" si="529"/>
        <v/>
      </c>
      <c r="CK70" s="6" t="str">
        <f t="shared" si="530"/>
        <v/>
      </c>
      <c r="CL70" s="201">
        <f>COUNTIF(CJ$58:CJ70,OK)+COUNTIF(CJ$58:CJ70,RDGfix)+COUNTIF(CJ$58:CJ70,RDGave)+COUNTIF(CJ$58:CJ70,RDGevent)+CL$32-1</f>
        <v>0</v>
      </c>
      <c r="CM70" s="193"/>
      <c r="CN70" s="194" t="str">
        <f t="shared" si="531"/>
        <v/>
      </c>
      <c r="CO70" s="6" t="str">
        <f t="shared" si="532"/>
        <v/>
      </c>
      <c r="CP70" s="201">
        <f>COUNTIF(CN$58:CN70,OK)+COUNTIF(CN$58:CN70,RDGfix)+COUNTIF(CN$58:CN70,RDGave)+COUNTIF(CN$58:CN70,RDGevent)+CP$32-1</f>
        <v>0</v>
      </c>
      <c r="CQ70" s="193"/>
      <c r="CR70" s="194" t="str">
        <f t="shared" si="533"/>
        <v/>
      </c>
      <c r="CS70" s="6" t="str">
        <f t="shared" si="534"/>
        <v/>
      </c>
      <c r="CT70" s="201">
        <f>COUNTIF(CR$58:CR70,OK)+COUNTIF(CR$58:CR70,RDGfix)+COUNTIF(CR$58:CR70,RDGave)+COUNTIF(CR$58:CR70,RDGevent)+CT$32-1</f>
        <v>0</v>
      </c>
      <c r="CU70" s="193"/>
      <c r="CV70" s="194" t="str">
        <f t="shared" si="535"/>
        <v/>
      </c>
      <c r="CW70" s="6" t="str">
        <f t="shared" si="536"/>
        <v/>
      </c>
      <c r="CX70" s="201">
        <f>COUNTIF(CV$58:CV70,OK)+COUNTIF(CV$58:CV70,RDGfix)+COUNTIF(CV$58:CV70,RDGave)+COUNTIF(CV$58:CV70,RDGevent)+CX$32-1</f>
        <v>0</v>
      </c>
      <c r="CY70" s="193"/>
      <c r="CZ70" s="194" t="str">
        <f t="shared" si="537"/>
        <v/>
      </c>
      <c r="DA70" s="6" t="str">
        <f t="shared" si="538"/>
        <v/>
      </c>
      <c r="DB70" s="201">
        <f>COUNTIF(CZ$58:CZ70,OK)+COUNTIF(CZ$58:CZ70,RDGfix)+COUNTIF(CZ$58:CZ70,RDGave)+COUNTIF(CZ$58:CZ70,RDGevent)+DB$32-1</f>
        <v>0</v>
      </c>
      <c r="DC70" s="193"/>
      <c r="DD70" s="194" t="str">
        <f t="shared" si="539"/>
        <v/>
      </c>
      <c r="DE70" s="6" t="str">
        <f t="shared" si="540"/>
        <v/>
      </c>
      <c r="DF70" s="201">
        <f>COUNTIF(DD$58:DD70,OK)+COUNTIF(DD$58:DD70,RDGfix)+COUNTIF(DD$58:DD70,RDGave)+COUNTIF(DD$58:DD70,RDGevent)+DF$32-1</f>
        <v>0</v>
      </c>
      <c r="DG70" s="193"/>
      <c r="DH70" s="194" t="str">
        <f t="shared" si="541"/>
        <v/>
      </c>
      <c r="DI70" s="6" t="str">
        <f t="shared" si="542"/>
        <v/>
      </c>
      <c r="DJ70" s="201">
        <f>COUNTIF(DH$58:DH70,OK)+COUNTIF(DH$58:DH70,RDGfix)+COUNTIF(DH$58:DH70,RDGave)+COUNTIF(DH$58:DH70,RDGevent)+DJ$32-1</f>
        <v>0</v>
      </c>
      <c r="DK70" s="193"/>
      <c r="DL70" s="194" t="str">
        <f t="shared" si="543"/>
        <v/>
      </c>
      <c r="DM70" s="6" t="str">
        <f t="shared" si="544"/>
        <v/>
      </c>
      <c r="DN70" s="201">
        <f>COUNTIF(DL$58:DL70,OK)+COUNTIF(DL$58:DL70,RDGfix)+COUNTIF(DL$58:DL70,RDGave)+COUNTIF(DL$58:DL70,RDGevent)+DN$32-1</f>
        <v>0</v>
      </c>
      <c r="DO70" s="193"/>
      <c r="DP70" s="194" t="str">
        <f t="shared" si="545"/>
        <v/>
      </c>
      <c r="DQ70" s="6" t="str">
        <f t="shared" si="546"/>
        <v/>
      </c>
      <c r="DR70" s="201">
        <f>COUNTIF(DP$58:DP70,OK)+COUNTIF(DP$58:DP70,RDGfix)+COUNTIF(DP$58:DP70,RDGave)+COUNTIF(DP$58:DP70,RDGevent)+DR$32-1</f>
        <v>0</v>
      </c>
      <c r="DS70" s="193"/>
      <c r="DT70" s="194" t="str">
        <f t="shared" si="547"/>
        <v/>
      </c>
      <c r="DU70" s="6" t="str">
        <f t="shared" si="548"/>
        <v/>
      </c>
      <c r="DV70" s="201">
        <f>COUNTIF(DT$58:DT70,OK)+COUNTIF(DT$58:DT70,RDGfix)+COUNTIF(DT$58:DT70,RDGave)+COUNTIF(DT$58:DT70,RDGevent)+DV$32-1</f>
        <v>0</v>
      </c>
      <c r="DW70" s="193"/>
      <c r="DX70" s="194" t="str">
        <f t="shared" si="549"/>
        <v/>
      </c>
      <c r="DY70" s="6" t="str">
        <f t="shared" si="550"/>
        <v/>
      </c>
      <c r="DZ70" s="201">
        <f>COUNTIF(DX$58:DX70,OK)+COUNTIF(DX$58:DX70,RDGfix)+COUNTIF(DX$58:DX70,RDGave)+COUNTIF(DX$58:DX70,RDGevent)+DZ$32-1</f>
        <v>0</v>
      </c>
      <c r="EA70" s="193"/>
      <c r="EB70" s="194" t="str">
        <f t="shared" si="551"/>
        <v/>
      </c>
      <c r="EC70" s="6" t="str">
        <f t="shared" si="552"/>
        <v/>
      </c>
      <c r="ED70" s="201">
        <f>COUNTIF(EB$58:EB70,OK)+COUNTIF(EB$58:EB70,RDGfix)+COUNTIF(EB$58:EB70,RDGave)+COUNTIF(EB$58:EB70,RDGevent)+ED$32-1</f>
        <v>0</v>
      </c>
      <c r="EE70" s="193"/>
      <c r="EF70" s="194" t="str">
        <f t="shared" si="553"/>
        <v/>
      </c>
      <c r="EG70" s="6" t="str">
        <f t="shared" si="554"/>
        <v/>
      </c>
      <c r="EH70" s="201">
        <f>COUNTIF(EF$58:EF70,OK)+COUNTIF(EF$58:EF70,RDGfix)+COUNTIF(EF$58:EF70,RDGave)+COUNTIF(EF$58:EF70,RDGevent)+EH$32-1</f>
        <v>0</v>
      </c>
      <c r="EI70" s="193"/>
      <c r="EJ70" s="194" t="str">
        <f t="shared" si="555"/>
        <v/>
      </c>
      <c r="EK70" s="6" t="str">
        <f t="shared" si="556"/>
        <v/>
      </c>
      <c r="EL70" s="201">
        <f>COUNTIF(EJ$58:EJ70,OK)+COUNTIF(EJ$58:EJ70,RDGfix)+COUNTIF(EJ$58:EJ70,RDGave)+COUNTIF(EJ$58:EJ70,RDGevent)+EL$32-1</f>
        <v>0</v>
      </c>
      <c r="EM70" s="193"/>
      <c r="EN70" s="194" t="str">
        <f t="shared" si="557"/>
        <v/>
      </c>
      <c r="EO70" s="6" t="str">
        <f t="shared" si="558"/>
        <v/>
      </c>
      <c r="EP70" s="201">
        <f>COUNTIF(EN$58:EN70,OK)+COUNTIF(EN$58:EN70,RDGfix)+COUNTIF(EN$58:EN70,RDGave)+COUNTIF(EN$58:EN70,RDGevent)+EP$32-1</f>
        <v>0</v>
      </c>
      <c r="EQ70" s="193"/>
      <c r="ER70" s="194" t="str">
        <f t="shared" si="559"/>
        <v/>
      </c>
      <c r="ES70" s="6" t="str">
        <f t="shared" si="560"/>
        <v/>
      </c>
      <c r="ET70" s="201">
        <f>COUNTIF(ER$58:ER70,OK)+COUNTIF(ER$58:ER70,RDGfix)+COUNTIF(ER$58:ER70,RDGave)+COUNTIF(ER$58:ER70,RDGevent)+ET$32-1</f>
        <v>0</v>
      </c>
      <c r="EU70" s="193"/>
      <c r="EV70" s="194" t="str">
        <f t="shared" si="561"/>
        <v/>
      </c>
      <c r="EW70" s="6" t="str">
        <f t="shared" si="562"/>
        <v/>
      </c>
      <c r="EX70" s="201">
        <f>COUNTIF(EV$58:EV70,OK)+COUNTIF(EV$58:EV70,RDGfix)+COUNTIF(EV$58:EV70,RDGave)+COUNTIF(EV$58:EV70,RDGevent)+EX$32-1</f>
        <v>0</v>
      </c>
      <c r="EY70" s="193"/>
      <c r="EZ70" s="194" t="str">
        <f t="shared" si="563"/>
        <v/>
      </c>
      <c r="FA70" s="6" t="str">
        <f t="shared" si="564"/>
        <v/>
      </c>
      <c r="FB70" s="201">
        <f>COUNTIF(EZ$58:EZ70,OK)+COUNTIF(EZ$58:EZ70,RDGfix)+COUNTIF(EZ$58:EZ70,RDGave)+COUNTIF(EZ$58:EZ70,RDGevent)+FB$32-1</f>
        <v>0</v>
      </c>
      <c r="FC70" s="193"/>
      <c r="FD70" s="194" t="str">
        <f t="shared" si="565"/>
        <v/>
      </c>
      <c r="FE70" s="6" t="str">
        <f t="shared" si="566"/>
        <v/>
      </c>
      <c r="FF70" s="201">
        <f>COUNTIF(FD$58:FD70,OK)+COUNTIF(FD$58:FD70,RDGfix)+COUNTIF(FD$58:FD70,RDGave)+COUNTIF(FD$58:FD70,RDGevent)+FF$32-1</f>
        <v>0</v>
      </c>
      <c r="FG70" s="193"/>
      <c r="FH70" s="194" t="str">
        <f t="shared" si="567"/>
        <v/>
      </c>
      <c r="FI70" s="6" t="str">
        <f t="shared" si="568"/>
        <v/>
      </c>
      <c r="FJ70" s="201">
        <f>COUNTIF(FH$58:FH70,OK)+COUNTIF(FH$58:FH70,RDGfix)+COUNTIF(FH$58:FH70,RDGave)+COUNTIF(FH$58:FH70,RDGevent)+FJ$32-1</f>
        <v>0</v>
      </c>
      <c r="FK70" s="2"/>
      <c r="FL70" s="53"/>
      <c r="FM70" s="2"/>
      <c r="FN70" s="54"/>
      <c r="FO70" s="45"/>
      <c r="FP70" s="2"/>
    </row>
    <row r="71" spans="1:172">
      <c r="B71" s="5" t="s">
        <v>31</v>
      </c>
      <c r="C71" s="242"/>
      <c r="D71" s="6" t="str">
        <f t="shared" si="407"/>
        <v/>
      </c>
      <c r="E71" s="6" t="str">
        <f t="shared" si="408"/>
        <v/>
      </c>
      <c r="F71" s="201">
        <f>COUNTIF(D$58:D71,OK)+COUNTIF(D$58:D71,RDGfix)+COUNTIF(D$58:D71,RDGave)+COUNTIF(D$58:D71,RDGevent)</f>
        <v>0</v>
      </c>
      <c r="G71" s="193"/>
      <c r="H71" s="194" t="str">
        <f t="shared" si="489"/>
        <v/>
      </c>
      <c r="I71" s="6" t="str">
        <f t="shared" si="490"/>
        <v/>
      </c>
      <c r="J71" s="201">
        <f>COUNTIF(H$58:H71,OK)+COUNTIF(H$58:H71,RDGfix)+COUNTIF(H$58:H71,RDGave)+COUNTIF(H$58:H71,RDGevent)+J$32-1</f>
        <v>0</v>
      </c>
      <c r="K71" s="193"/>
      <c r="L71" s="194" t="str">
        <f t="shared" si="491"/>
        <v/>
      </c>
      <c r="M71" s="6" t="str">
        <f t="shared" si="492"/>
        <v/>
      </c>
      <c r="N71" s="201">
        <f>COUNTIF(L$58:L71,OK)+COUNTIF(L$58:L71,RDGfix)+COUNTIF(L$58:L71,RDGave)+COUNTIF(L$58:L71,RDGevent)+N$32-1</f>
        <v>0</v>
      </c>
      <c r="O71" s="193"/>
      <c r="P71" s="194" t="str">
        <f t="shared" si="493"/>
        <v/>
      </c>
      <c r="Q71" s="6" t="str">
        <f t="shared" si="494"/>
        <v/>
      </c>
      <c r="R71" s="201">
        <f>COUNTIF(P$58:P71,OK)+COUNTIF(P$58:P71,RDGfix)+COUNTIF(P$58:P71,RDGave)+COUNTIF(P$58:P71,RDGevent)+R$32-1</f>
        <v>0</v>
      </c>
      <c r="S71" s="193"/>
      <c r="T71" s="194" t="str">
        <f t="shared" si="495"/>
        <v/>
      </c>
      <c r="U71" s="6" t="str">
        <f t="shared" si="496"/>
        <v/>
      </c>
      <c r="V71" s="201">
        <f>COUNTIF(T$58:T71,OK)+COUNTIF(T$58:T71,RDGfix)+COUNTIF(T$58:T71,RDGave)+COUNTIF(T$58:T71,RDGevent)+V$32-1</f>
        <v>0</v>
      </c>
      <c r="W71" s="193"/>
      <c r="X71" s="194" t="str">
        <f t="shared" si="497"/>
        <v/>
      </c>
      <c r="Y71" s="6" t="str">
        <f t="shared" si="498"/>
        <v/>
      </c>
      <c r="Z71" s="201">
        <f>COUNTIF(X$58:X71,OK)+COUNTIF(X$58:X71,RDGfix)+COUNTIF(X$58:X71,RDGave)+COUNTIF(X$58:X71,RDGevent)+Z$32-1</f>
        <v>0</v>
      </c>
      <c r="AA71" s="193"/>
      <c r="AB71" s="194" t="str">
        <f t="shared" si="499"/>
        <v/>
      </c>
      <c r="AC71" s="6" t="str">
        <f t="shared" si="500"/>
        <v/>
      </c>
      <c r="AD71" s="201">
        <f>COUNTIF(AB$58:AB71,OK)+COUNTIF(AB$58:AB71,RDGfix)+COUNTIF(AB$58:AB71,RDGave)+COUNTIF(AB$58:AB71,RDGevent)+AD$32-1</f>
        <v>0</v>
      </c>
      <c r="AE71" s="193"/>
      <c r="AF71" s="194" t="str">
        <f t="shared" si="501"/>
        <v/>
      </c>
      <c r="AG71" s="6" t="str">
        <f t="shared" si="502"/>
        <v/>
      </c>
      <c r="AH71" s="201">
        <f>COUNTIF(AF$58:AF71,OK)+COUNTIF(AF$58:AF71,RDGfix)+COUNTIF(AF$58:AF71,RDGave)+COUNTIF(AF$58:AF71,RDGevent)+AH$32-1</f>
        <v>0</v>
      </c>
      <c r="AI71" s="193"/>
      <c r="AJ71" s="194" t="str">
        <f t="shared" si="503"/>
        <v/>
      </c>
      <c r="AK71" s="6" t="str">
        <f t="shared" si="504"/>
        <v/>
      </c>
      <c r="AL71" s="201">
        <f>COUNTIF(AJ$58:AJ71,OK)+COUNTIF(AJ$58:AJ71,RDGfix)+COUNTIF(AJ$58:AJ71,RDGave)+COUNTIF(AJ$58:AJ71,RDGevent)+AL$32-1</f>
        <v>0</v>
      </c>
      <c r="AM71" s="243"/>
      <c r="AN71" s="194" t="str">
        <f t="shared" si="505"/>
        <v/>
      </c>
      <c r="AO71" s="6" t="str">
        <f t="shared" si="506"/>
        <v/>
      </c>
      <c r="AP71" s="201">
        <f>COUNTIF(AN$58:AN71,OK)+COUNTIF(AN$58:AN71,RDGfix)+COUNTIF(AN$58:AN71,RDGave)+COUNTIF(AN$58:AN71,RDGevent)+AP$32-1</f>
        <v>0</v>
      </c>
      <c r="AQ71" s="193"/>
      <c r="AR71" s="194" t="str">
        <f t="shared" si="507"/>
        <v/>
      </c>
      <c r="AS71" s="6" t="str">
        <f t="shared" si="508"/>
        <v/>
      </c>
      <c r="AT71" s="201">
        <f>COUNTIF(AR$58:AR71,OK)+COUNTIF(AR$58:AR71,RDGfix)+COUNTIF(AR$58:AR71,RDGave)+COUNTIF(AR$58:AR71,RDGevent)+AT$32-1</f>
        <v>0</v>
      </c>
      <c r="AU71" s="193"/>
      <c r="AV71" s="194" t="str">
        <f t="shared" si="509"/>
        <v/>
      </c>
      <c r="AW71" s="6" t="str">
        <f t="shared" si="510"/>
        <v/>
      </c>
      <c r="AX71" s="201">
        <f>COUNTIF(AV$58:AV71,OK)+COUNTIF(AV$58:AV71,RDGfix)+COUNTIF(AV$58:AV71,RDGave)+COUNTIF(AV$58:AV71,RDGevent)+AX$32-1</f>
        <v>0</v>
      </c>
      <c r="AY71" s="193"/>
      <c r="AZ71" s="194" t="str">
        <f t="shared" si="511"/>
        <v/>
      </c>
      <c r="BA71" s="6" t="str">
        <f t="shared" si="512"/>
        <v/>
      </c>
      <c r="BB71" s="201">
        <f>COUNTIF(AZ$58:AZ71,OK)+COUNTIF(AZ$58:AZ71,RDGfix)+COUNTIF(AZ$58:AZ71,RDGave)+COUNTIF(AZ$58:AZ71,RDGevent)+BB$32-1</f>
        <v>0</v>
      </c>
      <c r="BC71" s="193"/>
      <c r="BD71" s="194" t="str">
        <f t="shared" si="513"/>
        <v/>
      </c>
      <c r="BE71" s="6" t="str">
        <f t="shared" si="514"/>
        <v/>
      </c>
      <c r="BF71" s="201">
        <f>COUNTIF(BD$58:BD71,OK)+COUNTIF(BD$58:BD71,RDGfix)+COUNTIF(BD$58:BD71,RDGave)+COUNTIF(BD$58:BD71,RDGevent)+BF$32-1</f>
        <v>0</v>
      </c>
      <c r="BG71" s="193"/>
      <c r="BH71" s="194" t="str">
        <f t="shared" si="515"/>
        <v/>
      </c>
      <c r="BI71" s="6" t="str">
        <f t="shared" si="516"/>
        <v/>
      </c>
      <c r="BJ71" s="201">
        <f>COUNTIF(BH$58:BH71,OK)+COUNTIF(BH$58:BH71,RDGfix)+COUNTIF(BH$58:BH71,RDGave)+COUNTIF(BH$58:BH71,RDGevent)+BJ$32-1</f>
        <v>0</v>
      </c>
      <c r="BK71" s="193"/>
      <c r="BL71" s="194" t="str">
        <f t="shared" si="517"/>
        <v/>
      </c>
      <c r="BM71" s="6" t="str">
        <f t="shared" si="518"/>
        <v/>
      </c>
      <c r="BN71" s="201">
        <f>COUNTIF(BL$58:BL71,OK)+COUNTIF(BL$58:BL71,RDGfix)+COUNTIF(BL$58:BL71,RDGave)+COUNTIF(BL$58:BL71,RDGevent)+BN$32-1</f>
        <v>0</v>
      </c>
      <c r="BO71" s="193"/>
      <c r="BP71" s="194" t="str">
        <f t="shared" si="519"/>
        <v/>
      </c>
      <c r="BQ71" s="6" t="str">
        <f t="shared" si="520"/>
        <v/>
      </c>
      <c r="BR71" s="201">
        <f>COUNTIF(BP$58:BP71,OK)+COUNTIF(BP$58:BP71,RDGfix)+COUNTIF(BP$58:BP71,RDGave)+COUNTIF(BP$58:BP71,RDGevent)+BR$32-1</f>
        <v>0</v>
      </c>
      <c r="BS71" s="193"/>
      <c r="BT71" s="194" t="str">
        <f t="shared" si="521"/>
        <v/>
      </c>
      <c r="BU71" s="6" t="str">
        <f t="shared" si="522"/>
        <v/>
      </c>
      <c r="BV71" s="201">
        <f>COUNTIF(BT$58:BT71,OK)+COUNTIF(BT$58:BT71,RDGfix)+COUNTIF(BT$58:BT71,RDGave)+COUNTIF(BT$58:BT71,RDGevent)+BV$32-1</f>
        <v>0</v>
      </c>
      <c r="BW71" s="193"/>
      <c r="BX71" s="194" t="str">
        <f t="shared" si="523"/>
        <v/>
      </c>
      <c r="BY71" s="6" t="str">
        <f t="shared" si="524"/>
        <v/>
      </c>
      <c r="BZ71" s="201">
        <f>COUNTIF(BX$58:BX71,OK)+COUNTIF(BX$58:BX71,RDGfix)+COUNTIF(BX$58:BX71,RDGave)+COUNTIF(BX$58:BX71,RDGevent)+BZ$32-1</f>
        <v>0</v>
      </c>
      <c r="CA71" s="193"/>
      <c r="CB71" s="194" t="str">
        <f t="shared" si="525"/>
        <v/>
      </c>
      <c r="CC71" s="6" t="str">
        <f t="shared" si="526"/>
        <v/>
      </c>
      <c r="CD71" s="201">
        <f>COUNTIF(CB$58:CB71,OK)+COUNTIF(CB$58:CB71,RDGfix)+COUNTIF(CB$58:CB71,RDGave)+COUNTIF(CB$58:CB71,RDGevent)+CD$32-1</f>
        <v>0</v>
      </c>
      <c r="CE71" s="193"/>
      <c r="CF71" s="194" t="str">
        <f t="shared" si="527"/>
        <v/>
      </c>
      <c r="CG71" s="6" t="str">
        <f t="shared" si="528"/>
        <v/>
      </c>
      <c r="CH71" s="201">
        <f>COUNTIF(CF$58:CF71,OK)+COUNTIF(CF$58:CF71,RDGfix)+COUNTIF(CF$58:CF71,RDGave)+COUNTIF(CF$58:CF71,RDGevent)+CH$32-1</f>
        <v>0</v>
      </c>
      <c r="CI71" s="193"/>
      <c r="CJ71" s="194" t="str">
        <f t="shared" si="529"/>
        <v/>
      </c>
      <c r="CK71" s="6" t="str">
        <f t="shared" si="530"/>
        <v/>
      </c>
      <c r="CL71" s="201">
        <f>COUNTIF(CJ$58:CJ71,OK)+COUNTIF(CJ$58:CJ71,RDGfix)+COUNTIF(CJ$58:CJ71,RDGave)+COUNTIF(CJ$58:CJ71,RDGevent)+CL$32-1</f>
        <v>0</v>
      </c>
      <c r="CM71" s="193"/>
      <c r="CN71" s="194" t="str">
        <f t="shared" si="531"/>
        <v/>
      </c>
      <c r="CO71" s="6" t="str">
        <f t="shared" si="532"/>
        <v/>
      </c>
      <c r="CP71" s="201">
        <f>COUNTIF(CN$58:CN71,OK)+COUNTIF(CN$58:CN71,RDGfix)+COUNTIF(CN$58:CN71,RDGave)+COUNTIF(CN$58:CN71,RDGevent)+CP$32-1</f>
        <v>0</v>
      </c>
      <c r="CQ71" s="193"/>
      <c r="CR71" s="194" t="str">
        <f t="shared" si="533"/>
        <v/>
      </c>
      <c r="CS71" s="6" t="str">
        <f t="shared" si="534"/>
        <v/>
      </c>
      <c r="CT71" s="201">
        <f>COUNTIF(CR$58:CR71,OK)+COUNTIF(CR$58:CR71,RDGfix)+COUNTIF(CR$58:CR71,RDGave)+COUNTIF(CR$58:CR71,RDGevent)+CT$32-1</f>
        <v>0</v>
      </c>
      <c r="CU71" s="193"/>
      <c r="CV71" s="194" t="str">
        <f t="shared" si="535"/>
        <v/>
      </c>
      <c r="CW71" s="6" t="str">
        <f t="shared" si="536"/>
        <v/>
      </c>
      <c r="CX71" s="201">
        <f>COUNTIF(CV$58:CV71,OK)+COUNTIF(CV$58:CV71,RDGfix)+COUNTIF(CV$58:CV71,RDGave)+COUNTIF(CV$58:CV71,RDGevent)+CX$32-1</f>
        <v>0</v>
      </c>
      <c r="CY71" s="193"/>
      <c r="CZ71" s="194" t="str">
        <f t="shared" si="537"/>
        <v/>
      </c>
      <c r="DA71" s="6" t="str">
        <f t="shared" si="538"/>
        <v/>
      </c>
      <c r="DB71" s="201">
        <f>COUNTIF(CZ$58:CZ71,OK)+COUNTIF(CZ$58:CZ71,RDGfix)+COUNTIF(CZ$58:CZ71,RDGave)+COUNTIF(CZ$58:CZ71,RDGevent)+DB$32-1</f>
        <v>0</v>
      </c>
      <c r="DC71" s="193"/>
      <c r="DD71" s="194" t="str">
        <f t="shared" si="539"/>
        <v/>
      </c>
      <c r="DE71" s="6" t="str">
        <f t="shared" si="540"/>
        <v/>
      </c>
      <c r="DF71" s="201">
        <f>COUNTIF(DD$58:DD71,OK)+COUNTIF(DD$58:DD71,RDGfix)+COUNTIF(DD$58:DD71,RDGave)+COUNTIF(DD$58:DD71,RDGevent)+DF$32-1</f>
        <v>0</v>
      </c>
      <c r="DG71" s="193"/>
      <c r="DH71" s="194" t="str">
        <f t="shared" si="541"/>
        <v/>
      </c>
      <c r="DI71" s="6" t="str">
        <f t="shared" si="542"/>
        <v/>
      </c>
      <c r="DJ71" s="201">
        <f>COUNTIF(DH$58:DH71,OK)+COUNTIF(DH$58:DH71,RDGfix)+COUNTIF(DH$58:DH71,RDGave)+COUNTIF(DH$58:DH71,RDGevent)+DJ$32-1</f>
        <v>0</v>
      </c>
      <c r="DK71" s="193"/>
      <c r="DL71" s="194" t="str">
        <f t="shared" si="543"/>
        <v/>
      </c>
      <c r="DM71" s="6" t="str">
        <f t="shared" si="544"/>
        <v/>
      </c>
      <c r="DN71" s="201">
        <f>COUNTIF(DL$58:DL71,OK)+COUNTIF(DL$58:DL71,RDGfix)+COUNTIF(DL$58:DL71,RDGave)+COUNTIF(DL$58:DL71,RDGevent)+DN$32-1</f>
        <v>0</v>
      </c>
      <c r="DO71" s="193"/>
      <c r="DP71" s="194" t="str">
        <f t="shared" si="545"/>
        <v/>
      </c>
      <c r="DQ71" s="6" t="str">
        <f t="shared" si="546"/>
        <v/>
      </c>
      <c r="DR71" s="201">
        <f>COUNTIF(DP$58:DP71,OK)+COUNTIF(DP$58:DP71,RDGfix)+COUNTIF(DP$58:DP71,RDGave)+COUNTIF(DP$58:DP71,RDGevent)+DR$32-1</f>
        <v>0</v>
      </c>
      <c r="DS71" s="193"/>
      <c r="DT71" s="194" t="str">
        <f t="shared" si="547"/>
        <v/>
      </c>
      <c r="DU71" s="6" t="str">
        <f t="shared" si="548"/>
        <v/>
      </c>
      <c r="DV71" s="201">
        <f>COUNTIF(DT$58:DT71,OK)+COUNTIF(DT$58:DT71,RDGfix)+COUNTIF(DT$58:DT71,RDGave)+COUNTIF(DT$58:DT71,RDGevent)+DV$32-1</f>
        <v>0</v>
      </c>
      <c r="DW71" s="193"/>
      <c r="DX71" s="194" t="str">
        <f t="shared" si="549"/>
        <v/>
      </c>
      <c r="DY71" s="6" t="str">
        <f t="shared" si="550"/>
        <v/>
      </c>
      <c r="DZ71" s="201">
        <f>COUNTIF(DX$58:DX71,OK)+COUNTIF(DX$58:DX71,RDGfix)+COUNTIF(DX$58:DX71,RDGave)+COUNTIF(DX$58:DX71,RDGevent)+DZ$32-1</f>
        <v>0</v>
      </c>
      <c r="EA71" s="193"/>
      <c r="EB71" s="194" t="str">
        <f t="shared" si="551"/>
        <v/>
      </c>
      <c r="EC71" s="6" t="str">
        <f t="shared" si="552"/>
        <v/>
      </c>
      <c r="ED71" s="201">
        <f>COUNTIF(EB$58:EB71,OK)+COUNTIF(EB$58:EB71,RDGfix)+COUNTIF(EB$58:EB71,RDGave)+COUNTIF(EB$58:EB71,RDGevent)+ED$32-1</f>
        <v>0</v>
      </c>
      <c r="EE71" s="193"/>
      <c r="EF71" s="194" t="str">
        <f t="shared" si="553"/>
        <v/>
      </c>
      <c r="EG71" s="6" t="str">
        <f t="shared" si="554"/>
        <v/>
      </c>
      <c r="EH71" s="201">
        <f>COUNTIF(EF$58:EF71,OK)+COUNTIF(EF$58:EF71,RDGfix)+COUNTIF(EF$58:EF71,RDGave)+COUNTIF(EF$58:EF71,RDGevent)+EH$32-1</f>
        <v>0</v>
      </c>
      <c r="EI71" s="193"/>
      <c r="EJ71" s="194" t="str">
        <f t="shared" si="555"/>
        <v/>
      </c>
      <c r="EK71" s="6" t="str">
        <f t="shared" si="556"/>
        <v/>
      </c>
      <c r="EL71" s="201">
        <f>COUNTIF(EJ$58:EJ71,OK)+COUNTIF(EJ$58:EJ71,RDGfix)+COUNTIF(EJ$58:EJ71,RDGave)+COUNTIF(EJ$58:EJ71,RDGevent)+EL$32-1</f>
        <v>0</v>
      </c>
      <c r="EM71" s="193"/>
      <c r="EN71" s="194" t="str">
        <f t="shared" si="557"/>
        <v/>
      </c>
      <c r="EO71" s="6" t="str">
        <f t="shared" si="558"/>
        <v/>
      </c>
      <c r="EP71" s="201">
        <f>COUNTIF(EN$58:EN71,OK)+COUNTIF(EN$58:EN71,RDGfix)+COUNTIF(EN$58:EN71,RDGave)+COUNTIF(EN$58:EN71,RDGevent)+EP$32-1</f>
        <v>0</v>
      </c>
      <c r="EQ71" s="193"/>
      <c r="ER71" s="194" t="str">
        <f t="shared" si="559"/>
        <v/>
      </c>
      <c r="ES71" s="6" t="str">
        <f t="shared" si="560"/>
        <v/>
      </c>
      <c r="ET71" s="201">
        <f>COUNTIF(ER$58:ER71,OK)+COUNTIF(ER$58:ER71,RDGfix)+COUNTIF(ER$58:ER71,RDGave)+COUNTIF(ER$58:ER71,RDGevent)+ET$32-1</f>
        <v>0</v>
      </c>
      <c r="EU71" s="193"/>
      <c r="EV71" s="194" t="str">
        <f t="shared" si="561"/>
        <v/>
      </c>
      <c r="EW71" s="6" t="str">
        <f t="shared" si="562"/>
        <v/>
      </c>
      <c r="EX71" s="201">
        <f>COUNTIF(EV$58:EV71,OK)+COUNTIF(EV$58:EV71,RDGfix)+COUNTIF(EV$58:EV71,RDGave)+COUNTIF(EV$58:EV71,RDGevent)+EX$32-1</f>
        <v>0</v>
      </c>
      <c r="EY71" s="193"/>
      <c r="EZ71" s="194" t="str">
        <f t="shared" si="563"/>
        <v/>
      </c>
      <c r="FA71" s="6" t="str">
        <f t="shared" si="564"/>
        <v/>
      </c>
      <c r="FB71" s="201">
        <f>COUNTIF(EZ$58:EZ71,OK)+COUNTIF(EZ$58:EZ71,RDGfix)+COUNTIF(EZ$58:EZ71,RDGave)+COUNTIF(EZ$58:EZ71,RDGevent)+FB$32-1</f>
        <v>0</v>
      </c>
      <c r="FC71" s="193"/>
      <c r="FD71" s="194" t="str">
        <f t="shared" si="565"/>
        <v/>
      </c>
      <c r="FE71" s="6" t="str">
        <f t="shared" si="566"/>
        <v/>
      </c>
      <c r="FF71" s="201">
        <f>COUNTIF(FD$58:FD71,OK)+COUNTIF(FD$58:FD71,RDGfix)+COUNTIF(FD$58:FD71,RDGave)+COUNTIF(FD$58:FD71,RDGevent)+FF$32-1</f>
        <v>0</v>
      </c>
      <c r="FG71" s="193"/>
      <c r="FH71" s="194" t="str">
        <f t="shared" si="567"/>
        <v/>
      </c>
      <c r="FI71" s="6" t="str">
        <f t="shared" si="568"/>
        <v/>
      </c>
      <c r="FJ71" s="201">
        <f>COUNTIF(FH$58:FH71,OK)+COUNTIF(FH$58:FH71,RDGfix)+COUNTIF(FH$58:FH71,RDGave)+COUNTIF(FH$58:FH71,RDGevent)+FJ$32-1</f>
        <v>0</v>
      </c>
      <c r="FK71" s="2"/>
      <c r="FL71" s="53"/>
      <c r="FM71" s="2"/>
      <c r="FN71" s="54"/>
      <c r="FO71" s="45"/>
      <c r="FP71" s="2"/>
    </row>
    <row r="72" spans="1:172">
      <c r="B72" s="5" t="s">
        <v>32</v>
      </c>
      <c r="C72" s="242"/>
      <c r="D72" s="6" t="str">
        <f t="shared" si="407"/>
        <v/>
      </c>
      <c r="E72" s="6" t="str">
        <f t="shared" si="408"/>
        <v/>
      </c>
      <c r="F72" s="201">
        <f>COUNTIF(D$58:D72,OK)+COUNTIF(D$58:D72,RDGfix)+COUNTIF(D$58:D72,RDGave)+COUNTIF(D$58:D72,RDGevent)</f>
        <v>0</v>
      </c>
      <c r="G72" s="193"/>
      <c r="H72" s="194" t="str">
        <f t="shared" si="489"/>
        <v/>
      </c>
      <c r="I72" s="6" t="str">
        <f t="shared" si="490"/>
        <v/>
      </c>
      <c r="J72" s="201">
        <f>COUNTIF(H$58:H72,OK)+COUNTIF(H$58:H72,RDGfix)+COUNTIF(H$58:H72,RDGave)+COUNTIF(H$58:H72,RDGevent)+J$32-1</f>
        <v>0</v>
      </c>
      <c r="K72" s="193"/>
      <c r="L72" s="194" t="str">
        <f t="shared" si="491"/>
        <v/>
      </c>
      <c r="M72" s="6" t="str">
        <f t="shared" si="492"/>
        <v/>
      </c>
      <c r="N72" s="201">
        <f>COUNTIF(L$58:L72,OK)+COUNTIF(L$58:L72,RDGfix)+COUNTIF(L$58:L72,RDGave)+COUNTIF(L$58:L72,RDGevent)+N$32-1</f>
        <v>0</v>
      </c>
      <c r="O72" s="193"/>
      <c r="P72" s="194" t="str">
        <f t="shared" si="493"/>
        <v/>
      </c>
      <c r="Q72" s="6" t="str">
        <f t="shared" si="494"/>
        <v/>
      </c>
      <c r="R72" s="201">
        <f>COUNTIF(P$58:P72,OK)+COUNTIF(P$58:P72,RDGfix)+COUNTIF(P$58:P72,RDGave)+COUNTIF(P$58:P72,RDGevent)+R$32-1</f>
        <v>0</v>
      </c>
      <c r="S72" s="193"/>
      <c r="T72" s="194" t="str">
        <f t="shared" si="495"/>
        <v/>
      </c>
      <c r="U72" s="6" t="str">
        <f t="shared" si="496"/>
        <v/>
      </c>
      <c r="V72" s="201">
        <f>COUNTIF(T$58:T72,OK)+COUNTIF(T$58:T72,RDGfix)+COUNTIF(T$58:T72,RDGave)+COUNTIF(T$58:T72,RDGevent)+V$32-1</f>
        <v>0</v>
      </c>
      <c r="W72" s="193"/>
      <c r="X72" s="194" t="str">
        <f t="shared" si="497"/>
        <v/>
      </c>
      <c r="Y72" s="6" t="str">
        <f t="shared" si="498"/>
        <v/>
      </c>
      <c r="Z72" s="201">
        <f>COUNTIF(X$58:X72,OK)+COUNTIF(X$58:X72,RDGfix)+COUNTIF(X$58:X72,RDGave)+COUNTIF(X$58:X72,RDGevent)+Z$32-1</f>
        <v>0</v>
      </c>
      <c r="AA72" s="193"/>
      <c r="AB72" s="194" t="str">
        <f t="shared" si="499"/>
        <v/>
      </c>
      <c r="AC72" s="6" t="str">
        <f t="shared" si="500"/>
        <v/>
      </c>
      <c r="AD72" s="201">
        <f>COUNTIF(AB$58:AB72,OK)+COUNTIF(AB$58:AB72,RDGfix)+COUNTIF(AB$58:AB72,RDGave)+COUNTIF(AB$58:AB72,RDGevent)+AD$32-1</f>
        <v>0</v>
      </c>
      <c r="AE72" s="193"/>
      <c r="AF72" s="194" t="str">
        <f t="shared" si="501"/>
        <v/>
      </c>
      <c r="AG72" s="6" t="str">
        <f t="shared" si="502"/>
        <v/>
      </c>
      <c r="AH72" s="201">
        <f>COUNTIF(AF$58:AF72,OK)+COUNTIF(AF$58:AF72,RDGfix)+COUNTIF(AF$58:AF72,RDGave)+COUNTIF(AF$58:AF72,RDGevent)+AH$32-1</f>
        <v>0</v>
      </c>
      <c r="AI72" s="193"/>
      <c r="AJ72" s="194" t="str">
        <f t="shared" si="503"/>
        <v/>
      </c>
      <c r="AK72" s="6" t="str">
        <f t="shared" si="504"/>
        <v/>
      </c>
      <c r="AL72" s="201">
        <f>COUNTIF(AJ$58:AJ72,OK)+COUNTIF(AJ$58:AJ72,RDGfix)+COUNTIF(AJ$58:AJ72,RDGave)+COUNTIF(AJ$58:AJ72,RDGevent)+AL$32-1</f>
        <v>0</v>
      </c>
      <c r="AM72" s="243"/>
      <c r="AN72" s="194" t="str">
        <f t="shared" si="505"/>
        <v/>
      </c>
      <c r="AO72" s="6" t="str">
        <f t="shared" si="506"/>
        <v/>
      </c>
      <c r="AP72" s="201">
        <f>COUNTIF(AN$58:AN72,OK)+COUNTIF(AN$58:AN72,RDGfix)+COUNTIF(AN$58:AN72,RDGave)+COUNTIF(AN$58:AN72,RDGevent)+AP$32-1</f>
        <v>0</v>
      </c>
      <c r="AQ72" s="193"/>
      <c r="AR72" s="194" t="str">
        <f t="shared" si="507"/>
        <v/>
      </c>
      <c r="AS72" s="6" t="str">
        <f t="shared" si="508"/>
        <v/>
      </c>
      <c r="AT72" s="201">
        <f>COUNTIF(AR$58:AR72,OK)+COUNTIF(AR$58:AR72,RDGfix)+COUNTIF(AR$58:AR72,RDGave)+COUNTIF(AR$58:AR72,RDGevent)+AT$32-1</f>
        <v>0</v>
      </c>
      <c r="AU72" s="193"/>
      <c r="AV72" s="194" t="str">
        <f t="shared" si="509"/>
        <v/>
      </c>
      <c r="AW72" s="6" t="str">
        <f t="shared" si="510"/>
        <v/>
      </c>
      <c r="AX72" s="201">
        <f>COUNTIF(AV$58:AV72,OK)+COUNTIF(AV$58:AV72,RDGfix)+COUNTIF(AV$58:AV72,RDGave)+COUNTIF(AV$58:AV72,RDGevent)+AX$32-1</f>
        <v>0</v>
      </c>
      <c r="AY72" s="193"/>
      <c r="AZ72" s="194" t="str">
        <f t="shared" si="511"/>
        <v/>
      </c>
      <c r="BA72" s="6" t="str">
        <f t="shared" si="512"/>
        <v/>
      </c>
      <c r="BB72" s="201">
        <f>COUNTIF(AZ$58:AZ72,OK)+COUNTIF(AZ$58:AZ72,RDGfix)+COUNTIF(AZ$58:AZ72,RDGave)+COUNTIF(AZ$58:AZ72,RDGevent)+BB$32-1</f>
        <v>0</v>
      </c>
      <c r="BC72" s="193"/>
      <c r="BD72" s="194" t="str">
        <f t="shared" si="513"/>
        <v/>
      </c>
      <c r="BE72" s="6" t="str">
        <f t="shared" si="514"/>
        <v/>
      </c>
      <c r="BF72" s="201">
        <f>COUNTIF(BD$58:BD72,OK)+COUNTIF(BD$58:BD72,RDGfix)+COUNTIF(BD$58:BD72,RDGave)+COUNTIF(BD$58:BD72,RDGevent)+BF$32-1</f>
        <v>0</v>
      </c>
      <c r="BG72" s="193"/>
      <c r="BH72" s="194" t="str">
        <f t="shared" si="515"/>
        <v/>
      </c>
      <c r="BI72" s="6" t="str">
        <f t="shared" si="516"/>
        <v/>
      </c>
      <c r="BJ72" s="201">
        <f>COUNTIF(BH$58:BH72,OK)+COUNTIF(BH$58:BH72,RDGfix)+COUNTIF(BH$58:BH72,RDGave)+COUNTIF(BH$58:BH72,RDGevent)+BJ$32-1</f>
        <v>0</v>
      </c>
      <c r="BK72" s="193"/>
      <c r="BL72" s="194" t="str">
        <f t="shared" si="517"/>
        <v/>
      </c>
      <c r="BM72" s="6" t="str">
        <f t="shared" si="518"/>
        <v/>
      </c>
      <c r="BN72" s="201">
        <f>COUNTIF(BL$58:BL72,OK)+COUNTIF(BL$58:BL72,RDGfix)+COUNTIF(BL$58:BL72,RDGave)+COUNTIF(BL$58:BL72,RDGevent)+BN$32-1</f>
        <v>0</v>
      </c>
      <c r="BO72" s="193"/>
      <c r="BP72" s="194" t="str">
        <f t="shared" si="519"/>
        <v/>
      </c>
      <c r="BQ72" s="6" t="str">
        <f t="shared" si="520"/>
        <v/>
      </c>
      <c r="BR72" s="201">
        <f>COUNTIF(BP$58:BP72,OK)+COUNTIF(BP$58:BP72,RDGfix)+COUNTIF(BP$58:BP72,RDGave)+COUNTIF(BP$58:BP72,RDGevent)+BR$32-1</f>
        <v>0</v>
      </c>
      <c r="BS72" s="193"/>
      <c r="BT72" s="194" t="str">
        <f t="shared" si="521"/>
        <v/>
      </c>
      <c r="BU72" s="6" t="str">
        <f t="shared" si="522"/>
        <v/>
      </c>
      <c r="BV72" s="201">
        <f>COUNTIF(BT$58:BT72,OK)+COUNTIF(BT$58:BT72,RDGfix)+COUNTIF(BT$58:BT72,RDGave)+COUNTIF(BT$58:BT72,RDGevent)+BV$32-1</f>
        <v>0</v>
      </c>
      <c r="BW72" s="193"/>
      <c r="BX72" s="194" t="str">
        <f t="shared" si="523"/>
        <v/>
      </c>
      <c r="BY72" s="6" t="str">
        <f t="shared" si="524"/>
        <v/>
      </c>
      <c r="BZ72" s="201">
        <f>COUNTIF(BX$58:BX72,OK)+COUNTIF(BX$58:BX72,RDGfix)+COUNTIF(BX$58:BX72,RDGave)+COUNTIF(BX$58:BX72,RDGevent)+BZ$32-1</f>
        <v>0</v>
      </c>
      <c r="CA72" s="193"/>
      <c r="CB72" s="194" t="str">
        <f t="shared" si="525"/>
        <v/>
      </c>
      <c r="CC72" s="6" t="str">
        <f t="shared" si="526"/>
        <v/>
      </c>
      <c r="CD72" s="201">
        <f>COUNTIF(CB$58:CB72,OK)+COUNTIF(CB$58:CB72,RDGfix)+COUNTIF(CB$58:CB72,RDGave)+COUNTIF(CB$58:CB72,RDGevent)+CD$32-1</f>
        <v>0</v>
      </c>
      <c r="CE72" s="193"/>
      <c r="CF72" s="194" t="str">
        <f t="shared" si="527"/>
        <v/>
      </c>
      <c r="CG72" s="6" t="str">
        <f t="shared" si="528"/>
        <v/>
      </c>
      <c r="CH72" s="201">
        <f>COUNTIF(CF$58:CF72,OK)+COUNTIF(CF$58:CF72,RDGfix)+COUNTIF(CF$58:CF72,RDGave)+COUNTIF(CF$58:CF72,RDGevent)+CH$32-1</f>
        <v>0</v>
      </c>
      <c r="CI72" s="193"/>
      <c r="CJ72" s="194" t="str">
        <f t="shared" si="529"/>
        <v/>
      </c>
      <c r="CK72" s="6" t="str">
        <f t="shared" si="530"/>
        <v/>
      </c>
      <c r="CL72" s="201">
        <f>COUNTIF(CJ$58:CJ72,OK)+COUNTIF(CJ$58:CJ72,RDGfix)+COUNTIF(CJ$58:CJ72,RDGave)+COUNTIF(CJ$58:CJ72,RDGevent)+CL$32-1</f>
        <v>0</v>
      </c>
      <c r="CM72" s="193"/>
      <c r="CN72" s="194" t="str">
        <f t="shared" si="531"/>
        <v/>
      </c>
      <c r="CO72" s="6" t="str">
        <f t="shared" si="532"/>
        <v/>
      </c>
      <c r="CP72" s="201">
        <f>COUNTIF(CN$58:CN72,OK)+COUNTIF(CN$58:CN72,RDGfix)+COUNTIF(CN$58:CN72,RDGave)+COUNTIF(CN$58:CN72,RDGevent)+CP$32-1</f>
        <v>0</v>
      </c>
      <c r="CQ72" s="193"/>
      <c r="CR72" s="194" t="str">
        <f t="shared" si="533"/>
        <v/>
      </c>
      <c r="CS72" s="6" t="str">
        <f t="shared" si="534"/>
        <v/>
      </c>
      <c r="CT72" s="201">
        <f>COUNTIF(CR$58:CR72,OK)+COUNTIF(CR$58:CR72,RDGfix)+COUNTIF(CR$58:CR72,RDGave)+COUNTIF(CR$58:CR72,RDGevent)+CT$32-1</f>
        <v>0</v>
      </c>
      <c r="CU72" s="193"/>
      <c r="CV72" s="194" t="str">
        <f t="shared" si="535"/>
        <v/>
      </c>
      <c r="CW72" s="6" t="str">
        <f t="shared" si="536"/>
        <v/>
      </c>
      <c r="CX72" s="201">
        <f>COUNTIF(CV$58:CV72,OK)+COUNTIF(CV$58:CV72,RDGfix)+COUNTIF(CV$58:CV72,RDGave)+COUNTIF(CV$58:CV72,RDGevent)+CX$32-1</f>
        <v>0</v>
      </c>
      <c r="CY72" s="193"/>
      <c r="CZ72" s="194" t="str">
        <f t="shared" si="537"/>
        <v/>
      </c>
      <c r="DA72" s="6" t="str">
        <f t="shared" si="538"/>
        <v/>
      </c>
      <c r="DB72" s="201">
        <f>COUNTIF(CZ$58:CZ72,OK)+COUNTIF(CZ$58:CZ72,RDGfix)+COUNTIF(CZ$58:CZ72,RDGave)+COUNTIF(CZ$58:CZ72,RDGevent)+DB$32-1</f>
        <v>0</v>
      </c>
      <c r="DC72" s="193"/>
      <c r="DD72" s="194" t="str">
        <f t="shared" si="539"/>
        <v/>
      </c>
      <c r="DE72" s="6" t="str">
        <f t="shared" si="540"/>
        <v/>
      </c>
      <c r="DF72" s="201">
        <f>COUNTIF(DD$58:DD72,OK)+COUNTIF(DD$58:DD72,RDGfix)+COUNTIF(DD$58:DD72,RDGave)+COUNTIF(DD$58:DD72,RDGevent)+DF$32-1</f>
        <v>0</v>
      </c>
      <c r="DG72" s="193"/>
      <c r="DH72" s="194" t="str">
        <f t="shared" si="541"/>
        <v/>
      </c>
      <c r="DI72" s="6" t="str">
        <f t="shared" si="542"/>
        <v/>
      </c>
      <c r="DJ72" s="201">
        <f>COUNTIF(DH$58:DH72,OK)+COUNTIF(DH$58:DH72,RDGfix)+COUNTIF(DH$58:DH72,RDGave)+COUNTIF(DH$58:DH72,RDGevent)+DJ$32-1</f>
        <v>0</v>
      </c>
      <c r="DK72" s="193"/>
      <c r="DL72" s="194" t="str">
        <f t="shared" si="543"/>
        <v/>
      </c>
      <c r="DM72" s="6" t="str">
        <f t="shared" si="544"/>
        <v/>
      </c>
      <c r="DN72" s="201">
        <f>COUNTIF(DL$58:DL72,OK)+COUNTIF(DL$58:DL72,RDGfix)+COUNTIF(DL$58:DL72,RDGave)+COUNTIF(DL$58:DL72,RDGevent)+DN$32-1</f>
        <v>0</v>
      </c>
      <c r="DO72" s="193"/>
      <c r="DP72" s="194" t="str">
        <f t="shared" si="545"/>
        <v/>
      </c>
      <c r="DQ72" s="6" t="str">
        <f t="shared" si="546"/>
        <v/>
      </c>
      <c r="DR72" s="201">
        <f>COUNTIF(DP$58:DP72,OK)+COUNTIF(DP$58:DP72,RDGfix)+COUNTIF(DP$58:DP72,RDGave)+COUNTIF(DP$58:DP72,RDGevent)+DR$32-1</f>
        <v>0</v>
      </c>
      <c r="DS72" s="193"/>
      <c r="DT72" s="194" t="str">
        <f t="shared" si="547"/>
        <v/>
      </c>
      <c r="DU72" s="6" t="str">
        <f t="shared" si="548"/>
        <v/>
      </c>
      <c r="DV72" s="201">
        <f>COUNTIF(DT$58:DT72,OK)+COUNTIF(DT$58:DT72,RDGfix)+COUNTIF(DT$58:DT72,RDGave)+COUNTIF(DT$58:DT72,RDGevent)+DV$32-1</f>
        <v>0</v>
      </c>
      <c r="DW72" s="193"/>
      <c r="DX72" s="194" t="str">
        <f t="shared" si="549"/>
        <v/>
      </c>
      <c r="DY72" s="6" t="str">
        <f t="shared" si="550"/>
        <v/>
      </c>
      <c r="DZ72" s="201">
        <f>COUNTIF(DX$58:DX72,OK)+COUNTIF(DX$58:DX72,RDGfix)+COUNTIF(DX$58:DX72,RDGave)+COUNTIF(DX$58:DX72,RDGevent)+DZ$32-1</f>
        <v>0</v>
      </c>
      <c r="EA72" s="193"/>
      <c r="EB72" s="194" t="str">
        <f t="shared" si="551"/>
        <v/>
      </c>
      <c r="EC72" s="6" t="str">
        <f t="shared" si="552"/>
        <v/>
      </c>
      <c r="ED72" s="201">
        <f>COUNTIF(EB$58:EB72,OK)+COUNTIF(EB$58:EB72,RDGfix)+COUNTIF(EB$58:EB72,RDGave)+COUNTIF(EB$58:EB72,RDGevent)+ED$32-1</f>
        <v>0</v>
      </c>
      <c r="EE72" s="193"/>
      <c r="EF72" s="194" t="str">
        <f t="shared" si="553"/>
        <v/>
      </c>
      <c r="EG72" s="6" t="str">
        <f t="shared" si="554"/>
        <v/>
      </c>
      <c r="EH72" s="201">
        <f>COUNTIF(EF$58:EF72,OK)+COUNTIF(EF$58:EF72,RDGfix)+COUNTIF(EF$58:EF72,RDGave)+COUNTIF(EF$58:EF72,RDGevent)+EH$32-1</f>
        <v>0</v>
      </c>
      <c r="EI72" s="193"/>
      <c r="EJ72" s="194" t="str">
        <f t="shared" si="555"/>
        <v/>
      </c>
      <c r="EK72" s="6" t="str">
        <f t="shared" si="556"/>
        <v/>
      </c>
      <c r="EL72" s="201">
        <f>COUNTIF(EJ$58:EJ72,OK)+COUNTIF(EJ$58:EJ72,RDGfix)+COUNTIF(EJ$58:EJ72,RDGave)+COUNTIF(EJ$58:EJ72,RDGevent)+EL$32-1</f>
        <v>0</v>
      </c>
      <c r="EM72" s="193"/>
      <c r="EN72" s="194" t="str">
        <f t="shared" si="557"/>
        <v/>
      </c>
      <c r="EO72" s="6" t="str">
        <f t="shared" si="558"/>
        <v/>
      </c>
      <c r="EP72" s="201">
        <f>COUNTIF(EN$58:EN72,OK)+COUNTIF(EN$58:EN72,RDGfix)+COUNTIF(EN$58:EN72,RDGave)+COUNTIF(EN$58:EN72,RDGevent)+EP$32-1</f>
        <v>0</v>
      </c>
      <c r="EQ72" s="193"/>
      <c r="ER72" s="194" t="str">
        <f t="shared" si="559"/>
        <v/>
      </c>
      <c r="ES72" s="6" t="str">
        <f t="shared" si="560"/>
        <v/>
      </c>
      <c r="ET72" s="201">
        <f>COUNTIF(ER$58:ER72,OK)+COUNTIF(ER$58:ER72,RDGfix)+COUNTIF(ER$58:ER72,RDGave)+COUNTIF(ER$58:ER72,RDGevent)+ET$32-1</f>
        <v>0</v>
      </c>
      <c r="EU72" s="193"/>
      <c r="EV72" s="194" t="str">
        <f t="shared" si="561"/>
        <v/>
      </c>
      <c r="EW72" s="6" t="str">
        <f t="shared" si="562"/>
        <v/>
      </c>
      <c r="EX72" s="201">
        <f>COUNTIF(EV$58:EV72,OK)+COUNTIF(EV$58:EV72,RDGfix)+COUNTIF(EV$58:EV72,RDGave)+COUNTIF(EV$58:EV72,RDGevent)+EX$32-1</f>
        <v>0</v>
      </c>
      <c r="EY72" s="193"/>
      <c r="EZ72" s="194" t="str">
        <f t="shared" si="563"/>
        <v/>
      </c>
      <c r="FA72" s="6" t="str">
        <f t="shared" si="564"/>
        <v/>
      </c>
      <c r="FB72" s="201">
        <f>COUNTIF(EZ$58:EZ72,OK)+COUNTIF(EZ$58:EZ72,RDGfix)+COUNTIF(EZ$58:EZ72,RDGave)+COUNTIF(EZ$58:EZ72,RDGevent)+FB$32-1</f>
        <v>0</v>
      </c>
      <c r="FC72" s="193"/>
      <c r="FD72" s="194" t="str">
        <f t="shared" si="565"/>
        <v/>
      </c>
      <c r="FE72" s="6" t="str">
        <f t="shared" si="566"/>
        <v/>
      </c>
      <c r="FF72" s="201">
        <f>COUNTIF(FD$58:FD72,OK)+COUNTIF(FD$58:FD72,RDGfix)+COUNTIF(FD$58:FD72,RDGave)+COUNTIF(FD$58:FD72,RDGevent)+FF$32-1</f>
        <v>0</v>
      </c>
      <c r="FG72" s="193"/>
      <c r="FH72" s="194" t="str">
        <f t="shared" si="567"/>
        <v/>
      </c>
      <c r="FI72" s="6" t="str">
        <f t="shared" si="568"/>
        <v/>
      </c>
      <c r="FJ72" s="201">
        <f>COUNTIF(FH$58:FH72,OK)+COUNTIF(FH$58:FH72,RDGfix)+COUNTIF(FH$58:FH72,RDGave)+COUNTIF(FH$58:FH72,RDGevent)+FJ$32-1</f>
        <v>0</v>
      </c>
      <c r="FK72" s="2"/>
      <c r="FL72" s="53"/>
      <c r="FM72" s="2"/>
      <c r="FN72" s="54"/>
      <c r="FO72" s="45"/>
      <c r="FP72" s="2"/>
    </row>
    <row r="73" spans="1:172">
      <c r="B73" s="5" t="s">
        <v>33</v>
      </c>
      <c r="C73" s="242"/>
      <c r="D73" s="6" t="str">
        <f t="shared" si="407"/>
        <v/>
      </c>
      <c r="E73" s="6" t="str">
        <f t="shared" si="408"/>
        <v/>
      </c>
      <c r="F73" s="201">
        <f>COUNTIF(D$58:D73,OK)+COUNTIF(D$58:D73,RDGfix)+COUNTIF(D$58:D73,RDGave)+COUNTIF(D$58:D73,RDGevent)</f>
        <v>0</v>
      </c>
      <c r="G73" s="193"/>
      <c r="H73" s="194" t="str">
        <f t="shared" si="489"/>
        <v/>
      </c>
      <c r="I73" s="6" t="str">
        <f t="shared" si="490"/>
        <v/>
      </c>
      <c r="J73" s="201">
        <f>COUNTIF(H$58:H73,OK)+COUNTIF(H$58:H73,RDGfix)+COUNTIF(H$58:H73,RDGave)+COUNTIF(H$58:H73,RDGevent)+J$32-1</f>
        <v>0</v>
      </c>
      <c r="K73" s="193"/>
      <c r="L73" s="194" t="str">
        <f t="shared" si="491"/>
        <v/>
      </c>
      <c r="M73" s="6" t="str">
        <f t="shared" si="492"/>
        <v/>
      </c>
      <c r="N73" s="201">
        <f>COUNTIF(L$58:L73,OK)+COUNTIF(L$58:L73,RDGfix)+COUNTIF(L$58:L73,RDGave)+COUNTIF(L$58:L73,RDGevent)+N$32-1</f>
        <v>0</v>
      </c>
      <c r="O73" s="193"/>
      <c r="P73" s="194" t="str">
        <f t="shared" si="493"/>
        <v/>
      </c>
      <c r="Q73" s="6" t="str">
        <f t="shared" si="494"/>
        <v/>
      </c>
      <c r="R73" s="201">
        <f>COUNTIF(P$58:P73,OK)+COUNTIF(P$58:P73,RDGfix)+COUNTIF(P$58:P73,RDGave)+COUNTIF(P$58:P73,RDGevent)+R$32-1</f>
        <v>0</v>
      </c>
      <c r="S73" s="193"/>
      <c r="T73" s="194" t="str">
        <f t="shared" si="495"/>
        <v/>
      </c>
      <c r="U73" s="6" t="str">
        <f t="shared" si="496"/>
        <v/>
      </c>
      <c r="V73" s="201">
        <f>COUNTIF(T$58:T73,OK)+COUNTIF(T$58:T73,RDGfix)+COUNTIF(T$58:T73,RDGave)+COUNTIF(T$58:T73,RDGevent)+V$32-1</f>
        <v>0</v>
      </c>
      <c r="W73" s="193"/>
      <c r="X73" s="194" t="str">
        <f t="shared" si="497"/>
        <v/>
      </c>
      <c r="Y73" s="6" t="str">
        <f t="shared" si="498"/>
        <v/>
      </c>
      <c r="Z73" s="201">
        <f>COUNTIF(X$58:X73,OK)+COUNTIF(X$58:X73,RDGfix)+COUNTIF(X$58:X73,RDGave)+COUNTIF(X$58:X73,RDGevent)+Z$32-1</f>
        <v>0</v>
      </c>
      <c r="AA73" s="193"/>
      <c r="AB73" s="194" t="str">
        <f t="shared" si="499"/>
        <v/>
      </c>
      <c r="AC73" s="6" t="str">
        <f t="shared" si="500"/>
        <v/>
      </c>
      <c r="AD73" s="201">
        <f>COUNTIF(AB$58:AB73,OK)+COUNTIF(AB$58:AB73,RDGfix)+COUNTIF(AB$58:AB73,RDGave)+COUNTIF(AB$58:AB73,RDGevent)+AD$32-1</f>
        <v>0</v>
      </c>
      <c r="AE73" s="193"/>
      <c r="AF73" s="194" t="str">
        <f t="shared" si="501"/>
        <v/>
      </c>
      <c r="AG73" s="6" t="str">
        <f t="shared" si="502"/>
        <v/>
      </c>
      <c r="AH73" s="201">
        <f>COUNTIF(AF$58:AF73,OK)+COUNTIF(AF$58:AF73,RDGfix)+COUNTIF(AF$58:AF73,RDGave)+COUNTIF(AF$58:AF73,RDGevent)+AH$32-1</f>
        <v>0</v>
      </c>
      <c r="AI73" s="193"/>
      <c r="AJ73" s="194" t="str">
        <f t="shared" si="503"/>
        <v/>
      </c>
      <c r="AK73" s="6" t="str">
        <f t="shared" si="504"/>
        <v/>
      </c>
      <c r="AL73" s="201">
        <f>COUNTIF(AJ$58:AJ73,OK)+COUNTIF(AJ$58:AJ73,RDGfix)+COUNTIF(AJ$58:AJ73,RDGave)+COUNTIF(AJ$58:AJ73,RDGevent)+AL$32-1</f>
        <v>0</v>
      </c>
      <c r="AM73" s="243"/>
      <c r="AN73" s="194" t="str">
        <f t="shared" si="505"/>
        <v/>
      </c>
      <c r="AO73" s="6" t="str">
        <f t="shared" si="506"/>
        <v/>
      </c>
      <c r="AP73" s="201">
        <f>COUNTIF(AN$58:AN73,OK)+COUNTIF(AN$58:AN73,RDGfix)+COUNTIF(AN$58:AN73,RDGave)+COUNTIF(AN$58:AN73,RDGevent)+AP$32-1</f>
        <v>0</v>
      </c>
      <c r="AQ73" s="193"/>
      <c r="AR73" s="194" t="str">
        <f t="shared" si="507"/>
        <v/>
      </c>
      <c r="AS73" s="6" t="str">
        <f t="shared" si="508"/>
        <v/>
      </c>
      <c r="AT73" s="201">
        <f>COUNTIF(AR$58:AR73,OK)+COUNTIF(AR$58:AR73,RDGfix)+COUNTIF(AR$58:AR73,RDGave)+COUNTIF(AR$58:AR73,RDGevent)+AT$32-1</f>
        <v>0</v>
      </c>
      <c r="AU73" s="193"/>
      <c r="AV73" s="194" t="str">
        <f t="shared" si="509"/>
        <v/>
      </c>
      <c r="AW73" s="6" t="str">
        <f t="shared" si="510"/>
        <v/>
      </c>
      <c r="AX73" s="201">
        <f>COUNTIF(AV$58:AV73,OK)+COUNTIF(AV$58:AV73,RDGfix)+COUNTIF(AV$58:AV73,RDGave)+COUNTIF(AV$58:AV73,RDGevent)+AX$32-1</f>
        <v>0</v>
      </c>
      <c r="AY73" s="193"/>
      <c r="AZ73" s="194" t="str">
        <f t="shared" si="511"/>
        <v/>
      </c>
      <c r="BA73" s="6" t="str">
        <f t="shared" si="512"/>
        <v/>
      </c>
      <c r="BB73" s="201">
        <f>COUNTIF(AZ$58:AZ73,OK)+COUNTIF(AZ$58:AZ73,RDGfix)+COUNTIF(AZ$58:AZ73,RDGave)+COUNTIF(AZ$58:AZ73,RDGevent)+BB$32-1</f>
        <v>0</v>
      </c>
      <c r="BC73" s="193"/>
      <c r="BD73" s="194" t="str">
        <f t="shared" si="513"/>
        <v/>
      </c>
      <c r="BE73" s="6" t="str">
        <f t="shared" si="514"/>
        <v/>
      </c>
      <c r="BF73" s="201">
        <f>COUNTIF(BD$58:BD73,OK)+COUNTIF(BD$58:BD73,RDGfix)+COUNTIF(BD$58:BD73,RDGave)+COUNTIF(BD$58:BD73,RDGevent)+BF$32-1</f>
        <v>0</v>
      </c>
      <c r="BG73" s="193"/>
      <c r="BH73" s="194" t="str">
        <f t="shared" si="515"/>
        <v/>
      </c>
      <c r="BI73" s="6" t="str">
        <f t="shared" si="516"/>
        <v/>
      </c>
      <c r="BJ73" s="201">
        <f>COUNTIF(BH$58:BH73,OK)+COUNTIF(BH$58:BH73,RDGfix)+COUNTIF(BH$58:BH73,RDGave)+COUNTIF(BH$58:BH73,RDGevent)+BJ$32-1</f>
        <v>0</v>
      </c>
      <c r="BK73" s="193"/>
      <c r="BL73" s="194" t="str">
        <f t="shared" si="517"/>
        <v/>
      </c>
      <c r="BM73" s="6" t="str">
        <f t="shared" si="518"/>
        <v/>
      </c>
      <c r="BN73" s="201">
        <f>COUNTIF(BL$58:BL73,OK)+COUNTIF(BL$58:BL73,RDGfix)+COUNTIF(BL$58:BL73,RDGave)+COUNTIF(BL$58:BL73,RDGevent)+BN$32-1</f>
        <v>0</v>
      </c>
      <c r="BO73" s="193"/>
      <c r="BP73" s="194" t="str">
        <f t="shared" si="519"/>
        <v/>
      </c>
      <c r="BQ73" s="6" t="str">
        <f t="shared" si="520"/>
        <v/>
      </c>
      <c r="BR73" s="201">
        <f>COUNTIF(BP$58:BP73,OK)+COUNTIF(BP$58:BP73,RDGfix)+COUNTIF(BP$58:BP73,RDGave)+COUNTIF(BP$58:BP73,RDGevent)+BR$32-1</f>
        <v>0</v>
      </c>
      <c r="BS73" s="193"/>
      <c r="BT73" s="194" t="str">
        <f t="shared" si="521"/>
        <v/>
      </c>
      <c r="BU73" s="6" t="str">
        <f t="shared" si="522"/>
        <v/>
      </c>
      <c r="BV73" s="201">
        <f>COUNTIF(BT$58:BT73,OK)+COUNTIF(BT$58:BT73,RDGfix)+COUNTIF(BT$58:BT73,RDGave)+COUNTIF(BT$58:BT73,RDGevent)+BV$32-1</f>
        <v>0</v>
      </c>
      <c r="BW73" s="193"/>
      <c r="BX73" s="194" t="str">
        <f t="shared" si="523"/>
        <v/>
      </c>
      <c r="BY73" s="6" t="str">
        <f t="shared" si="524"/>
        <v/>
      </c>
      <c r="BZ73" s="201">
        <f>COUNTIF(BX$58:BX73,OK)+COUNTIF(BX$58:BX73,RDGfix)+COUNTIF(BX$58:BX73,RDGave)+COUNTIF(BX$58:BX73,RDGevent)+BZ$32-1</f>
        <v>0</v>
      </c>
      <c r="CA73" s="193"/>
      <c r="CB73" s="194" t="str">
        <f t="shared" si="525"/>
        <v/>
      </c>
      <c r="CC73" s="6" t="str">
        <f t="shared" si="526"/>
        <v/>
      </c>
      <c r="CD73" s="201">
        <f>COUNTIF(CB$58:CB73,OK)+COUNTIF(CB$58:CB73,RDGfix)+COUNTIF(CB$58:CB73,RDGave)+COUNTIF(CB$58:CB73,RDGevent)+CD$32-1</f>
        <v>0</v>
      </c>
      <c r="CE73" s="193"/>
      <c r="CF73" s="194" t="str">
        <f t="shared" si="527"/>
        <v/>
      </c>
      <c r="CG73" s="6" t="str">
        <f t="shared" si="528"/>
        <v/>
      </c>
      <c r="CH73" s="201">
        <f>COUNTIF(CF$58:CF73,OK)+COUNTIF(CF$58:CF73,RDGfix)+COUNTIF(CF$58:CF73,RDGave)+COUNTIF(CF$58:CF73,RDGevent)+CH$32-1</f>
        <v>0</v>
      </c>
      <c r="CI73" s="193"/>
      <c r="CJ73" s="194" t="str">
        <f t="shared" si="529"/>
        <v/>
      </c>
      <c r="CK73" s="6" t="str">
        <f t="shared" si="530"/>
        <v/>
      </c>
      <c r="CL73" s="201">
        <f>COUNTIF(CJ$58:CJ73,OK)+COUNTIF(CJ$58:CJ73,RDGfix)+COUNTIF(CJ$58:CJ73,RDGave)+COUNTIF(CJ$58:CJ73,RDGevent)+CL$32-1</f>
        <v>0</v>
      </c>
      <c r="CM73" s="193"/>
      <c r="CN73" s="194" t="str">
        <f t="shared" si="531"/>
        <v/>
      </c>
      <c r="CO73" s="6" t="str">
        <f t="shared" si="532"/>
        <v/>
      </c>
      <c r="CP73" s="201">
        <f>COUNTIF(CN$58:CN73,OK)+COUNTIF(CN$58:CN73,RDGfix)+COUNTIF(CN$58:CN73,RDGave)+COUNTIF(CN$58:CN73,RDGevent)+CP$32-1</f>
        <v>0</v>
      </c>
      <c r="CQ73" s="193"/>
      <c r="CR73" s="194" t="str">
        <f t="shared" si="533"/>
        <v/>
      </c>
      <c r="CS73" s="6" t="str">
        <f t="shared" si="534"/>
        <v/>
      </c>
      <c r="CT73" s="201">
        <f>COUNTIF(CR$58:CR73,OK)+COUNTIF(CR$58:CR73,RDGfix)+COUNTIF(CR$58:CR73,RDGave)+COUNTIF(CR$58:CR73,RDGevent)+CT$32-1</f>
        <v>0</v>
      </c>
      <c r="CU73" s="193"/>
      <c r="CV73" s="194" t="str">
        <f t="shared" si="535"/>
        <v/>
      </c>
      <c r="CW73" s="6" t="str">
        <f t="shared" si="536"/>
        <v/>
      </c>
      <c r="CX73" s="201">
        <f>COUNTIF(CV$58:CV73,OK)+COUNTIF(CV$58:CV73,RDGfix)+COUNTIF(CV$58:CV73,RDGave)+COUNTIF(CV$58:CV73,RDGevent)+CX$32-1</f>
        <v>0</v>
      </c>
      <c r="CY73" s="193"/>
      <c r="CZ73" s="194" t="str">
        <f t="shared" si="537"/>
        <v/>
      </c>
      <c r="DA73" s="6" t="str">
        <f t="shared" si="538"/>
        <v/>
      </c>
      <c r="DB73" s="201">
        <f>COUNTIF(CZ$58:CZ73,OK)+COUNTIF(CZ$58:CZ73,RDGfix)+COUNTIF(CZ$58:CZ73,RDGave)+COUNTIF(CZ$58:CZ73,RDGevent)+DB$32-1</f>
        <v>0</v>
      </c>
      <c r="DC73" s="193"/>
      <c r="DD73" s="194" t="str">
        <f t="shared" si="539"/>
        <v/>
      </c>
      <c r="DE73" s="6" t="str">
        <f t="shared" si="540"/>
        <v/>
      </c>
      <c r="DF73" s="201">
        <f>COUNTIF(DD$58:DD73,OK)+COUNTIF(DD$58:DD73,RDGfix)+COUNTIF(DD$58:DD73,RDGave)+COUNTIF(DD$58:DD73,RDGevent)+DF$32-1</f>
        <v>0</v>
      </c>
      <c r="DG73" s="193"/>
      <c r="DH73" s="194" t="str">
        <f t="shared" si="541"/>
        <v/>
      </c>
      <c r="DI73" s="6" t="str">
        <f t="shared" si="542"/>
        <v/>
      </c>
      <c r="DJ73" s="201">
        <f>COUNTIF(DH$58:DH73,OK)+COUNTIF(DH$58:DH73,RDGfix)+COUNTIF(DH$58:DH73,RDGave)+COUNTIF(DH$58:DH73,RDGevent)+DJ$32-1</f>
        <v>0</v>
      </c>
      <c r="DK73" s="193"/>
      <c r="DL73" s="194" t="str">
        <f t="shared" si="543"/>
        <v/>
      </c>
      <c r="DM73" s="6" t="str">
        <f t="shared" si="544"/>
        <v/>
      </c>
      <c r="DN73" s="201">
        <f>COUNTIF(DL$58:DL73,OK)+COUNTIF(DL$58:DL73,RDGfix)+COUNTIF(DL$58:DL73,RDGave)+COUNTIF(DL$58:DL73,RDGevent)+DN$32-1</f>
        <v>0</v>
      </c>
      <c r="DO73" s="193"/>
      <c r="DP73" s="194" t="str">
        <f t="shared" si="545"/>
        <v/>
      </c>
      <c r="DQ73" s="6" t="str">
        <f t="shared" si="546"/>
        <v/>
      </c>
      <c r="DR73" s="201">
        <f>COUNTIF(DP$58:DP73,OK)+COUNTIF(DP$58:DP73,RDGfix)+COUNTIF(DP$58:DP73,RDGave)+COUNTIF(DP$58:DP73,RDGevent)+DR$32-1</f>
        <v>0</v>
      </c>
      <c r="DS73" s="193"/>
      <c r="DT73" s="194" t="str">
        <f t="shared" si="547"/>
        <v/>
      </c>
      <c r="DU73" s="6" t="str">
        <f t="shared" si="548"/>
        <v/>
      </c>
      <c r="DV73" s="201">
        <f>COUNTIF(DT$58:DT73,OK)+COUNTIF(DT$58:DT73,RDGfix)+COUNTIF(DT$58:DT73,RDGave)+COUNTIF(DT$58:DT73,RDGevent)+DV$32-1</f>
        <v>0</v>
      </c>
      <c r="DW73" s="193"/>
      <c r="DX73" s="194" t="str">
        <f t="shared" si="549"/>
        <v/>
      </c>
      <c r="DY73" s="6" t="str">
        <f t="shared" si="550"/>
        <v/>
      </c>
      <c r="DZ73" s="201">
        <f>COUNTIF(DX$58:DX73,OK)+COUNTIF(DX$58:DX73,RDGfix)+COUNTIF(DX$58:DX73,RDGave)+COUNTIF(DX$58:DX73,RDGevent)+DZ$32-1</f>
        <v>0</v>
      </c>
      <c r="EA73" s="193"/>
      <c r="EB73" s="194" t="str">
        <f t="shared" si="551"/>
        <v/>
      </c>
      <c r="EC73" s="6" t="str">
        <f t="shared" si="552"/>
        <v/>
      </c>
      <c r="ED73" s="201">
        <f>COUNTIF(EB$58:EB73,OK)+COUNTIF(EB$58:EB73,RDGfix)+COUNTIF(EB$58:EB73,RDGave)+COUNTIF(EB$58:EB73,RDGevent)+ED$32-1</f>
        <v>0</v>
      </c>
      <c r="EE73" s="193"/>
      <c r="EF73" s="194" t="str">
        <f t="shared" si="553"/>
        <v/>
      </c>
      <c r="EG73" s="6" t="str">
        <f t="shared" si="554"/>
        <v/>
      </c>
      <c r="EH73" s="201">
        <f>COUNTIF(EF$58:EF73,OK)+COUNTIF(EF$58:EF73,RDGfix)+COUNTIF(EF$58:EF73,RDGave)+COUNTIF(EF$58:EF73,RDGevent)+EH$32-1</f>
        <v>0</v>
      </c>
      <c r="EI73" s="193"/>
      <c r="EJ73" s="194" t="str">
        <f t="shared" si="555"/>
        <v/>
      </c>
      <c r="EK73" s="6" t="str">
        <f t="shared" si="556"/>
        <v/>
      </c>
      <c r="EL73" s="201">
        <f>COUNTIF(EJ$58:EJ73,OK)+COUNTIF(EJ$58:EJ73,RDGfix)+COUNTIF(EJ$58:EJ73,RDGave)+COUNTIF(EJ$58:EJ73,RDGevent)+EL$32-1</f>
        <v>0</v>
      </c>
      <c r="EM73" s="193"/>
      <c r="EN73" s="194" t="str">
        <f t="shared" si="557"/>
        <v/>
      </c>
      <c r="EO73" s="6" t="str">
        <f t="shared" si="558"/>
        <v/>
      </c>
      <c r="EP73" s="201">
        <f>COUNTIF(EN$58:EN73,OK)+COUNTIF(EN$58:EN73,RDGfix)+COUNTIF(EN$58:EN73,RDGave)+COUNTIF(EN$58:EN73,RDGevent)+EP$32-1</f>
        <v>0</v>
      </c>
      <c r="EQ73" s="193"/>
      <c r="ER73" s="194" t="str">
        <f t="shared" si="559"/>
        <v/>
      </c>
      <c r="ES73" s="6" t="str">
        <f t="shared" si="560"/>
        <v/>
      </c>
      <c r="ET73" s="201">
        <f>COUNTIF(ER$58:ER73,OK)+COUNTIF(ER$58:ER73,RDGfix)+COUNTIF(ER$58:ER73,RDGave)+COUNTIF(ER$58:ER73,RDGevent)+ET$32-1</f>
        <v>0</v>
      </c>
      <c r="EU73" s="193"/>
      <c r="EV73" s="194" t="str">
        <f t="shared" si="561"/>
        <v/>
      </c>
      <c r="EW73" s="6" t="str">
        <f t="shared" si="562"/>
        <v/>
      </c>
      <c r="EX73" s="201">
        <f>COUNTIF(EV$58:EV73,OK)+COUNTIF(EV$58:EV73,RDGfix)+COUNTIF(EV$58:EV73,RDGave)+COUNTIF(EV$58:EV73,RDGevent)+EX$32-1</f>
        <v>0</v>
      </c>
      <c r="EY73" s="193"/>
      <c r="EZ73" s="194" t="str">
        <f t="shared" si="563"/>
        <v/>
      </c>
      <c r="FA73" s="6" t="str">
        <f t="shared" si="564"/>
        <v/>
      </c>
      <c r="FB73" s="201">
        <f>COUNTIF(EZ$58:EZ73,OK)+COUNTIF(EZ$58:EZ73,RDGfix)+COUNTIF(EZ$58:EZ73,RDGave)+COUNTIF(EZ$58:EZ73,RDGevent)+FB$32-1</f>
        <v>0</v>
      </c>
      <c r="FC73" s="193"/>
      <c r="FD73" s="194" t="str">
        <f t="shared" si="565"/>
        <v/>
      </c>
      <c r="FE73" s="6" t="str">
        <f t="shared" si="566"/>
        <v/>
      </c>
      <c r="FF73" s="201">
        <f>COUNTIF(FD$58:FD73,OK)+COUNTIF(FD$58:FD73,RDGfix)+COUNTIF(FD$58:FD73,RDGave)+COUNTIF(FD$58:FD73,RDGevent)+FF$32-1</f>
        <v>0</v>
      </c>
      <c r="FG73" s="193"/>
      <c r="FH73" s="194" t="str">
        <f t="shared" si="567"/>
        <v/>
      </c>
      <c r="FI73" s="6" t="str">
        <f t="shared" si="568"/>
        <v/>
      </c>
      <c r="FJ73" s="201">
        <f>COUNTIF(FH$58:FH73,OK)+COUNTIF(FH$58:FH73,RDGfix)+COUNTIF(FH$58:FH73,RDGave)+COUNTIF(FH$58:FH73,RDGevent)+FJ$32-1</f>
        <v>0</v>
      </c>
      <c r="FK73" s="2"/>
      <c r="FL73" s="53"/>
      <c r="FM73" s="2"/>
      <c r="FN73" s="54"/>
      <c r="FO73" s="45"/>
      <c r="FP73" s="2"/>
    </row>
    <row r="74" spans="1:172">
      <c r="B74" s="5" t="s">
        <v>34</v>
      </c>
      <c r="C74" s="242"/>
      <c r="D74" s="6" t="str">
        <f t="shared" si="407"/>
        <v/>
      </c>
      <c r="E74" s="6" t="str">
        <f t="shared" si="408"/>
        <v/>
      </c>
      <c r="F74" s="201">
        <f>COUNTIF(D$58:D74,OK)+COUNTIF(D$58:D74,RDGfix)+COUNTIF(D$58:D74,RDGave)+COUNTIF(D$58:D74,RDGevent)</f>
        <v>0</v>
      </c>
      <c r="G74" s="193"/>
      <c r="H74" s="194" t="str">
        <f t="shared" si="489"/>
        <v/>
      </c>
      <c r="I74" s="6" t="str">
        <f t="shared" si="490"/>
        <v/>
      </c>
      <c r="J74" s="201">
        <f>COUNTIF(H$58:H74,OK)+COUNTIF(H$58:H74,RDGfix)+COUNTIF(H$58:H74,RDGave)+COUNTIF(H$58:H74,RDGevent)+J$32-1</f>
        <v>0</v>
      </c>
      <c r="K74" s="193"/>
      <c r="L74" s="194" t="str">
        <f t="shared" si="491"/>
        <v/>
      </c>
      <c r="M74" s="6" t="str">
        <f t="shared" si="492"/>
        <v/>
      </c>
      <c r="N74" s="201">
        <f>COUNTIF(L$58:L74,OK)+COUNTIF(L$58:L74,RDGfix)+COUNTIF(L$58:L74,RDGave)+COUNTIF(L$58:L74,RDGevent)+N$32-1</f>
        <v>0</v>
      </c>
      <c r="O74" s="193"/>
      <c r="P74" s="194" t="str">
        <f t="shared" si="493"/>
        <v/>
      </c>
      <c r="Q74" s="6" t="str">
        <f t="shared" si="494"/>
        <v/>
      </c>
      <c r="R74" s="201">
        <f>COUNTIF(P$58:P74,OK)+COUNTIF(P$58:P74,RDGfix)+COUNTIF(P$58:P74,RDGave)+COUNTIF(P$58:P74,RDGevent)+R$32-1</f>
        <v>0</v>
      </c>
      <c r="S74" s="193"/>
      <c r="T74" s="194" t="str">
        <f t="shared" si="495"/>
        <v/>
      </c>
      <c r="U74" s="6" t="str">
        <f t="shared" si="496"/>
        <v/>
      </c>
      <c r="V74" s="201">
        <f>COUNTIF(T$58:T74,OK)+COUNTIF(T$58:T74,RDGfix)+COUNTIF(T$58:T74,RDGave)+COUNTIF(T$58:T74,RDGevent)+V$32-1</f>
        <v>0</v>
      </c>
      <c r="W74" s="193"/>
      <c r="X74" s="194" t="str">
        <f t="shared" si="497"/>
        <v/>
      </c>
      <c r="Y74" s="6" t="str">
        <f t="shared" si="498"/>
        <v/>
      </c>
      <c r="Z74" s="201">
        <f>COUNTIF(X$58:X74,OK)+COUNTIF(X$58:X74,RDGfix)+COUNTIF(X$58:X74,RDGave)+COUNTIF(X$58:X74,RDGevent)+Z$32-1</f>
        <v>0</v>
      </c>
      <c r="AA74" s="193"/>
      <c r="AB74" s="194" t="str">
        <f t="shared" si="499"/>
        <v/>
      </c>
      <c r="AC74" s="6" t="str">
        <f t="shared" si="500"/>
        <v/>
      </c>
      <c r="AD74" s="201">
        <f>COUNTIF(AB$58:AB74,OK)+COUNTIF(AB$58:AB74,RDGfix)+COUNTIF(AB$58:AB74,RDGave)+COUNTIF(AB$58:AB74,RDGevent)+AD$32-1</f>
        <v>0</v>
      </c>
      <c r="AE74" s="193"/>
      <c r="AF74" s="194" t="str">
        <f t="shared" si="501"/>
        <v/>
      </c>
      <c r="AG74" s="6" t="str">
        <f t="shared" si="502"/>
        <v/>
      </c>
      <c r="AH74" s="201">
        <f>COUNTIF(AF$58:AF74,OK)+COUNTIF(AF$58:AF74,RDGfix)+COUNTIF(AF$58:AF74,RDGave)+COUNTIF(AF$58:AF74,RDGevent)+AH$32-1</f>
        <v>0</v>
      </c>
      <c r="AI74" s="193"/>
      <c r="AJ74" s="194" t="str">
        <f t="shared" si="503"/>
        <v/>
      </c>
      <c r="AK74" s="6" t="str">
        <f t="shared" si="504"/>
        <v/>
      </c>
      <c r="AL74" s="201">
        <f>COUNTIF(AJ$58:AJ74,OK)+COUNTIF(AJ$58:AJ74,RDGfix)+COUNTIF(AJ$58:AJ74,RDGave)+COUNTIF(AJ$58:AJ74,RDGevent)+AL$32-1</f>
        <v>0</v>
      </c>
      <c r="AM74" s="243"/>
      <c r="AN74" s="194" t="str">
        <f t="shared" si="505"/>
        <v/>
      </c>
      <c r="AO74" s="6" t="str">
        <f t="shared" si="506"/>
        <v/>
      </c>
      <c r="AP74" s="201">
        <f>COUNTIF(AN$58:AN74,OK)+COUNTIF(AN$58:AN74,RDGfix)+COUNTIF(AN$58:AN74,RDGave)+COUNTIF(AN$58:AN74,RDGevent)+AP$32-1</f>
        <v>0</v>
      </c>
      <c r="AQ74" s="193"/>
      <c r="AR74" s="194" t="str">
        <f t="shared" si="507"/>
        <v/>
      </c>
      <c r="AS74" s="6" t="str">
        <f t="shared" si="508"/>
        <v/>
      </c>
      <c r="AT74" s="201">
        <f>COUNTIF(AR$58:AR74,OK)+COUNTIF(AR$58:AR74,RDGfix)+COUNTIF(AR$58:AR74,RDGave)+COUNTIF(AR$58:AR74,RDGevent)+AT$32-1</f>
        <v>0</v>
      </c>
      <c r="AU74" s="193"/>
      <c r="AV74" s="194" t="str">
        <f t="shared" si="509"/>
        <v/>
      </c>
      <c r="AW74" s="6" t="str">
        <f t="shared" si="510"/>
        <v/>
      </c>
      <c r="AX74" s="201">
        <f>COUNTIF(AV$58:AV74,OK)+COUNTIF(AV$58:AV74,RDGfix)+COUNTIF(AV$58:AV74,RDGave)+COUNTIF(AV$58:AV74,RDGevent)+AX$32-1</f>
        <v>0</v>
      </c>
      <c r="AY74" s="193"/>
      <c r="AZ74" s="194" t="str">
        <f t="shared" si="511"/>
        <v/>
      </c>
      <c r="BA74" s="6" t="str">
        <f t="shared" si="512"/>
        <v/>
      </c>
      <c r="BB74" s="201">
        <f>COUNTIF(AZ$58:AZ74,OK)+COUNTIF(AZ$58:AZ74,RDGfix)+COUNTIF(AZ$58:AZ74,RDGave)+COUNTIF(AZ$58:AZ74,RDGevent)+BB$32-1</f>
        <v>0</v>
      </c>
      <c r="BC74" s="193"/>
      <c r="BD74" s="194" t="str">
        <f t="shared" si="513"/>
        <v/>
      </c>
      <c r="BE74" s="6" t="str">
        <f t="shared" si="514"/>
        <v/>
      </c>
      <c r="BF74" s="201">
        <f>COUNTIF(BD$58:BD74,OK)+COUNTIF(BD$58:BD74,RDGfix)+COUNTIF(BD$58:BD74,RDGave)+COUNTIF(BD$58:BD74,RDGevent)+BF$32-1</f>
        <v>0</v>
      </c>
      <c r="BG74" s="193"/>
      <c r="BH74" s="194" t="str">
        <f t="shared" si="515"/>
        <v/>
      </c>
      <c r="BI74" s="6" t="str">
        <f t="shared" si="516"/>
        <v/>
      </c>
      <c r="BJ74" s="201">
        <f>COUNTIF(BH$58:BH74,OK)+COUNTIF(BH$58:BH74,RDGfix)+COUNTIF(BH$58:BH74,RDGave)+COUNTIF(BH$58:BH74,RDGevent)+BJ$32-1</f>
        <v>0</v>
      </c>
      <c r="BK74" s="193"/>
      <c r="BL74" s="194" t="str">
        <f t="shared" si="517"/>
        <v/>
      </c>
      <c r="BM74" s="6" t="str">
        <f t="shared" si="518"/>
        <v/>
      </c>
      <c r="BN74" s="201">
        <f>COUNTIF(BL$58:BL74,OK)+COUNTIF(BL$58:BL74,RDGfix)+COUNTIF(BL$58:BL74,RDGave)+COUNTIF(BL$58:BL74,RDGevent)+BN$32-1</f>
        <v>0</v>
      </c>
      <c r="BO74" s="193"/>
      <c r="BP74" s="194" t="str">
        <f t="shared" si="519"/>
        <v/>
      </c>
      <c r="BQ74" s="6" t="str">
        <f t="shared" si="520"/>
        <v/>
      </c>
      <c r="BR74" s="201">
        <f>COUNTIF(BP$58:BP74,OK)+COUNTIF(BP$58:BP74,RDGfix)+COUNTIF(BP$58:BP74,RDGave)+COUNTIF(BP$58:BP74,RDGevent)+BR$32-1</f>
        <v>0</v>
      </c>
      <c r="BS74" s="193"/>
      <c r="BT74" s="194" t="str">
        <f t="shared" si="521"/>
        <v/>
      </c>
      <c r="BU74" s="6" t="str">
        <f t="shared" si="522"/>
        <v/>
      </c>
      <c r="BV74" s="201">
        <f>COUNTIF(BT$58:BT74,OK)+COUNTIF(BT$58:BT74,RDGfix)+COUNTIF(BT$58:BT74,RDGave)+COUNTIF(BT$58:BT74,RDGevent)+BV$32-1</f>
        <v>0</v>
      </c>
      <c r="BW74" s="193"/>
      <c r="BX74" s="194" t="str">
        <f t="shared" si="523"/>
        <v/>
      </c>
      <c r="BY74" s="6" t="str">
        <f t="shared" si="524"/>
        <v/>
      </c>
      <c r="BZ74" s="201">
        <f>COUNTIF(BX$58:BX74,OK)+COUNTIF(BX$58:BX74,RDGfix)+COUNTIF(BX$58:BX74,RDGave)+COUNTIF(BX$58:BX74,RDGevent)+BZ$32-1</f>
        <v>0</v>
      </c>
      <c r="CA74" s="193"/>
      <c r="CB74" s="194" t="str">
        <f t="shared" si="525"/>
        <v/>
      </c>
      <c r="CC74" s="6" t="str">
        <f t="shared" si="526"/>
        <v/>
      </c>
      <c r="CD74" s="201">
        <f>COUNTIF(CB$58:CB74,OK)+COUNTIF(CB$58:CB74,RDGfix)+COUNTIF(CB$58:CB74,RDGave)+COUNTIF(CB$58:CB74,RDGevent)+CD$32-1</f>
        <v>0</v>
      </c>
      <c r="CE74" s="193"/>
      <c r="CF74" s="194" t="str">
        <f t="shared" si="527"/>
        <v/>
      </c>
      <c r="CG74" s="6" t="str">
        <f t="shared" si="528"/>
        <v/>
      </c>
      <c r="CH74" s="201">
        <f>COUNTIF(CF$58:CF74,OK)+COUNTIF(CF$58:CF74,RDGfix)+COUNTIF(CF$58:CF74,RDGave)+COUNTIF(CF$58:CF74,RDGevent)+CH$32-1</f>
        <v>0</v>
      </c>
      <c r="CI74" s="193"/>
      <c r="CJ74" s="194" t="str">
        <f t="shared" si="529"/>
        <v/>
      </c>
      <c r="CK74" s="6" t="str">
        <f t="shared" si="530"/>
        <v/>
      </c>
      <c r="CL74" s="201">
        <f>COUNTIF(CJ$58:CJ74,OK)+COUNTIF(CJ$58:CJ74,RDGfix)+COUNTIF(CJ$58:CJ74,RDGave)+COUNTIF(CJ$58:CJ74,RDGevent)+CL$32-1</f>
        <v>0</v>
      </c>
      <c r="CM74" s="193"/>
      <c r="CN74" s="194" t="str">
        <f t="shared" si="531"/>
        <v/>
      </c>
      <c r="CO74" s="6" t="str">
        <f t="shared" si="532"/>
        <v/>
      </c>
      <c r="CP74" s="201">
        <f>COUNTIF(CN$58:CN74,OK)+COUNTIF(CN$58:CN74,RDGfix)+COUNTIF(CN$58:CN74,RDGave)+COUNTIF(CN$58:CN74,RDGevent)+CP$32-1</f>
        <v>0</v>
      </c>
      <c r="CQ74" s="193"/>
      <c r="CR74" s="194" t="str">
        <f t="shared" si="533"/>
        <v/>
      </c>
      <c r="CS74" s="6" t="str">
        <f t="shared" si="534"/>
        <v/>
      </c>
      <c r="CT74" s="201">
        <f>COUNTIF(CR$58:CR74,OK)+COUNTIF(CR$58:CR74,RDGfix)+COUNTIF(CR$58:CR74,RDGave)+COUNTIF(CR$58:CR74,RDGevent)+CT$32-1</f>
        <v>0</v>
      </c>
      <c r="CU74" s="193"/>
      <c r="CV74" s="194" t="str">
        <f t="shared" si="535"/>
        <v/>
      </c>
      <c r="CW74" s="6" t="str">
        <f t="shared" si="536"/>
        <v/>
      </c>
      <c r="CX74" s="201">
        <f>COUNTIF(CV$58:CV74,OK)+COUNTIF(CV$58:CV74,RDGfix)+COUNTIF(CV$58:CV74,RDGave)+COUNTIF(CV$58:CV74,RDGevent)+CX$32-1</f>
        <v>0</v>
      </c>
      <c r="CY74" s="193"/>
      <c r="CZ74" s="194" t="str">
        <f t="shared" si="537"/>
        <v/>
      </c>
      <c r="DA74" s="6" t="str">
        <f t="shared" si="538"/>
        <v/>
      </c>
      <c r="DB74" s="201">
        <f>COUNTIF(CZ$58:CZ74,OK)+COUNTIF(CZ$58:CZ74,RDGfix)+COUNTIF(CZ$58:CZ74,RDGave)+COUNTIF(CZ$58:CZ74,RDGevent)+DB$32-1</f>
        <v>0</v>
      </c>
      <c r="DC74" s="193"/>
      <c r="DD74" s="194" t="str">
        <f t="shared" si="539"/>
        <v/>
      </c>
      <c r="DE74" s="6" t="str">
        <f t="shared" si="540"/>
        <v/>
      </c>
      <c r="DF74" s="201">
        <f>COUNTIF(DD$58:DD74,OK)+COUNTIF(DD$58:DD74,RDGfix)+COUNTIF(DD$58:DD74,RDGave)+COUNTIF(DD$58:DD74,RDGevent)+DF$32-1</f>
        <v>0</v>
      </c>
      <c r="DG74" s="193"/>
      <c r="DH74" s="194" t="str">
        <f t="shared" si="541"/>
        <v/>
      </c>
      <c r="DI74" s="6" t="str">
        <f t="shared" si="542"/>
        <v/>
      </c>
      <c r="DJ74" s="201">
        <f>COUNTIF(DH$58:DH74,OK)+COUNTIF(DH$58:DH74,RDGfix)+COUNTIF(DH$58:DH74,RDGave)+COUNTIF(DH$58:DH74,RDGevent)+DJ$32-1</f>
        <v>0</v>
      </c>
      <c r="DK74" s="193"/>
      <c r="DL74" s="194" t="str">
        <f t="shared" si="543"/>
        <v/>
      </c>
      <c r="DM74" s="6" t="str">
        <f t="shared" si="544"/>
        <v/>
      </c>
      <c r="DN74" s="201">
        <f>COUNTIF(DL$58:DL74,OK)+COUNTIF(DL$58:DL74,RDGfix)+COUNTIF(DL$58:DL74,RDGave)+COUNTIF(DL$58:DL74,RDGevent)+DN$32-1</f>
        <v>0</v>
      </c>
      <c r="DO74" s="193"/>
      <c r="DP74" s="194" t="str">
        <f t="shared" si="545"/>
        <v/>
      </c>
      <c r="DQ74" s="6" t="str">
        <f t="shared" si="546"/>
        <v/>
      </c>
      <c r="DR74" s="201">
        <f>COUNTIF(DP$58:DP74,OK)+COUNTIF(DP$58:DP74,RDGfix)+COUNTIF(DP$58:DP74,RDGave)+COUNTIF(DP$58:DP74,RDGevent)+DR$32-1</f>
        <v>0</v>
      </c>
      <c r="DS74" s="193"/>
      <c r="DT74" s="194" t="str">
        <f t="shared" si="547"/>
        <v/>
      </c>
      <c r="DU74" s="6" t="str">
        <f t="shared" si="548"/>
        <v/>
      </c>
      <c r="DV74" s="201">
        <f>COUNTIF(DT$58:DT74,OK)+COUNTIF(DT$58:DT74,RDGfix)+COUNTIF(DT$58:DT74,RDGave)+COUNTIF(DT$58:DT74,RDGevent)+DV$32-1</f>
        <v>0</v>
      </c>
      <c r="DW74" s="193"/>
      <c r="DX74" s="194" t="str">
        <f t="shared" si="549"/>
        <v/>
      </c>
      <c r="DY74" s="6" t="str">
        <f t="shared" si="550"/>
        <v/>
      </c>
      <c r="DZ74" s="201">
        <f>COUNTIF(DX$58:DX74,OK)+COUNTIF(DX$58:DX74,RDGfix)+COUNTIF(DX$58:DX74,RDGave)+COUNTIF(DX$58:DX74,RDGevent)+DZ$32-1</f>
        <v>0</v>
      </c>
      <c r="EA74" s="193"/>
      <c r="EB74" s="194" t="str">
        <f t="shared" si="551"/>
        <v/>
      </c>
      <c r="EC74" s="6" t="str">
        <f t="shared" si="552"/>
        <v/>
      </c>
      <c r="ED74" s="201">
        <f>COUNTIF(EB$58:EB74,OK)+COUNTIF(EB$58:EB74,RDGfix)+COUNTIF(EB$58:EB74,RDGave)+COUNTIF(EB$58:EB74,RDGevent)+ED$32-1</f>
        <v>0</v>
      </c>
      <c r="EE74" s="193"/>
      <c r="EF74" s="194" t="str">
        <f t="shared" si="553"/>
        <v/>
      </c>
      <c r="EG74" s="6" t="str">
        <f t="shared" si="554"/>
        <v/>
      </c>
      <c r="EH74" s="201">
        <f>COUNTIF(EF$58:EF74,OK)+COUNTIF(EF$58:EF74,RDGfix)+COUNTIF(EF$58:EF74,RDGave)+COUNTIF(EF$58:EF74,RDGevent)+EH$32-1</f>
        <v>0</v>
      </c>
      <c r="EI74" s="193"/>
      <c r="EJ74" s="194" t="str">
        <f t="shared" si="555"/>
        <v/>
      </c>
      <c r="EK74" s="6" t="str">
        <f t="shared" si="556"/>
        <v/>
      </c>
      <c r="EL74" s="201">
        <f>COUNTIF(EJ$58:EJ74,OK)+COUNTIF(EJ$58:EJ74,RDGfix)+COUNTIF(EJ$58:EJ74,RDGave)+COUNTIF(EJ$58:EJ74,RDGevent)+EL$32-1</f>
        <v>0</v>
      </c>
      <c r="EM74" s="193"/>
      <c r="EN74" s="194" t="str">
        <f t="shared" si="557"/>
        <v/>
      </c>
      <c r="EO74" s="6" t="str">
        <f t="shared" si="558"/>
        <v/>
      </c>
      <c r="EP74" s="201">
        <f>COUNTIF(EN$58:EN74,OK)+COUNTIF(EN$58:EN74,RDGfix)+COUNTIF(EN$58:EN74,RDGave)+COUNTIF(EN$58:EN74,RDGevent)+EP$32-1</f>
        <v>0</v>
      </c>
      <c r="EQ74" s="193"/>
      <c r="ER74" s="194" t="str">
        <f t="shared" si="559"/>
        <v/>
      </c>
      <c r="ES74" s="6" t="str">
        <f t="shared" si="560"/>
        <v/>
      </c>
      <c r="ET74" s="201">
        <f>COUNTIF(ER$58:ER74,OK)+COUNTIF(ER$58:ER74,RDGfix)+COUNTIF(ER$58:ER74,RDGave)+COUNTIF(ER$58:ER74,RDGevent)+ET$32-1</f>
        <v>0</v>
      </c>
      <c r="EU74" s="193"/>
      <c r="EV74" s="194" t="str">
        <f t="shared" si="561"/>
        <v/>
      </c>
      <c r="EW74" s="6" t="str">
        <f t="shared" si="562"/>
        <v/>
      </c>
      <c r="EX74" s="201">
        <f>COUNTIF(EV$58:EV74,OK)+COUNTIF(EV$58:EV74,RDGfix)+COUNTIF(EV$58:EV74,RDGave)+COUNTIF(EV$58:EV74,RDGevent)+EX$32-1</f>
        <v>0</v>
      </c>
      <c r="EY74" s="193"/>
      <c r="EZ74" s="194" t="str">
        <f t="shared" si="563"/>
        <v/>
      </c>
      <c r="FA74" s="6" t="str">
        <f t="shared" si="564"/>
        <v/>
      </c>
      <c r="FB74" s="201">
        <f>COUNTIF(EZ$58:EZ74,OK)+COUNTIF(EZ$58:EZ74,RDGfix)+COUNTIF(EZ$58:EZ74,RDGave)+COUNTIF(EZ$58:EZ74,RDGevent)+FB$32-1</f>
        <v>0</v>
      </c>
      <c r="FC74" s="193"/>
      <c r="FD74" s="194" t="str">
        <f t="shared" si="565"/>
        <v/>
      </c>
      <c r="FE74" s="6" t="str">
        <f t="shared" si="566"/>
        <v/>
      </c>
      <c r="FF74" s="201">
        <f>COUNTIF(FD$58:FD74,OK)+COUNTIF(FD$58:FD74,RDGfix)+COUNTIF(FD$58:FD74,RDGave)+COUNTIF(FD$58:FD74,RDGevent)+FF$32-1</f>
        <v>0</v>
      </c>
      <c r="FG74" s="193"/>
      <c r="FH74" s="194" t="str">
        <f t="shared" si="567"/>
        <v/>
      </c>
      <c r="FI74" s="6" t="str">
        <f t="shared" si="568"/>
        <v/>
      </c>
      <c r="FJ74" s="201">
        <f>COUNTIF(FH$58:FH74,OK)+COUNTIF(FH$58:FH74,RDGfix)+COUNTIF(FH$58:FH74,RDGave)+COUNTIF(FH$58:FH74,RDGevent)+FJ$32-1</f>
        <v>0</v>
      </c>
      <c r="FK74" s="2"/>
      <c r="FL74" s="53"/>
      <c r="FM74" s="2"/>
      <c r="FN74" s="54"/>
      <c r="FO74" s="45"/>
      <c r="FP74" s="2"/>
    </row>
    <row r="75" spans="1:172">
      <c r="B75" s="5" t="s">
        <v>35</v>
      </c>
      <c r="C75" s="242"/>
      <c r="D75" s="6" t="str">
        <f t="shared" si="407"/>
        <v/>
      </c>
      <c r="E75" s="6" t="str">
        <f t="shared" si="408"/>
        <v/>
      </c>
      <c r="F75" s="201">
        <f>COUNTIF(D$58:D75,OK)+COUNTIF(D$58:D75,RDGfix)+COUNTIF(D$58:D75,RDGave)+COUNTIF(D$58:D75,RDGevent)</f>
        <v>0</v>
      </c>
      <c r="G75" s="193"/>
      <c r="H75" s="194" t="str">
        <f t="shared" si="489"/>
        <v/>
      </c>
      <c r="I75" s="6" t="str">
        <f t="shared" si="490"/>
        <v/>
      </c>
      <c r="J75" s="201">
        <f>COUNTIF(H$58:H75,OK)+COUNTIF(H$58:H75,RDGfix)+COUNTIF(H$58:H75,RDGave)+COUNTIF(H$58:H75,RDGevent)+J$32-1</f>
        <v>0</v>
      </c>
      <c r="K75" s="193"/>
      <c r="L75" s="194" t="str">
        <f t="shared" si="491"/>
        <v/>
      </c>
      <c r="M75" s="6" t="str">
        <f t="shared" si="492"/>
        <v/>
      </c>
      <c r="N75" s="201">
        <f>COUNTIF(L$58:L75,OK)+COUNTIF(L$58:L75,RDGfix)+COUNTIF(L$58:L75,RDGave)+COUNTIF(L$58:L75,RDGevent)+N$32-1</f>
        <v>0</v>
      </c>
      <c r="O75" s="193"/>
      <c r="P75" s="194" t="str">
        <f t="shared" si="493"/>
        <v/>
      </c>
      <c r="Q75" s="6" t="str">
        <f t="shared" si="494"/>
        <v/>
      </c>
      <c r="R75" s="201">
        <f>COUNTIF(P$58:P75,OK)+COUNTIF(P$58:P75,RDGfix)+COUNTIF(P$58:P75,RDGave)+COUNTIF(P$58:P75,RDGevent)+R$32-1</f>
        <v>0</v>
      </c>
      <c r="S75" s="193"/>
      <c r="T75" s="194" t="str">
        <f t="shared" si="495"/>
        <v/>
      </c>
      <c r="U75" s="6" t="str">
        <f t="shared" si="496"/>
        <v/>
      </c>
      <c r="V75" s="201">
        <f>COUNTIF(T$58:T75,OK)+COUNTIF(T$58:T75,RDGfix)+COUNTIF(T$58:T75,RDGave)+COUNTIF(T$58:T75,RDGevent)+V$32-1</f>
        <v>0</v>
      </c>
      <c r="W75" s="193"/>
      <c r="X75" s="194" t="str">
        <f t="shared" si="497"/>
        <v/>
      </c>
      <c r="Y75" s="6" t="str">
        <f t="shared" si="498"/>
        <v/>
      </c>
      <c r="Z75" s="201">
        <f>COUNTIF(X$58:X75,OK)+COUNTIF(X$58:X75,RDGfix)+COUNTIF(X$58:X75,RDGave)+COUNTIF(X$58:X75,RDGevent)+Z$32-1</f>
        <v>0</v>
      </c>
      <c r="AA75" s="193"/>
      <c r="AB75" s="194" t="str">
        <f t="shared" si="499"/>
        <v/>
      </c>
      <c r="AC75" s="6" t="str">
        <f t="shared" si="500"/>
        <v/>
      </c>
      <c r="AD75" s="201">
        <f>COUNTIF(AB$58:AB75,OK)+COUNTIF(AB$58:AB75,RDGfix)+COUNTIF(AB$58:AB75,RDGave)+COUNTIF(AB$58:AB75,RDGevent)+AD$32-1</f>
        <v>0</v>
      </c>
      <c r="AE75" s="193"/>
      <c r="AF75" s="194" t="str">
        <f t="shared" si="501"/>
        <v/>
      </c>
      <c r="AG75" s="6" t="str">
        <f t="shared" si="502"/>
        <v/>
      </c>
      <c r="AH75" s="201">
        <f>COUNTIF(AF$58:AF75,OK)+COUNTIF(AF$58:AF75,RDGfix)+COUNTIF(AF$58:AF75,RDGave)+COUNTIF(AF$58:AF75,RDGevent)+AH$32-1</f>
        <v>0</v>
      </c>
      <c r="AI75" s="193"/>
      <c r="AJ75" s="194" t="str">
        <f t="shared" si="503"/>
        <v/>
      </c>
      <c r="AK75" s="6" t="str">
        <f t="shared" si="504"/>
        <v/>
      </c>
      <c r="AL75" s="201">
        <f>COUNTIF(AJ$58:AJ75,OK)+COUNTIF(AJ$58:AJ75,RDGfix)+COUNTIF(AJ$58:AJ75,RDGave)+COUNTIF(AJ$58:AJ75,RDGevent)+AL$32-1</f>
        <v>0</v>
      </c>
      <c r="AM75" s="243"/>
      <c r="AN75" s="194" t="str">
        <f t="shared" si="505"/>
        <v/>
      </c>
      <c r="AO75" s="6" t="str">
        <f t="shared" si="506"/>
        <v/>
      </c>
      <c r="AP75" s="201">
        <f>COUNTIF(AN$58:AN75,OK)+COUNTIF(AN$58:AN75,RDGfix)+COUNTIF(AN$58:AN75,RDGave)+COUNTIF(AN$58:AN75,RDGevent)+AP$32-1</f>
        <v>0</v>
      </c>
      <c r="AQ75" s="193"/>
      <c r="AR75" s="194" t="str">
        <f t="shared" si="507"/>
        <v/>
      </c>
      <c r="AS75" s="6" t="str">
        <f t="shared" si="508"/>
        <v/>
      </c>
      <c r="AT75" s="201">
        <f>COUNTIF(AR$58:AR75,OK)+COUNTIF(AR$58:AR75,RDGfix)+COUNTIF(AR$58:AR75,RDGave)+COUNTIF(AR$58:AR75,RDGevent)+AT$32-1</f>
        <v>0</v>
      </c>
      <c r="AU75" s="193"/>
      <c r="AV75" s="194" t="str">
        <f t="shared" si="509"/>
        <v/>
      </c>
      <c r="AW75" s="6" t="str">
        <f t="shared" si="510"/>
        <v/>
      </c>
      <c r="AX75" s="201">
        <f>COUNTIF(AV$58:AV75,OK)+COUNTIF(AV$58:AV75,RDGfix)+COUNTIF(AV$58:AV75,RDGave)+COUNTIF(AV$58:AV75,RDGevent)+AX$32-1</f>
        <v>0</v>
      </c>
      <c r="AY75" s="193"/>
      <c r="AZ75" s="194" t="str">
        <f t="shared" si="511"/>
        <v/>
      </c>
      <c r="BA75" s="6" t="str">
        <f t="shared" si="512"/>
        <v/>
      </c>
      <c r="BB75" s="201">
        <f>COUNTIF(AZ$58:AZ75,OK)+COUNTIF(AZ$58:AZ75,RDGfix)+COUNTIF(AZ$58:AZ75,RDGave)+COUNTIF(AZ$58:AZ75,RDGevent)+BB$32-1</f>
        <v>0</v>
      </c>
      <c r="BC75" s="193"/>
      <c r="BD75" s="194" t="str">
        <f t="shared" si="513"/>
        <v/>
      </c>
      <c r="BE75" s="6" t="str">
        <f t="shared" si="514"/>
        <v/>
      </c>
      <c r="BF75" s="201">
        <f>COUNTIF(BD$58:BD75,OK)+COUNTIF(BD$58:BD75,RDGfix)+COUNTIF(BD$58:BD75,RDGave)+COUNTIF(BD$58:BD75,RDGevent)+BF$32-1</f>
        <v>0</v>
      </c>
      <c r="BG75" s="193"/>
      <c r="BH75" s="194" t="str">
        <f t="shared" si="515"/>
        <v/>
      </c>
      <c r="BI75" s="6" t="str">
        <f t="shared" si="516"/>
        <v/>
      </c>
      <c r="BJ75" s="201">
        <f>COUNTIF(BH$58:BH75,OK)+COUNTIF(BH$58:BH75,RDGfix)+COUNTIF(BH$58:BH75,RDGave)+COUNTIF(BH$58:BH75,RDGevent)+BJ$32-1</f>
        <v>0</v>
      </c>
      <c r="BK75" s="193"/>
      <c r="BL75" s="194" t="str">
        <f t="shared" si="517"/>
        <v/>
      </c>
      <c r="BM75" s="6" t="str">
        <f t="shared" si="518"/>
        <v/>
      </c>
      <c r="BN75" s="201">
        <f>COUNTIF(BL$58:BL75,OK)+COUNTIF(BL$58:BL75,RDGfix)+COUNTIF(BL$58:BL75,RDGave)+COUNTIF(BL$58:BL75,RDGevent)+BN$32-1</f>
        <v>0</v>
      </c>
      <c r="BO75" s="193"/>
      <c r="BP75" s="194" t="str">
        <f t="shared" si="519"/>
        <v/>
      </c>
      <c r="BQ75" s="6" t="str">
        <f t="shared" si="520"/>
        <v/>
      </c>
      <c r="BR75" s="201">
        <f>COUNTIF(BP$58:BP75,OK)+COUNTIF(BP$58:BP75,RDGfix)+COUNTIF(BP$58:BP75,RDGave)+COUNTIF(BP$58:BP75,RDGevent)+BR$32-1</f>
        <v>0</v>
      </c>
      <c r="BS75" s="193"/>
      <c r="BT75" s="194" t="str">
        <f t="shared" si="521"/>
        <v/>
      </c>
      <c r="BU75" s="6" t="str">
        <f t="shared" si="522"/>
        <v/>
      </c>
      <c r="BV75" s="201">
        <f>COUNTIF(BT$58:BT75,OK)+COUNTIF(BT$58:BT75,RDGfix)+COUNTIF(BT$58:BT75,RDGave)+COUNTIF(BT$58:BT75,RDGevent)+BV$32-1</f>
        <v>0</v>
      </c>
      <c r="BW75" s="193"/>
      <c r="BX75" s="194" t="str">
        <f t="shared" si="523"/>
        <v/>
      </c>
      <c r="BY75" s="6" t="str">
        <f t="shared" si="524"/>
        <v/>
      </c>
      <c r="BZ75" s="201">
        <f>COUNTIF(BX$58:BX75,OK)+COUNTIF(BX$58:BX75,RDGfix)+COUNTIF(BX$58:BX75,RDGave)+COUNTIF(BX$58:BX75,RDGevent)+BZ$32-1</f>
        <v>0</v>
      </c>
      <c r="CA75" s="193"/>
      <c r="CB75" s="194" t="str">
        <f t="shared" si="525"/>
        <v/>
      </c>
      <c r="CC75" s="6" t="str">
        <f t="shared" si="526"/>
        <v/>
      </c>
      <c r="CD75" s="201">
        <f>COUNTIF(CB$58:CB75,OK)+COUNTIF(CB$58:CB75,RDGfix)+COUNTIF(CB$58:CB75,RDGave)+COUNTIF(CB$58:CB75,RDGevent)+CD$32-1</f>
        <v>0</v>
      </c>
      <c r="CE75" s="193"/>
      <c r="CF75" s="194" t="str">
        <f t="shared" si="527"/>
        <v/>
      </c>
      <c r="CG75" s="6" t="str">
        <f t="shared" si="528"/>
        <v/>
      </c>
      <c r="CH75" s="201">
        <f>COUNTIF(CF$58:CF75,OK)+COUNTIF(CF$58:CF75,RDGfix)+COUNTIF(CF$58:CF75,RDGave)+COUNTIF(CF$58:CF75,RDGevent)+CH$32-1</f>
        <v>0</v>
      </c>
      <c r="CI75" s="193"/>
      <c r="CJ75" s="194" t="str">
        <f t="shared" si="529"/>
        <v/>
      </c>
      <c r="CK75" s="6" t="str">
        <f t="shared" si="530"/>
        <v/>
      </c>
      <c r="CL75" s="201">
        <f>COUNTIF(CJ$58:CJ75,OK)+COUNTIF(CJ$58:CJ75,RDGfix)+COUNTIF(CJ$58:CJ75,RDGave)+COUNTIF(CJ$58:CJ75,RDGevent)+CL$32-1</f>
        <v>0</v>
      </c>
      <c r="CM75" s="193"/>
      <c r="CN75" s="194" t="str">
        <f t="shared" si="531"/>
        <v/>
      </c>
      <c r="CO75" s="6" t="str">
        <f t="shared" si="532"/>
        <v/>
      </c>
      <c r="CP75" s="201">
        <f>COUNTIF(CN$58:CN75,OK)+COUNTIF(CN$58:CN75,RDGfix)+COUNTIF(CN$58:CN75,RDGave)+COUNTIF(CN$58:CN75,RDGevent)+CP$32-1</f>
        <v>0</v>
      </c>
      <c r="CQ75" s="193"/>
      <c r="CR75" s="194" t="str">
        <f t="shared" si="533"/>
        <v/>
      </c>
      <c r="CS75" s="6" t="str">
        <f t="shared" si="534"/>
        <v/>
      </c>
      <c r="CT75" s="201">
        <f>COUNTIF(CR$58:CR75,OK)+COUNTIF(CR$58:CR75,RDGfix)+COUNTIF(CR$58:CR75,RDGave)+COUNTIF(CR$58:CR75,RDGevent)+CT$32-1</f>
        <v>0</v>
      </c>
      <c r="CU75" s="193"/>
      <c r="CV75" s="194" t="str">
        <f t="shared" si="535"/>
        <v/>
      </c>
      <c r="CW75" s="6" t="str">
        <f t="shared" si="536"/>
        <v/>
      </c>
      <c r="CX75" s="201">
        <f>COUNTIF(CV$58:CV75,OK)+COUNTIF(CV$58:CV75,RDGfix)+COUNTIF(CV$58:CV75,RDGave)+COUNTIF(CV$58:CV75,RDGevent)+CX$32-1</f>
        <v>0</v>
      </c>
      <c r="CY75" s="193"/>
      <c r="CZ75" s="194" t="str">
        <f t="shared" si="537"/>
        <v/>
      </c>
      <c r="DA75" s="6" t="str">
        <f t="shared" si="538"/>
        <v/>
      </c>
      <c r="DB75" s="201">
        <f>COUNTIF(CZ$58:CZ75,OK)+COUNTIF(CZ$58:CZ75,RDGfix)+COUNTIF(CZ$58:CZ75,RDGave)+COUNTIF(CZ$58:CZ75,RDGevent)+DB$32-1</f>
        <v>0</v>
      </c>
      <c r="DC75" s="193"/>
      <c r="DD75" s="194" t="str">
        <f t="shared" si="539"/>
        <v/>
      </c>
      <c r="DE75" s="6" t="str">
        <f t="shared" si="540"/>
        <v/>
      </c>
      <c r="DF75" s="201">
        <f>COUNTIF(DD$58:DD75,OK)+COUNTIF(DD$58:DD75,RDGfix)+COUNTIF(DD$58:DD75,RDGave)+COUNTIF(DD$58:DD75,RDGevent)+DF$32-1</f>
        <v>0</v>
      </c>
      <c r="DG75" s="193"/>
      <c r="DH75" s="194" t="str">
        <f t="shared" si="541"/>
        <v/>
      </c>
      <c r="DI75" s="6" t="str">
        <f t="shared" si="542"/>
        <v/>
      </c>
      <c r="DJ75" s="201">
        <f>COUNTIF(DH$58:DH75,OK)+COUNTIF(DH$58:DH75,RDGfix)+COUNTIF(DH$58:DH75,RDGave)+COUNTIF(DH$58:DH75,RDGevent)+DJ$32-1</f>
        <v>0</v>
      </c>
      <c r="DK75" s="193"/>
      <c r="DL75" s="194" t="str">
        <f t="shared" si="543"/>
        <v/>
      </c>
      <c r="DM75" s="6" t="str">
        <f t="shared" si="544"/>
        <v/>
      </c>
      <c r="DN75" s="201">
        <f>COUNTIF(DL$58:DL75,OK)+COUNTIF(DL$58:DL75,RDGfix)+COUNTIF(DL$58:DL75,RDGave)+COUNTIF(DL$58:DL75,RDGevent)+DN$32-1</f>
        <v>0</v>
      </c>
      <c r="DO75" s="193"/>
      <c r="DP75" s="194" t="str">
        <f t="shared" si="545"/>
        <v/>
      </c>
      <c r="DQ75" s="6" t="str">
        <f t="shared" si="546"/>
        <v/>
      </c>
      <c r="DR75" s="201">
        <f>COUNTIF(DP$58:DP75,OK)+COUNTIF(DP$58:DP75,RDGfix)+COUNTIF(DP$58:DP75,RDGave)+COUNTIF(DP$58:DP75,RDGevent)+DR$32-1</f>
        <v>0</v>
      </c>
      <c r="DS75" s="193"/>
      <c r="DT75" s="194" t="str">
        <f t="shared" si="547"/>
        <v/>
      </c>
      <c r="DU75" s="6" t="str">
        <f t="shared" si="548"/>
        <v/>
      </c>
      <c r="DV75" s="201">
        <f>COUNTIF(DT$58:DT75,OK)+COUNTIF(DT$58:DT75,RDGfix)+COUNTIF(DT$58:DT75,RDGave)+COUNTIF(DT$58:DT75,RDGevent)+DV$32-1</f>
        <v>0</v>
      </c>
      <c r="DW75" s="193"/>
      <c r="DX75" s="194" t="str">
        <f t="shared" si="549"/>
        <v/>
      </c>
      <c r="DY75" s="6" t="str">
        <f t="shared" si="550"/>
        <v/>
      </c>
      <c r="DZ75" s="201">
        <f>COUNTIF(DX$58:DX75,OK)+COUNTIF(DX$58:DX75,RDGfix)+COUNTIF(DX$58:DX75,RDGave)+COUNTIF(DX$58:DX75,RDGevent)+DZ$32-1</f>
        <v>0</v>
      </c>
      <c r="EA75" s="193"/>
      <c r="EB75" s="194" t="str">
        <f t="shared" si="551"/>
        <v/>
      </c>
      <c r="EC75" s="6" t="str">
        <f t="shared" si="552"/>
        <v/>
      </c>
      <c r="ED75" s="201">
        <f>COUNTIF(EB$58:EB75,OK)+COUNTIF(EB$58:EB75,RDGfix)+COUNTIF(EB$58:EB75,RDGave)+COUNTIF(EB$58:EB75,RDGevent)+ED$32-1</f>
        <v>0</v>
      </c>
      <c r="EE75" s="193"/>
      <c r="EF75" s="194" t="str">
        <f t="shared" si="553"/>
        <v/>
      </c>
      <c r="EG75" s="6" t="str">
        <f t="shared" si="554"/>
        <v/>
      </c>
      <c r="EH75" s="201">
        <f>COUNTIF(EF$58:EF75,OK)+COUNTIF(EF$58:EF75,RDGfix)+COUNTIF(EF$58:EF75,RDGave)+COUNTIF(EF$58:EF75,RDGevent)+EH$32-1</f>
        <v>0</v>
      </c>
      <c r="EI75" s="193"/>
      <c r="EJ75" s="194" t="str">
        <f t="shared" si="555"/>
        <v/>
      </c>
      <c r="EK75" s="6" t="str">
        <f t="shared" si="556"/>
        <v/>
      </c>
      <c r="EL75" s="201">
        <f>COUNTIF(EJ$58:EJ75,OK)+COUNTIF(EJ$58:EJ75,RDGfix)+COUNTIF(EJ$58:EJ75,RDGave)+COUNTIF(EJ$58:EJ75,RDGevent)+EL$32-1</f>
        <v>0</v>
      </c>
      <c r="EM75" s="193"/>
      <c r="EN75" s="194" t="str">
        <f t="shared" si="557"/>
        <v/>
      </c>
      <c r="EO75" s="6" t="str">
        <f t="shared" si="558"/>
        <v/>
      </c>
      <c r="EP75" s="201">
        <f>COUNTIF(EN$58:EN75,OK)+COUNTIF(EN$58:EN75,RDGfix)+COUNTIF(EN$58:EN75,RDGave)+COUNTIF(EN$58:EN75,RDGevent)+EP$32-1</f>
        <v>0</v>
      </c>
      <c r="EQ75" s="193"/>
      <c r="ER75" s="194" t="str">
        <f t="shared" si="559"/>
        <v/>
      </c>
      <c r="ES75" s="6" t="str">
        <f t="shared" si="560"/>
        <v/>
      </c>
      <c r="ET75" s="201">
        <f>COUNTIF(ER$58:ER75,OK)+COUNTIF(ER$58:ER75,RDGfix)+COUNTIF(ER$58:ER75,RDGave)+COUNTIF(ER$58:ER75,RDGevent)+ET$32-1</f>
        <v>0</v>
      </c>
      <c r="EU75" s="193"/>
      <c r="EV75" s="194" t="str">
        <f t="shared" si="561"/>
        <v/>
      </c>
      <c r="EW75" s="6" t="str">
        <f t="shared" si="562"/>
        <v/>
      </c>
      <c r="EX75" s="201">
        <f>COUNTIF(EV$58:EV75,OK)+COUNTIF(EV$58:EV75,RDGfix)+COUNTIF(EV$58:EV75,RDGave)+COUNTIF(EV$58:EV75,RDGevent)+EX$32-1</f>
        <v>0</v>
      </c>
      <c r="EY75" s="193"/>
      <c r="EZ75" s="194" t="str">
        <f t="shared" si="563"/>
        <v/>
      </c>
      <c r="FA75" s="6" t="str">
        <f t="shared" si="564"/>
        <v/>
      </c>
      <c r="FB75" s="201">
        <f>COUNTIF(EZ$58:EZ75,OK)+COUNTIF(EZ$58:EZ75,RDGfix)+COUNTIF(EZ$58:EZ75,RDGave)+COUNTIF(EZ$58:EZ75,RDGevent)+FB$32-1</f>
        <v>0</v>
      </c>
      <c r="FC75" s="193"/>
      <c r="FD75" s="194" t="str">
        <f t="shared" si="565"/>
        <v/>
      </c>
      <c r="FE75" s="6" t="str">
        <f t="shared" si="566"/>
        <v/>
      </c>
      <c r="FF75" s="201">
        <f>COUNTIF(FD$58:FD75,OK)+COUNTIF(FD$58:FD75,RDGfix)+COUNTIF(FD$58:FD75,RDGave)+COUNTIF(FD$58:FD75,RDGevent)+FF$32-1</f>
        <v>0</v>
      </c>
      <c r="FG75" s="193"/>
      <c r="FH75" s="194" t="str">
        <f t="shared" si="567"/>
        <v/>
      </c>
      <c r="FI75" s="6" t="str">
        <f t="shared" si="568"/>
        <v/>
      </c>
      <c r="FJ75" s="201">
        <f>COUNTIF(FH$58:FH75,OK)+COUNTIF(FH$58:FH75,RDGfix)+COUNTIF(FH$58:FH75,RDGave)+COUNTIF(FH$58:FH75,RDGevent)+FJ$32-1</f>
        <v>0</v>
      </c>
      <c r="FK75" s="2"/>
      <c r="FL75" s="53"/>
      <c r="FM75" s="2"/>
      <c r="FN75" s="54"/>
      <c r="FO75" s="45"/>
      <c r="FP75" s="2"/>
    </row>
    <row r="76" spans="1:172">
      <c r="B76" s="5" t="s">
        <v>36</v>
      </c>
      <c r="C76" s="242"/>
      <c r="D76" s="6" t="str">
        <f t="shared" si="407"/>
        <v/>
      </c>
      <c r="E76" s="6" t="str">
        <f t="shared" si="408"/>
        <v/>
      </c>
      <c r="F76" s="201">
        <f>COUNTIF(D$58:D76,OK)+COUNTIF(D$58:D76,RDGfix)+COUNTIF(D$58:D76,RDGave)+COUNTIF(D$58:D76,RDGevent)</f>
        <v>0</v>
      </c>
      <c r="G76" s="193"/>
      <c r="H76" s="194" t="str">
        <f t="shared" si="489"/>
        <v/>
      </c>
      <c r="I76" s="6" t="str">
        <f t="shared" si="490"/>
        <v/>
      </c>
      <c r="J76" s="201">
        <f>COUNTIF(H$58:H76,OK)+COUNTIF(H$58:H76,RDGfix)+COUNTIF(H$58:H76,RDGave)+COUNTIF(H$58:H76,RDGevent)+J$32-1</f>
        <v>0</v>
      </c>
      <c r="K76" s="193"/>
      <c r="L76" s="194" t="str">
        <f t="shared" si="491"/>
        <v/>
      </c>
      <c r="M76" s="6" t="str">
        <f t="shared" si="492"/>
        <v/>
      </c>
      <c r="N76" s="201">
        <f>COUNTIF(L$58:L76,OK)+COUNTIF(L$58:L76,RDGfix)+COUNTIF(L$58:L76,RDGave)+COUNTIF(L$58:L76,RDGevent)+N$32-1</f>
        <v>0</v>
      </c>
      <c r="O76" s="193"/>
      <c r="P76" s="194" t="str">
        <f t="shared" si="493"/>
        <v/>
      </c>
      <c r="Q76" s="6" t="str">
        <f t="shared" si="494"/>
        <v/>
      </c>
      <c r="R76" s="201">
        <f>COUNTIF(P$58:P76,OK)+COUNTIF(P$58:P76,RDGfix)+COUNTIF(P$58:P76,RDGave)+COUNTIF(P$58:P76,RDGevent)+R$32-1</f>
        <v>0</v>
      </c>
      <c r="S76" s="193"/>
      <c r="T76" s="194" t="str">
        <f t="shared" si="495"/>
        <v/>
      </c>
      <c r="U76" s="6" t="str">
        <f t="shared" si="496"/>
        <v/>
      </c>
      <c r="V76" s="201">
        <f>COUNTIF(T$58:T76,OK)+COUNTIF(T$58:T76,RDGfix)+COUNTIF(T$58:T76,RDGave)+COUNTIF(T$58:T76,RDGevent)+V$32-1</f>
        <v>0</v>
      </c>
      <c r="W76" s="193"/>
      <c r="X76" s="194" t="str">
        <f t="shared" si="497"/>
        <v/>
      </c>
      <c r="Y76" s="6" t="str">
        <f t="shared" si="498"/>
        <v/>
      </c>
      <c r="Z76" s="201">
        <f>COUNTIF(X$58:X76,OK)+COUNTIF(X$58:X76,RDGfix)+COUNTIF(X$58:X76,RDGave)+COUNTIF(X$58:X76,RDGevent)+Z$32-1</f>
        <v>0</v>
      </c>
      <c r="AA76" s="193"/>
      <c r="AB76" s="194" t="str">
        <f t="shared" si="499"/>
        <v/>
      </c>
      <c r="AC76" s="6" t="str">
        <f t="shared" si="500"/>
        <v/>
      </c>
      <c r="AD76" s="201">
        <f>COUNTIF(AB$58:AB76,OK)+COUNTIF(AB$58:AB76,RDGfix)+COUNTIF(AB$58:AB76,RDGave)+COUNTIF(AB$58:AB76,RDGevent)+AD$32-1</f>
        <v>0</v>
      </c>
      <c r="AE76" s="193"/>
      <c r="AF76" s="194" t="str">
        <f t="shared" si="501"/>
        <v/>
      </c>
      <c r="AG76" s="6" t="str">
        <f t="shared" si="502"/>
        <v/>
      </c>
      <c r="AH76" s="201">
        <f>COUNTIF(AF$58:AF76,OK)+COUNTIF(AF$58:AF76,RDGfix)+COUNTIF(AF$58:AF76,RDGave)+COUNTIF(AF$58:AF76,RDGevent)+AH$32-1</f>
        <v>0</v>
      </c>
      <c r="AI76" s="193"/>
      <c r="AJ76" s="194" t="str">
        <f t="shared" si="503"/>
        <v/>
      </c>
      <c r="AK76" s="6" t="str">
        <f t="shared" si="504"/>
        <v/>
      </c>
      <c r="AL76" s="201">
        <f>COUNTIF(AJ$58:AJ76,OK)+COUNTIF(AJ$58:AJ76,RDGfix)+COUNTIF(AJ$58:AJ76,RDGave)+COUNTIF(AJ$58:AJ76,RDGevent)+AL$32-1</f>
        <v>0</v>
      </c>
      <c r="AM76" s="243"/>
      <c r="AN76" s="194" t="str">
        <f t="shared" si="505"/>
        <v/>
      </c>
      <c r="AO76" s="6" t="str">
        <f t="shared" si="506"/>
        <v/>
      </c>
      <c r="AP76" s="201">
        <f>COUNTIF(AN$58:AN76,OK)+COUNTIF(AN$58:AN76,RDGfix)+COUNTIF(AN$58:AN76,RDGave)+COUNTIF(AN$58:AN76,RDGevent)+AP$32-1</f>
        <v>0</v>
      </c>
      <c r="AQ76" s="193"/>
      <c r="AR76" s="194" t="str">
        <f t="shared" si="507"/>
        <v/>
      </c>
      <c r="AS76" s="6" t="str">
        <f t="shared" si="508"/>
        <v/>
      </c>
      <c r="AT76" s="201">
        <f>COUNTIF(AR$58:AR76,OK)+COUNTIF(AR$58:AR76,RDGfix)+COUNTIF(AR$58:AR76,RDGave)+COUNTIF(AR$58:AR76,RDGevent)+AT$32-1</f>
        <v>0</v>
      </c>
      <c r="AU76" s="193"/>
      <c r="AV76" s="194" t="str">
        <f t="shared" si="509"/>
        <v/>
      </c>
      <c r="AW76" s="6" t="str">
        <f t="shared" si="510"/>
        <v/>
      </c>
      <c r="AX76" s="201">
        <f>COUNTIF(AV$58:AV76,OK)+COUNTIF(AV$58:AV76,RDGfix)+COUNTIF(AV$58:AV76,RDGave)+COUNTIF(AV$58:AV76,RDGevent)+AX$32-1</f>
        <v>0</v>
      </c>
      <c r="AY76" s="193"/>
      <c r="AZ76" s="194" t="str">
        <f t="shared" si="511"/>
        <v/>
      </c>
      <c r="BA76" s="6" t="str">
        <f t="shared" si="512"/>
        <v/>
      </c>
      <c r="BB76" s="201">
        <f>COUNTIF(AZ$58:AZ76,OK)+COUNTIF(AZ$58:AZ76,RDGfix)+COUNTIF(AZ$58:AZ76,RDGave)+COUNTIF(AZ$58:AZ76,RDGevent)+BB$32-1</f>
        <v>0</v>
      </c>
      <c r="BC76" s="193"/>
      <c r="BD76" s="194" t="str">
        <f t="shared" si="513"/>
        <v/>
      </c>
      <c r="BE76" s="6" t="str">
        <f t="shared" si="514"/>
        <v/>
      </c>
      <c r="BF76" s="201">
        <f>COUNTIF(BD$58:BD76,OK)+COUNTIF(BD$58:BD76,RDGfix)+COUNTIF(BD$58:BD76,RDGave)+COUNTIF(BD$58:BD76,RDGevent)+BF$32-1</f>
        <v>0</v>
      </c>
      <c r="BG76" s="193"/>
      <c r="BH76" s="194" t="str">
        <f t="shared" si="515"/>
        <v/>
      </c>
      <c r="BI76" s="6" t="str">
        <f t="shared" si="516"/>
        <v/>
      </c>
      <c r="BJ76" s="201">
        <f>COUNTIF(BH$58:BH76,OK)+COUNTIF(BH$58:BH76,RDGfix)+COUNTIF(BH$58:BH76,RDGave)+COUNTIF(BH$58:BH76,RDGevent)+BJ$32-1</f>
        <v>0</v>
      </c>
      <c r="BK76" s="193"/>
      <c r="BL76" s="194" t="str">
        <f t="shared" si="517"/>
        <v/>
      </c>
      <c r="BM76" s="6" t="str">
        <f t="shared" si="518"/>
        <v/>
      </c>
      <c r="BN76" s="201">
        <f>COUNTIF(BL$58:BL76,OK)+COUNTIF(BL$58:BL76,RDGfix)+COUNTIF(BL$58:BL76,RDGave)+COUNTIF(BL$58:BL76,RDGevent)+BN$32-1</f>
        <v>0</v>
      </c>
      <c r="BO76" s="193"/>
      <c r="BP76" s="194" t="str">
        <f t="shared" si="519"/>
        <v/>
      </c>
      <c r="BQ76" s="6" t="str">
        <f t="shared" si="520"/>
        <v/>
      </c>
      <c r="BR76" s="201">
        <f>COUNTIF(BP$58:BP76,OK)+COUNTIF(BP$58:BP76,RDGfix)+COUNTIF(BP$58:BP76,RDGave)+COUNTIF(BP$58:BP76,RDGevent)+BR$32-1</f>
        <v>0</v>
      </c>
      <c r="BS76" s="193"/>
      <c r="BT76" s="194" t="str">
        <f t="shared" si="521"/>
        <v/>
      </c>
      <c r="BU76" s="6" t="str">
        <f t="shared" si="522"/>
        <v/>
      </c>
      <c r="BV76" s="201">
        <f>COUNTIF(BT$58:BT76,OK)+COUNTIF(BT$58:BT76,RDGfix)+COUNTIF(BT$58:BT76,RDGave)+COUNTIF(BT$58:BT76,RDGevent)+BV$32-1</f>
        <v>0</v>
      </c>
      <c r="BW76" s="193"/>
      <c r="BX76" s="194" t="str">
        <f t="shared" si="523"/>
        <v/>
      </c>
      <c r="BY76" s="6" t="str">
        <f t="shared" si="524"/>
        <v/>
      </c>
      <c r="BZ76" s="201">
        <f>COUNTIF(BX$58:BX76,OK)+COUNTIF(BX$58:BX76,RDGfix)+COUNTIF(BX$58:BX76,RDGave)+COUNTIF(BX$58:BX76,RDGevent)+BZ$32-1</f>
        <v>0</v>
      </c>
      <c r="CA76" s="193"/>
      <c r="CB76" s="194" t="str">
        <f t="shared" si="525"/>
        <v/>
      </c>
      <c r="CC76" s="6" t="str">
        <f t="shared" si="526"/>
        <v/>
      </c>
      <c r="CD76" s="201">
        <f>COUNTIF(CB$58:CB76,OK)+COUNTIF(CB$58:CB76,RDGfix)+COUNTIF(CB$58:CB76,RDGave)+COUNTIF(CB$58:CB76,RDGevent)+CD$32-1</f>
        <v>0</v>
      </c>
      <c r="CE76" s="193"/>
      <c r="CF76" s="194" t="str">
        <f t="shared" si="527"/>
        <v/>
      </c>
      <c r="CG76" s="6" t="str">
        <f t="shared" si="528"/>
        <v/>
      </c>
      <c r="CH76" s="201">
        <f>COUNTIF(CF$58:CF76,OK)+COUNTIF(CF$58:CF76,RDGfix)+COUNTIF(CF$58:CF76,RDGave)+COUNTIF(CF$58:CF76,RDGevent)+CH$32-1</f>
        <v>0</v>
      </c>
      <c r="CI76" s="193"/>
      <c r="CJ76" s="194" t="str">
        <f t="shared" si="529"/>
        <v/>
      </c>
      <c r="CK76" s="6" t="str">
        <f t="shared" si="530"/>
        <v/>
      </c>
      <c r="CL76" s="201">
        <f>COUNTIF(CJ$58:CJ76,OK)+COUNTIF(CJ$58:CJ76,RDGfix)+COUNTIF(CJ$58:CJ76,RDGave)+COUNTIF(CJ$58:CJ76,RDGevent)+CL$32-1</f>
        <v>0</v>
      </c>
      <c r="CM76" s="193"/>
      <c r="CN76" s="194" t="str">
        <f t="shared" si="531"/>
        <v/>
      </c>
      <c r="CO76" s="6" t="str">
        <f t="shared" si="532"/>
        <v/>
      </c>
      <c r="CP76" s="201">
        <f>COUNTIF(CN$58:CN76,OK)+COUNTIF(CN$58:CN76,RDGfix)+COUNTIF(CN$58:CN76,RDGave)+COUNTIF(CN$58:CN76,RDGevent)+CP$32-1</f>
        <v>0</v>
      </c>
      <c r="CQ76" s="193"/>
      <c r="CR76" s="194" t="str">
        <f t="shared" si="533"/>
        <v/>
      </c>
      <c r="CS76" s="6" t="str">
        <f t="shared" si="534"/>
        <v/>
      </c>
      <c r="CT76" s="201">
        <f>COUNTIF(CR$58:CR76,OK)+COUNTIF(CR$58:CR76,RDGfix)+COUNTIF(CR$58:CR76,RDGave)+COUNTIF(CR$58:CR76,RDGevent)+CT$32-1</f>
        <v>0</v>
      </c>
      <c r="CU76" s="193"/>
      <c r="CV76" s="194" t="str">
        <f t="shared" si="535"/>
        <v/>
      </c>
      <c r="CW76" s="6" t="str">
        <f t="shared" si="536"/>
        <v/>
      </c>
      <c r="CX76" s="201">
        <f>COUNTIF(CV$58:CV76,OK)+COUNTIF(CV$58:CV76,RDGfix)+COUNTIF(CV$58:CV76,RDGave)+COUNTIF(CV$58:CV76,RDGevent)+CX$32-1</f>
        <v>0</v>
      </c>
      <c r="CY76" s="193"/>
      <c r="CZ76" s="194" t="str">
        <f t="shared" si="537"/>
        <v/>
      </c>
      <c r="DA76" s="6" t="str">
        <f t="shared" si="538"/>
        <v/>
      </c>
      <c r="DB76" s="201">
        <f>COUNTIF(CZ$58:CZ76,OK)+COUNTIF(CZ$58:CZ76,RDGfix)+COUNTIF(CZ$58:CZ76,RDGave)+COUNTIF(CZ$58:CZ76,RDGevent)+DB$32-1</f>
        <v>0</v>
      </c>
      <c r="DC76" s="193"/>
      <c r="DD76" s="194" t="str">
        <f t="shared" si="539"/>
        <v/>
      </c>
      <c r="DE76" s="6" t="str">
        <f t="shared" si="540"/>
        <v/>
      </c>
      <c r="DF76" s="201">
        <f>COUNTIF(DD$58:DD76,OK)+COUNTIF(DD$58:DD76,RDGfix)+COUNTIF(DD$58:DD76,RDGave)+COUNTIF(DD$58:DD76,RDGevent)+DF$32-1</f>
        <v>0</v>
      </c>
      <c r="DG76" s="193"/>
      <c r="DH76" s="194" t="str">
        <f t="shared" si="541"/>
        <v/>
      </c>
      <c r="DI76" s="6" t="str">
        <f t="shared" si="542"/>
        <v/>
      </c>
      <c r="DJ76" s="201">
        <f>COUNTIF(DH$58:DH76,OK)+COUNTIF(DH$58:DH76,RDGfix)+COUNTIF(DH$58:DH76,RDGave)+COUNTIF(DH$58:DH76,RDGevent)+DJ$32-1</f>
        <v>0</v>
      </c>
      <c r="DK76" s="193"/>
      <c r="DL76" s="194" t="str">
        <f t="shared" si="543"/>
        <v/>
      </c>
      <c r="DM76" s="6" t="str">
        <f t="shared" si="544"/>
        <v/>
      </c>
      <c r="DN76" s="201">
        <f>COUNTIF(DL$58:DL76,OK)+COUNTIF(DL$58:DL76,RDGfix)+COUNTIF(DL$58:DL76,RDGave)+COUNTIF(DL$58:DL76,RDGevent)+DN$32-1</f>
        <v>0</v>
      </c>
      <c r="DO76" s="193"/>
      <c r="DP76" s="194" t="str">
        <f t="shared" si="545"/>
        <v/>
      </c>
      <c r="DQ76" s="6" t="str">
        <f t="shared" si="546"/>
        <v/>
      </c>
      <c r="DR76" s="201">
        <f>COUNTIF(DP$58:DP76,OK)+COUNTIF(DP$58:DP76,RDGfix)+COUNTIF(DP$58:DP76,RDGave)+COUNTIF(DP$58:DP76,RDGevent)+DR$32-1</f>
        <v>0</v>
      </c>
      <c r="DS76" s="193"/>
      <c r="DT76" s="194" t="str">
        <f t="shared" si="547"/>
        <v/>
      </c>
      <c r="DU76" s="6" t="str">
        <f t="shared" si="548"/>
        <v/>
      </c>
      <c r="DV76" s="201">
        <f>COUNTIF(DT$58:DT76,OK)+COUNTIF(DT$58:DT76,RDGfix)+COUNTIF(DT$58:DT76,RDGave)+COUNTIF(DT$58:DT76,RDGevent)+DV$32-1</f>
        <v>0</v>
      </c>
      <c r="DW76" s="193"/>
      <c r="DX76" s="194" t="str">
        <f t="shared" si="549"/>
        <v/>
      </c>
      <c r="DY76" s="6" t="str">
        <f t="shared" si="550"/>
        <v/>
      </c>
      <c r="DZ76" s="201">
        <f>COUNTIF(DX$58:DX76,OK)+COUNTIF(DX$58:DX76,RDGfix)+COUNTIF(DX$58:DX76,RDGave)+COUNTIF(DX$58:DX76,RDGevent)+DZ$32-1</f>
        <v>0</v>
      </c>
      <c r="EA76" s="193"/>
      <c r="EB76" s="194" t="str">
        <f t="shared" si="551"/>
        <v/>
      </c>
      <c r="EC76" s="6" t="str">
        <f t="shared" si="552"/>
        <v/>
      </c>
      <c r="ED76" s="201">
        <f>COUNTIF(EB$58:EB76,OK)+COUNTIF(EB$58:EB76,RDGfix)+COUNTIF(EB$58:EB76,RDGave)+COUNTIF(EB$58:EB76,RDGevent)+ED$32-1</f>
        <v>0</v>
      </c>
      <c r="EE76" s="193"/>
      <c r="EF76" s="194" t="str">
        <f t="shared" si="553"/>
        <v/>
      </c>
      <c r="EG76" s="6" t="str">
        <f t="shared" si="554"/>
        <v/>
      </c>
      <c r="EH76" s="201">
        <f>COUNTIF(EF$58:EF76,OK)+COUNTIF(EF$58:EF76,RDGfix)+COUNTIF(EF$58:EF76,RDGave)+COUNTIF(EF$58:EF76,RDGevent)+EH$32-1</f>
        <v>0</v>
      </c>
      <c r="EI76" s="193"/>
      <c r="EJ76" s="194" t="str">
        <f t="shared" si="555"/>
        <v/>
      </c>
      <c r="EK76" s="6" t="str">
        <f t="shared" si="556"/>
        <v/>
      </c>
      <c r="EL76" s="201">
        <f>COUNTIF(EJ$58:EJ76,OK)+COUNTIF(EJ$58:EJ76,RDGfix)+COUNTIF(EJ$58:EJ76,RDGave)+COUNTIF(EJ$58:EJ76,RDGevent)+EL$32-1</f>
        <v>0</v>
      </c>
      <c r="EM76" s="193"/>
      <c r="EN76" s="194" t="str">
        <f t="shared" si="557"/>
        <v/>
      </c>
      <c r="EO76" s="6" t="str">
        <f t="shared" si="558"/>
        <v/>
      </c>
      <c r="EP76" s="201">
        <f>COUNTIF(EN$58:EN76,OK)+COUNTIF(EN$58:EN76,RDGfix)+COUNTIF(EN$58:EN76,RDGave)+COUNTIF(EN$58:EN76,RDGevent)+EP$32-1</f>
        <v>0</v>
      </c>
      <c r="EQ76" s="193"/>
      <c r="ER76" s="194" t="str">
        <f t="shared" si="559"/>
        <v/>
      </c>
      <c r="ES76" s="6" t="str">
        <f t="shared" si="560"/>
        <v/>
      </c>
      <c r="ET76" s="201">
        <f>COUNTIF(ER$58:ER76,OK)+COUNTIF(ER$58:ER76,RDGfix)+COUNTIF(ER$58:ER76,RDGave)+COUNTIF(ER$58:ER76,RDGevent)+ET$32-1</f>
        <v>0</v>
      </c>
      <c r="EU76" s="193"/>
      <c r="EV76" s="194" t="str">
        <f t="shared" si="561"/>
        <v/>
      </c>
      <c r="EW76" s="6" t="str">
        <f t="shared" si="562"/>
        <v/>
      </c>
      <c r="EX76" s="201">
        <f>COUNTIF(EV$58:EV76,OK)+COUNTIF(EV$58:EV76,RDGfix)+COUNTIF(EV$58:EV76,RDGave)+COUNTIF(EV$58:EV76,RDGevent)+EX$32-1</f>
        <v>0</v>
      </c>
      <c r="EY76" s="193"/>
      <c r="EZ76" s="194" t="str">
        <f t="shared" si="563"/>
        <v/>
      </c>
      <c r="FA76" s="6" t="str">
        <f t="shared" si="564"/>
        <v/>
      </c>
      <c r="FB76" s="201">
        <f>COUNTIF(EZ$58:EZ76,OK)+COUNTIF(EZ$58:EZ76,RDGfix)+COUNTIF(EZ$58:EZ76,RDGave)+COUNTIF(EZ$58:EZ76,RDGevent)+FB$32-1</f>
        <v>0</v>
      </c>
      <c r="FC76" s="193"/>
      <c r="FD76" s="194" t="str">
        <f t="shared" si="565"/>
        <v/>
      </c>
      <c r="FE76" s="6" t="str">
        <f t="shared" si="566"/>
        <v/>
      </c>
      <c r="FF76" s="201">
        <f>COUNTIF(FD$58:FD76,OK)+COUNTIF(FD$58:FD76,RDGfix)+COUNTIF(FD$58:FD76,RDGave)+COUNTIF(FD$58:FD76,RDGevent)+FF$32-1</f>
        <v>0</v>
      </c>
      <c r="FG76" s="193"/>
      <c r="FH76" s="194" t="str">
        <f t="shared" si="567"/>
        <v/>
      </c>
      <c r="FI76" s="6" t="str">
        <f t="shared" si="568"/>
        <v/>
      </c>
      <c r="FJ76" s="201">
        <f>COUNTIF(FH$58:FH76,OK)+COUNTIF(FH$58:FH76,RDGfix)+COUNTIF(FH$58:FH76,RDGave)+COUNTIF(FH$58:FH76,RDGevent)+FJ$32-1</f>
        <v>0</v>
      </c>
      <c r="FK76" s="2"/>
      <c r="FL76" s="53"/>
      <c r="FM76" s="2"/>
      <c r="FN76" s="54"/>
      <c r="FO76" s="45"/>
      <c r="FP76" s="2"/>
    </row>
    <row r="77" spans="1:172">
      <c r="B77" s="5" t="s">
        <v>37</v>
      </c>
      <c r="C77" s="242"/>
      <c r="D77" s="6" t="str">
        <f t="shared" si="407"/>
        <v/>
      </c>
      <c r="E77" s="6" t="str">
        <f t="shared" si="408"/>
        <v/>
      </c>
      <c r="F77" s="201">
        <f>COUNTIF(D$58:D77,OK)+COUNTIF(D$58:D77,RDGfix)+COUNTIF(D$58:D77,RDGave)+COUNTIF(D$58:D77,RDGevent)</f>
        <v>0</v>
      </c>
      <c r="G77" s="193"/>
      <c r="H77" s="194" t="str">
        <f t="shared" si="489"/>
        <v/>
      </c>
      <c r="I77" s="6" t="str">
        <f t="shared" si="490"/>
        <v/>
      </c>
      <c r="J77" s="201">
        <f>COUNTIF(H$58:H77,OK)+COUNTIF(H$58:H77,RDGfix)+COUNTIF(H$58:H77,RDGave)+COUNTIF(H$58:H77,RDGevent)+J$32-1</f>
        <v>0</v>
      </c>
      <c r="K77" s="193"/>
      <c r="L77" s="194" t="str">
        <f t="shared" si="491"/>
        <v/>
      </c>
      <c r="M77" s="6" t="str">
        <f t="shared" si="492"/>
        <v/>
      </c>
      <c r="N77" s="201">
        <f>COUNTIF(L$58:L77,OK)+COUNTIF(L$58:L77,RDGfix)+COUNTIF(L$58:L77,RDGave)+COUNTIF(L$58:L77,RDGevent)+N$32-1</f>
        <v>0</v>
      </c>
      <c r="O77" s="193"/>
      <c r="P77" s="194" t="str">
        <f t="shared" si="493"/>
        <v/>
      </c>
      <c r="Q77" s="6" t="str">
        <f t="shared" si="494"/>
        <v/>
      </c>
      <c r="R77" s="201">
        <f>COUNTIF(P$58:P77,OK)+COUNTIF(P$58:P77,RDGfix)+COUNTIF(P$58:P77,RDGave)+COUNTIF(P$58:P77,RDGevent)+R$32-1</f>
        <v>0</v>
      </c>
      <c r="S77" s="193"/>
      <c r="T77" s="194" t="str">
        <f t="shared" si="495"/>
        <v/>
      </c>
      <c r="U77" s="6" t="str">
        <f t="shared" si="496"/>
        <v/>
      </c>
      <c r="V77" s="201">
        <f>COUNTIF(T$58:T77,OK)+COUNTIF(T$58:T77,RDGfix)+COUNTIF(T$58:T77,RDGave)+COUNTIF(T$58:T77,RDGevent)+V$32-1</f>
        <v>0</v>
      </c>
      <c r="W77" s="193"/>
      <c r="X77" s="194" t="str">
        <f t="shared" si="497"/>
        <v/>
      </c>
      <c r="Y77" s="6" t="str">
        <f t="shared" si="498"/>
        <v/>
      </c>
      <c r="Z77" s="201">
        <f>COUNTIF(X$58:X77,OK)+COUNTIF(X$58:X77,RDGfix)+COUNTIF(X$58:X77,RDGave)+COUNTIF(X$58:X77,RDGevent)+Z$32-1</f>
        <v>0</v>
      </c>
      <c r="AA77" s="193"/>
      <c r="AB77" s="194" t="str">
        <f t="shared" si="499"/>
        <v/>
      </c>
      <c r="AC77" s="6" t="str">
        <f t="shared" si="500"/>
        <v/>
      </c>
      <c r="AD77" s="201">
        <f>COUNTIF(AB$58:AB77,OK)+COUNTIF(AB$58:AB77,RDGfix)+COUNTIF(AB$58:AB77,RDGave)+COUNTIF(AB$58:AB77,RDGevent)+AD$32-1</f>
        <v>0</v>
      </c>
      <c r="AE77" s="193"/>
      <c r="AF77" s="194" t="str">
        <f t="shared" si="501"/>
        <v/>
      </c>
      <c r="AG77" s="6" t="str">
        <f t="shared" si="502"/>
        <v/>
      </c>
      <c r="AH77" s="201">
        <f>COUNTIF(AF$58:AF77,OK)+COUNTIF(AF$58:AF77,RDGfix)+COUNTIF(AF$58:AF77,RDGave)+COUNTIF(AF$58:AF77,RDGevent)+AH$32-1</f>
        <v>0</v>
      </c>
      <c r="AI77" s="193"/>
      <c r="AJ77" s="194" t="str">
        <f t="shared" si="503"/>
        <v/>
      </c>
      <c r="AK77" s="6" t="str">
        <f t="shared" si="504"/>
        <v/>
      </c>
      <c r="AL77" s="201">
        <f>COUNTIF(AJ$58:AJ77,OK)+COUNTIF(AJ$58:AJ77,RDGfix)+COUNTIF(AJ$58:AJ77,RDGave)+COUNTIF(AJ$58:AJ77,RDGevent)+AL$32-1</f>
        <v>0</v>
      </c>
      <c r="AM77" s="243"/>
      <c r="AN77" s="194" t="str">
        <f t="shared" si="505"/>
        <v/>
      </c>
      <c r="AO77" s="6" t="str">
        <f t="shared" si="506"/>
        <v/>
      </c>
      <c r="AP77" s="201">
        <f>COUNTIF(AN$58:AN77,OK)+COUNTIF(AN$58:AN77,RDGfix)+COUNTIF(AN$58:AN77,RDGave)+COUNTIF(AN$58:AN77,RDGevent)+AP$32-1</f>
        <v>0</v>
      </c>
      <c r="AQ77" s="193"/>
      <c r="AR77" s="194" t="str">
        <f t="shared" si="507"/>
        <v/>
      </c>
      <c r="AS77" s="6" t="str">
        <f t="shared" si="508"/>
        <v/>
      </c>
      <c r="AT77" s="201">
        <f>COUNTIF(AR$58:AR77,OK)+COUNTIF(AR$58:AR77,RDGfix)+COUNTIF(AR$58:AR77,RDGave)+COUNTIF(AR$58:AR77,RDGevent)+AT$32-1</f>
        <v>0</v>
      </c>
      <c r="AU77" s="193"/>
      <c r="AV77" s="194" t="str">
        <f t="shared" si="509"/>
        <v/>
      </c>
      <c r="AW77" s="6" t="str">
        <f t="shared" si="510"/>
        <v/>
      </c>
      <c r="AX77" s="201">
        <f>COUNTIF(AV$58:AV77,OK)+COUNTIF(AV$58:AV77,RDGfix)+COUNTIF(AV$58:AV77,RDGave)+COUNTIF(AV$58:AV77,RDGevent)+AX$32-1</f>
        <v>0</v>
      </c>
      <c r="AY77" s="193"/>
      <c r="AZ77" s="194" t="str">
        <f t="shared" si="511"/>
        <v/>
      </c>
      <c r="BA77" s="6" t="str">
        <f t="shared" si="512"/>
        <v/>
      </c>
      <c r="BB77" s="201">
        <f>COUNTIF(AZ$58:AZ77,OK)+COUNTIF(AZ$58:AZ77,RDGfix)+COUNTIF(AZ$58:AZ77,RDGave)+COUNTIF(AZ$58:AZ77,RDGevent)+BB$32-1</f>
        <v>0</v>
      </c>
      <c r="BC77" s="193"/>
      <c r="BD77" s="194" t="str">
        <f t="shared" si="513"/>
        <v/>
      </c>
      <c r="BE77" s="6" t="str">
        <f t="shared" si="514"/>
        <v/>
      </c>
      <c r="BF77" s="201">
        <f>COUNTIF(BD$58:BD77,OK)+COUNTIF(BD$58:BD77,RDGfix)+COUNTIF(BD$58:BD77,RDGave)+COUNTIF(BD$58:BD77,RDGevent)+BF$32-1</f>
        <v>0</v>
      </c>
      <c r="BG77" s="193"/>
      <c r="BH77" s="194" t="str">
        <f t="shared" si="515"/>
        <v/>
      </c>
      <c r="BI77" s="6" t="str">
        <f t="shared" si="516"/>
        <v/>
      </c>
      <c r="BJ77" s="201">
        <f>COUNTIF(BH$58:BH77,OK)+COUNTIF(BH$58:BH77,RDGfix)+COUNTIF(BH$58:BH77,RDGave)+COUNTIF(BH$58:BH77,RDGevent)+BJ$32-1</f>
        <v>0</v>
      </c>
      <c r="BK77" s="193"/>
      <c r="BL77" s="194" t="str">
        <f t="shared" si="517"/>
        <v/>
      </c>
      <c r="BM77" s="6" t="str">
        <f t="shared" si="518"/>
        <v/>
      </c>
      <c r="BN77" s="201">
        <f>COUNTIF(BL$58:BL77,OK)+COUNTIF(BL$58:BL77,RDGfix)+COUNTIF(BL$58:BL77,RDGave)+COUNTIF(BL$58:BL77,RDGevent)+BN$32-1</f>
        <v>0</v>
      </c>
      <c r="BO77" s="193"/>
      <c r="BP77" s="194" t="str">
        <f t="shared" si="519"/>
        <v/>
      </c>
      <c r="BQ77" s="6" t="str">
        <f t="shared" si="520"/>
        <v/>
      </c>
      <c r="BR77" s="201">
        <f>COUNTIF(BP$58:BP77,OK)+COUNTIF(BP$58:BP77,RDGfix)+COUNTIF(BP$58:BP77,RDGave)+COUNTIF(BP$58:BP77,RDGevent)+BR$32-1</f>
        <v>0</v>
      </c>
      <c r="BS77" s="193"/>
      <c r="BT77" s="194" t="str">
        <f t="shared" si="521"/>
        <v/>
      </c>
      <c r="BU77" s="6" t="str">
        <f t="shared" si="522"/>
        <v/>
      </c>
      <c r="BV77" s="201">
        <f>COUNTIF(BT$58:BT77,OK)+COUNTIF(BT$58:BT77,RDGfix)+COUNTIF(BT$58:BT77,RDGave)+COUNTIF(BT$58:BT77,RDGevent)+BV$32-1</f>
        <v>0</v>
      </c>
      <c r="BW77" s="193"/>
      <c r="BX77" s="194" t="str">
        <f t="shared" si="523"/>
        <v/>
      </c>
      <c r="BY77" s="6" t="str">
        <f t="shared" si="524"/>
        <v/>
      </c>
      <c r="BZ77" s="201">
        <f>COUNTIF(BX$58:BX77,OK)+COUNTIF(BX$58:BX77,RDGfix)+COUNTIF(BX$58:BX77,RDGave)+COUNTIF(BX$58:BX77,RDGevent)+BZ$32-1</f>
        <v>0</v>
      </c>
      <c r="CA77" s="193"/>
      <c r="CB77" s="194" t="str">
        <f t="shared" si="525"/>
        <v/>
      </c>
      <c r="CC77" s="6" t="str">
        <f t="shared" si="526"/>
        <v/>
      </c>
      <c r="CD77" s="201">
        <f>COUNTIF(CB$58:CB77,OK)+COUNTIF(CB$58:CB77,RDGfix)+COUNTIF(CB$58:CB77,RDGave)+COUNTIF(CB$58:CB77,RDGevent)+CD$32-1</f>
        <v>0</v>
      </c>
      <c r="CE77" s="193"/>
      <c r="CF77" s="194" t="str">
        <f t="shared" si="527"/>
        <v/>
      </c>
      <c r="CG77" s="6" t="str">
        <f t="shared" si="528"/>
        <v/>
      </c>
      <c r="CH77" s="201">
        <f>COUNTIF(CF$58:CF77,OK)+COUNTIF(CF$58:CF77,RDGfix)+COUNTIF(CF$58:CF77,RDGave)+COUNTIF(CF$58:CF77,RDGevent)+CH$32-1</f>
        <v>0</v>
      </c>
      <c r="CI77" s="193"/>
      <c r="CJ77" s="194" t="str">
        <f t="shared" si="529"/>
        <v/>
      </c>
      <c r="CK77" s="6" t="str">
        <f t="shared" si="530"/>
        <v/>
      </c>
      <c r="CL77" s="201">
        <f>COUNTIF(CJ$58:CJ77,OK)+COUNTIF(CJ$58:CJ77,RDGfix)+COUNTIF(CJ$58:CJ77,RDGave)+COUNTIF(CJ$58:CJ77,RDGevent)+CL$32-1</f>
        <v>0</v>
      </c>
      <c r="CM77" s="193"/>
      <c r="CN77" s="194" t="str">
        <f t="shared" si="531"/>
        <v/>
      </c>
      <c r="CO77" s="6" t="str">
        <f t="shared" si="532"/>
        <v/>
      </c>
      <c r="CP77" s="201">
        <f>COUNTIF(CN$58:CN77,OK)+COUNTIF(CN$58:CN77,RDGfix)+COUNTIF(CN$58:CN77,RDGave)+COUNTIF(CN$58:CN77,RDGevent)+CP$32-1</f>
        <v>0</v>
      </c>
      <c r="CQ77" s="193"/>
      <c r="CR77" s="194" t="str">
        <f t="shared" si="533"/>
        <v/>
      </c>
      <c r="CS77" s="6" t="str">
        <f t="shared" si="534"/>
        <v/>
      </c>
      <c r="CT77" s="201">
        <f>COUNTIF(CR$58:CR77,OK)+COUNTIF(CR$58:CR77,RDGfix)+COUNTIF(CR$58:CR77,RDGave)+COUNTIF(CR$58:CR77,RDGevent)+CT$32-1</f>
        <v>0</v>
      </c>
      <c r="CU77" s="193"/>
      <c r="CV77" s="194" t="str">
        <f t="shared" si="535"/>
        <v/>
      </c>
      <c r="CW77" s="6" t="str">
        <f t="shared" si="536"/>
        <v/>
      </c>
      <c r="CX77" s="201">
        <f>COUNTIF(CV$58:CV77,OK)+COUNTIF(CV$58:CV77,RDGfix)+COUNTIF(CV$58:CV77,RDGave)+COUNTIF(CV$58:CV77,RDGevent)+CX$32-1</f>
        <v>0</v>
      </c>
      <c r="CY77" s="193"/>
      <c r="CZ77" s="194" t="str">
        <f t="shared" si="537"/>
        <v/>
      </c>
      <c r="DA77" s="6" t="str">
        <f t="shared" si="538"/>
        <v/>
      </c>
      <c r="DB77" s="201">
        <f>COUNTIF(CZ$58:CZ77,OK)+COUNTIF(CZ$58:CZ77,RDGfix)+COUNTIF(CZ$58:CZ77,RDGave)+COUNTIF(CZ$58:CZ77,RDGevent)+DB$32-1</f>
        <v>0</v>
      </c>
      <c r="DC77" s="193"/>
      <c r="DD77" s="194" t="str">
        <f t="shared" si="539"/>
        <v/>
      </c>
      <c r="DE77" s="6" t="str">
        <f t="shared" si="540"/>
        <v/>
      </c>
      <c r="DF77" s="201">
        <f>COUNTIF(DD$58:DD77,OK)+COUNTIF(DD$58:DD77,RDGfix)+COUNTIF(DD$58:DD77,RDGave)+COUNTIF(DD$58:DD77,RDGevent)+DF$32-1</f>
        <v>0</v>
      </c>
      <c r="DG77" s="193"/>
      <c r="DH77" s="194" t="str">
        <f t="shared" si="541"/>
        <v/>
      </c>
      <c r="DI77" s="6" t="str">
        <f t="shared" si="542"/>
        <v/>
      </c>
      <c r="DJ77" s="201">
        <f>COUNTIF(DH$58:DH77,OK)+COUNTIF(DH$58:DH77,RDGfix)+COUNTIF(DH$58:DH77,RDGave)+COUNTIF(DH$58:DH77,RDGevent)+DJ$32-1</f>
        <v>0</v>
      </c>
      <c r="DK77" s="193"/>
      <c r="DL77" s="194" t="str">
        <f t="shared" si="543"/>
        <v/>
      </c>
      <c r="DM77" s="6" t="str">
        <f t="shared" si="544"/>
        <v/>
      </c>
      <c r="DN77" s="201">
        <f>COUNTIF(DL$58:DL77,OK)+COUNTIF(DL$58:DL77,RDGfix)+COUNTIF(DL$58:DL77,RDGave)+COUNTIF(DL$58:DL77,RDGevent)+DN$32-1</f>
        <v>0</v>
      </c>
      <c r="DO77" s="193"/>
      <c r="DP77" s="194" t="str">
        <f t="shared" si="545"/>
        <v/>
      </c>
      <c r="DQ77" s="6" t="str">
        <f t="shared" si="546"/>
        <v/>
      </c>
      <c r="DR77" s="201">
        <f>COUNTIF(DP$58:DP77,OK)+COUNTIF(DP$58:DP77,RDGfix)+COUNTIF(DP$58:DP77,RDGave)+COUNTIF(DP$58:DP77,RDGevent)+DR$32-1</f>
        <v>0</v>
      </c>
      <c r="DS77" s="193"/>
      <c r="DT77" s="194" t="str">
        <f t="shared" si="547"/>
        <v/>
      </c>
      <c r="DU77" s="6" t="str">
        <f t="shared" si="548"/>
        <v/>
      </c>
      <c r="DV77" s="201">
        <f>COUNTIF(DT$58:DT77,OK)+COUNTIF(DT$58:DT77,RDGfix)+COUNTIF(DT$58:DT77,RDGave)+COUNTIF(DT$58:DT77,RDGevent)+DV$32-1</f>
        <v>0</v>
      </c>
      <c r="DW77" s="193"/>
      <c r="DX77" s="194" t="str">
        <f t="shared" si="549"/>
        <v/>
      </c>
      <c r="DY77" s="6" t="str">
        <f t="shared" si="550"/>
        <v/>
      </c>
      <c r="DZ77" s="201">
        <f>COUNTIF(DX$58:DX77,OK)+COUNTIF(DX$58:DX77,RDGfix)+COUNTIF(DX$58:DX77,RDGave)+COUNTIF(DX$58:DX77,RDGevent)+DZ$32-1</f>
        <v>0</v>
      </c>
      <c r="EA77" s="193"/>
      <c r="EB77" s="194" t="str">
        <f t="shared" si="551"/>
        <v/>
      </c>
      <c r="EC77" s="6" t="str">
        <f t="shared" si="552"/>
        <v/>
      </c>
      <c r="ED77" s="201">
        <f>COUNTIF(EB$58:EB77,OK)+COUNTIF(EB$58:EB77,RDGfix)+COUNTIF(EB$58:EB77,RDGave)+COUNTIF(EB$58:EB77,RDGevent)+ED$32-1</f>
        <v>0</v>
      </c>
      <c r="EE77" s="193"/>
      <c r="EF77" s="194" t="str">
        <f t="shared" si="553"/>
        <v/>
      </c>
      <c r="EG77" s="6" t="str">
        <f t="shared" si="554"/>
        <v/>
      </c>
      <c r="EH77" s="201">
        <f>COUNTIF(EF$58:EF77,OK)+COUNTIF(EF$58:EF77,RDGfix)+COUNTIF(EF$58:EF77,RDGave)+COUNTIF(EF$58:EF77,RDGevent)+EH$32-1</f>
        <v>0</v>
      </c>
      <c r="EI77" s="193"/>
      <c r="EJ77" s="194" t="str">
        <f t="shared" si="555"/>
        <v/>
      </c>
      <c r="EK77" s="6" t="str">
        <f t="shared" si="556"/>
        <v/>
      </c>
      <c r="EL77" s="201">
        <f>COUNTIF(EJ$58:EJ77,OK)+COUNTIF(EJ$58:EJ77,RDGfix)+COUNTIF(EJ$58:EJ77,RDGave)+COUNTIF(EJ$58:EJ77,RDGevent)+EL$32-1</f>
        <v>0</v>
      </c>
      <c r="EM77" s="193"/>
      <c r="EN77" s="194" t="str">
        <f t="shared" si="557"/>
        <v/>
      </c>
      <c r="EO77" s="6" t="str">
        <f t="shared" si="558"/>
        <v/>
      </c>
      <c r="EP77" s="201">
        <f>COUNTIF(EN$58:EN77,OK)+COUNTIF(EN$58:EN77,RDGfix)+COUNTIF(EN$58:EN77,RDGave)+COUNTIF(EN$58:EN77,RDGevent)+EP$32-1</f>
        <v>0</v>
      </c>
      <c r="EQ77" s="193"/>
      <c r="ER77" s="194" t="str">
        <f t="shared" si="559"/>
        <v/>
      </c>
      <c r="ES77" s="6" t="str">
        <f t="shared" si="560"/>
        <v/>
      </c>
      <c r="ET77" s="201">
        <f>COUNTIF(ER$58:ER77,OK)+COUNTIF(ER$58:ER77,RDGfix)+COUNTIF(ER$58:ER77,RDGave)+COUNTIF(ER$58:ER77,RDGevent)+ET$32-1</f>
        <v>0</v>
      </c>
      <c r="EU77" s="193"/>
      <c r="EV77" s="194" t="str">
        <f t="shared" si="561"/>
        <v/>
      </c>
      <c r="EW77" s="6" t="str">
        <f t="shared" si="562"/>
        <v/>
      </c>
      <c r="EX77" s="201">
        <f>COUNTIF(EV$58:EV77,OK)+COUNTIF(EV$58:EV77,RDGfix)+COUNTIF(EV$58:EV77,RDGave)+COUNTIF(EV$58:EV77,RDGevent)+EX$32-1</f>
        <v>0</v>
      </c>
      <c r="EY77" s="193"/>
      <c r="EZ77" s="194" t="str">
        <f t="shared" si="563"/>
        <v/>
      </c>
      <c r="FA77" s="6" t="str">
        <f t="shared" si="564"/>
        <v/>
      </c>
      <c r="FB77" s="201">
        <f>COUNTIF(EZ$58:EZ77,OK)+COUNTIF(EZ$58:EZ77,RDGfix)+COUNTIF(EZ$58:EZ77,RDGave)+COUNTIF(EZ$58:EZ77,RDGevent)+FB$32-1</f>
        <v>0</v>
      </c>
      <c r="FC77" s="193"/>
      <c r="FD77" s="194" t="str">
        <f t="shared" si="565"/>
        <v/>
      </c>
      <c r="FE77" s="6" t="str">
        <f t="shared" si="566"/>
        <v/>
      </c>
      <c r="FF77" s="201">
        <f>COUNTIF(FD$58:FD77,OK)+COUNTIF(FD$58:FD77,RDGfix)+COUNTIF(FD$58:FD77,RDGave)+COUNTIF(FD$58:FD77,RDGevent)+FF$32-1</f>
        <v>0</v>
      </c>
      <c r="FG77" s="193"/>
      <c r="FH77" s="194" t="str">
        <f t="shared" si="567"/>
        <v/>
      </c>
      <c r="FI77" s="6" t="str">
        <f t="shared" si="568"/>
        <v/>
      </c>
      <c r="FJ77" s="201">
        <f>COUNTIF(FH$58:FH77,OK)+COUNTIF(FH$58:FH77,RDGfix)+COUNTIF(FH$58:FH77,RDGave)+COUNTIF(FH$58:FH77,RDGevent)+FJ$32-1</f>
        <v>0</v>
      </c>
      <c r="FK77" s="2"/>
      <c r="FL77" s="53"/>
      <c r="FM77" s="2"/>
      <c r="FN77" s="54"/>
      <c r="FO77" s="45"/>
      <c r="FP77" s="2"/>
    </row>
    <row r="78" spans="1:172">
      <c r="B78" s="5" t="s">
        <v>152</v>
      </c>
      <c r="C78" s="242"/>
      <c r="D78" s="6" t="str">
        <f t="shared" si="407"/>
        <v/>
      </c>
      <c r="E78" s="6" t="str">
        <f t="shared" si="408"/>
        <v/>
      </c>
      <c r="F78" s="201">
        <f>COUNTIF(D$58:D78,OK)+COUNTIF(D$58:D78,RDGfix)+COUNTIF(D$58:D78,RDGave)+COUNTIF(D$58:D78,RDGevent)</f>
        <v>0</v>
      </c>
      <c r="G78" s="193"/>
      <c r="H78" s="194" t="str">
        <f t="shared" si="489"/>
        <v/>
      </c>
      <c r="I78" s="6" t="str">
        <f t="shared" si="490"/>
        <v/>
      </c>
      <c r="J78" s="201">
        <f>COUNTIF(H$58:H78,OK)+COUNTIF(H$58:H78,RDGfix)+COUNTIF(H$58:H78,RDGave)+COUNTIF(H$58:H78,RDGevent)+J$32-1</f>
        <v>0</v>
      </c>
      <c r="K78" s="193"/>
      <c r="L78" s="194" t="str">
        <f t="shared" si="491"/>
        <v/>
      </c>
      <c r="M78" s="6" t="str">
        <f t="shared" si="492"/>
        <v/>
      </c>
      <c r="N78" s="201">
        <f>COUNTIF(L$58:L78,OK)+COUNTIF(L$58:L78,RDGfix)+COUNTIF(L$58:L78,RDGave)+COUNTIF(L$58:L78,RDGevent)+N$32-1</f>
        <v>0</v>
      </c>
      <c r="O78" s="193"/>
      <c r="P78" s="194" t="str">
        <f t="shared" si="493"/>
        <v/>
      </c>
      <c r="Q78" s="6" t="str">
        <f t="shared" si="494"/>
        <v/>
      </c>
      <c r="R78" s="201">
        <f>COUNTIF(P$58:P78,OK)+COUNTIF(P$58:P78,RDGfix)+COUNTIF(P$58:P78,RDGave)+COUNTIF(P$58:P78,RDGevent)+R$32-1</f>
        <v>0</v>
      </c>
      <c r="S78" s="193"/>
      <c r="T78" s="194" t="str">
        <f t="shared" si="495"/>
        <v/>
      </c>
      <c r="U78" s="6" t="str">
        <f t="shared" si="496"/>
        <v/>
      </c>
      <c r="V78" s="201">
        <f>COUNTIF(T$58:T78,OK)+COUNTIF(T$58:T78,RDGfix)+COUNTIF(T$58:T78,RDGave)+COUNTIF(T$58:T78,RDGevent)+V$32-1</f>
        <v>0</v>
      </c>
      <c r="W78" s="193"/>
      <c r="X78" s="194" t="str">
        <f t="shared" si="497"/>
        <v/>
      </c>
      <c r="Y78" s="6" t="str">
        <f t="shared" si="498"/>
        <v/>
      </c>
      <c r="Z78" s="201">
        <f>COUNTIF(X$58:X78,OK)+COUNTIF(X$58:X78,RDGfix)+COUNTIF(X$58:X78,RDGave)+COUNTIF(X$58:X78,RDGevent)+Z$32-1</f>
        <v>0</v>
      </c>
      <c r="AA78" s="193"/>
      <c r="AB78" s="194" t="str">
        <f t="shared" si="499"/>
        <v/>
      </c>
      <c r="AC78" s="6" t="str">
        <f t="shared" si="500"/>
        <v/>
      </c>
      <c r="AD78" s="201">
        <f>COUNTIF(AB$58:AB78,OK)+COUNTIF(AB$58:AB78,RDGfix)+COUNTIF(AB$58:AB78,RDGave)+COUNTIF(AB$58:AB78,RDGevent)+AD$32-1</f>
        <v>0</v>
      </c>
      <c r="AE78" s="193"/>
      <c r="AF78" s="194" t="str">
        <f t="shared" si="501"/>
        <v/>
      </c>
      <c r="AG78" s="6" t="str">
        <f t="shared" si="502"/>
        <v/>
      </c>
      <c r="AH78" s="201">
        <f>COUNTIF(AF$58:AF78,OK)+COUNTIF(AF$58:AF78,RDGfix)+COUNTIF(AF$58:AF78,RDGave)+COUNTIF(AF$58:AF78,RDGevent)+AH$32-1</f>
        <v>0</v>
      </c>
      <c r="AI78" s="193"/>
      <c r="AJ78" s="194" t="str">
        <f t="shared" si="503"/>
        <v/>
      </c>
      <c r="AK78" s="6" t="str">
        <f t="shared" si="504"/>
        <v/>
      </c>
      <c r="AL78" s="201">
        <f>COUNTIF(AJ$58:AJ78,OK)+COUNTIF(AJ$58:AJ78,RDGfix)+COUNTIF(AJ$58:AJ78,RDGave)+COUNTIF(AJ$58:AJ78,RDGevent)+AL$32-1</f>
        <v>0</v>
      </c>
      <c r="AM78" s="243"/>
      <c r="AN78" s="194" t="str">
        <f t="shared" si="505"/>
        <v/>
      </c>
      <c r="AO78" s="6" t="str">
        <f t="shared" si="506"/>
        <v/>
      </c>
      <c r="AP78" s="201">
        <f>COUNTIF(AN$58:AN78,OK)+COUNTIF(AN$58:AN78,RDGfix)+COUNTIF(AN$58:AN78,RDGave)+COUNTIF(AN$58:AN78,RDGevent)+AP$32-1</f>
        <v>0</v>
      </c>
      <c r="AQ78" s="193"/>
      <c r="AR78" s="194" t="str">
        <f t="shared" si="507"/>
        <v/>
      </c>
      <c r="AS78" s="6" t="str">
        <f t="shared" si="508"/>
        <v/>
      </c>
      <c r="AT78" s="201">
        <f>COUNTIF(AR$58:AR78,OK)+COUNTIF(AR$58:AR78,RDGfix)+COUNTIF(AR$58:AR78,RDGave)+COUNTIF(AR$58:AR78,RDGevent)+AT$32-1</f>
        <v>0</v>
      </c>
      <c r="AU78" s="193"/>
      <c r="AV78" s="194" t="str">
        <f t="shared" si="509"/>
        <v/>
      </c>
      <c r="AW78" s="6" t="str">
        <f t="shared" si="510"/>
        <v/>
      </c>
      <c r="AX78" s="201">
        <f>COUNTIF(AV$58:AV78,OK)+COUNTIF(AV$58:AV78,RDGfix)+COUNTIF(AV$58:AV78,RDGave)+COUNTIF(AV$58:AV78,RDGevent)+AX$32-1</f>
        <v>0</v>
      </c>
      <c r="AY78" s="193"/>
      <c r="AZ78" s="194" t="str">
        <f t="shared" si="511"/>
        <v/>
      </c>
      <c r="BA78" s="6" t="str">
        <f t="shared" si="512"/>
        <v/>
      </c>
      <c r="BB78" s="201">
        <f>COUNTIF(AZ$58:AZ78,OK)+COUNTIF(AZ$58:AZ78,RDGfix)+COUNTIF(AZ$58:AZ78,RDGave)+COUNTIF(AZ$58:AZ78,RDGevent)+BB$32-1</f>
        <v>0</v>
      </c>
      <c r="BC78" s="193"/>
      <c r="BD78" s="194" t="str">
        <f t="shared" si="513"/>
        <v/>
      </c>
      <c r="BE78" s="6" t="str">
        <f t="shared" si="514"/>
        <v/>
      </c>
      <c r="BF78" s="201">
        <f>COUNTIF(BD$58:BD78,OK)+COUNTIF(BD$58:BD78,RDGfix)+COUNTIF(BD$58:BD78,RDGave)+COUNTIF(BD$58:BD78,RDGevent)+BF$32-1</f>
        <v>0</v>
      </c>
      <c r="BG78" s="193"/>
      <c r="BH78" s="194" t="str">
        <f t="shared" si="515"/>
        <v/>
      </c>
      <c r="BI78" s="6" t="str">
        <f t="shared" si="516"/>
        <v/>
      </c>
      <c r="BJ78" s="201">
        <f>COUNTIF(BH$58:BH78,OK)+COUNTIF(BH$58:BH78,RDGfix)+COUNTIF(BH$58:BH78,RDGave)+COUNTIF(BH$58:BH78,RDGevent)+BJ$32-1</f>
        <v>0</v>
      </c>
      <c r="BK78" s="193"/>
      <c r="BL78" s="194" t="str">
        <f t="shared" si="517"/>
        <v/>
      </c>
      <c r="BM78" s="6" t="str">
        <f t="shared" si="518"/>
        <v/>
      </c>
      <c r="BN78" s="201">
        <f>COUNTIF(BL$58:BL78,OK)+COUNTIF(BL$58:BL78,RDGfix)+COUNTIF(BL$58:BL78,RDGave)+COUNTIF(BL$58:BL78,RDGevent)+BN$32-1</f>
        <v>0</v>
      </c>
      <c r="BO78" s="193"/>
      <c r="BP78" s="194" t="str">
        <f t="shared" si="519"/>
        <v/>
      </c>
      <c r="BQ78" s="6" t="str">
        <f t="shared" si="520"/>
        <v/>
      </c>
      <c r="BR78" s="201">
        <f>COUNTIF(BP$58:BP78,OK)+COUNTIF(BP$58:BP78,RDGfix)+COUNTIF(BP$58:BP78,RDGave)+COUNTIF(BP$58:BP78,RDGevent)+BR$32-1</f>
        <v>0</v>
      </c>
      <c r="BS78" s="193"/>
      <c r="BT78" s="194" t="str">
        <f t="shared" si="521"/>
        <v/>
      </c>
      <c r="BU78" s="6" t="str">
        <f t="shared" si="522"/>
        <v/>
      </c>
      <c r="BV78" s="201">
        <f>COUNTIF(BT$58:BT78,OK)+COUNTIF(BT$58:BT78,RDGfix)+COUNTIF(BT$58:BT78,RDGave)+COUNTIF(BT$58:BT78,RDGevent)+BV$32-1</f>
        <v>0</v>
      </c>
      <c r="BW78" s="193"/>
      <c r="BX78" s="194" t="str">
        <f t="shared" si="523"/>
        <v/>
      </c>
      <c r="BY78" s="6" t="str">
        <f t="shared" si="524"/>
        <v/>
      </c>
      <c r="BZ78" s="201">
        <f>COUNTIF(BX$58:BX78,OK)+COUNTIF(BX$58:BX78,RDGfix)+COUNTIF(BX$58:BX78,RDGave)+COUNTIF(BX$58:BX78,RDGevent)+BZ$32-1</f>
        <v>0</v>
      </c>
      <c r="CA78" s="193"/>
      <c r="CB78" s="194" t="str">
        <f t="shared" si="525"/>
        <v/>
      </c>
      <c r="CC78" s="6" t="str">
        <f t="shared" si="526"/>
        <v/>
      </c>
      <c r="CD78" s="201">
        <f>COUNTIF(CB$58:CB78,OK)+COUNTIF(CB$58:CB78,RDGfix)+COUNTIF(CB$58:CB78,RDGave)+COUNTIF(CB$58:CB78,RDGevent)+CD$32-1</f>
        <v>0</v>
      </c>
      <c r="CE78" s="193"/>
      <c r="CF78" s="194" t="str">
        <f t="shared" si="527"/>
        <v/>
      </c>
      <c r="CG78" s="6" t="str">
        <f t="shared" si="528"/>
        <v/>
      </c>
      <c r="CH78" s="201">
        <f>COUNTIF(CF$58:CF78,OK)+COUNTIF(CF$58:CF78,RDGfix)+COUNTIF(CF$58:CF78,RDGave)+COUNTIF(CF$58:CF78,RDGevent)+CH$32-1</f>
        <v>0</v>
      </c>
      <c r="CI78" s="193"/>
      <c r="CJ78" s="194" t="str">
        <f t="shared" si="529"/>
        <v/>
      </c>
      <c r="CK78" s="6" t="str">
        <f t="shared" si="530"/>
        <v/>
      </c>
      <c r="CL78" s="201">
        <f>COUNTIF(CJ$58:CJ78,OK)+COUNTIF(CJ$58:CJ78,RDGfix)+COUNTIF(CJ$58:CJ78,RDGave)+COUNTIF(CJ$58:CJ78,RDGevent)+CL$32-1</f>
        <v>0</v>
      </c>
      <c r="CM78" s="193"/>
      <c r="CN78" s="194" t="str">
        <f t="shared" si="531"/>
        <v/>
      </c>
      <c r="CO78" s="6" t="str">
        <f t="shared" si="532"/>
        <v/>
      </c>
      <c r="CP78" s="201">
        <f>COUNTIF(CN$58:CN78,OK)+COUNTIF(CN$58:CN78,RDGfix)+COUNTIF(CN$58:CN78,RDGave)+COUNTIF(CN$58:CN78,RDGevent)+CP$32-1</f>
        <v>0</v>
      </c>
      <c r="CQ78" s="193"/>
      <c r="CR78" s="194" t="str">
        <f t="shared" si="533"/>
        <v/>
      </c>
      <c r="CS78" s="6" t="str">
        <f t="shared" si="534"/>
        <v/>
      </c>
      <c r="CT78" s="201">
        <f>COUNTIF(CR$58:CR78,OK)+COUNTIF(CR$58:CR78,RDGfix)+COUNTIF(CR$58:CR78,RDGave)+COUNTIF(CR$58:CR78,RDGevent)+CT$32-1</f>
        <v>0</v>
      </c>
      <c r="CU78" s="193"/>
      <c r="CV78" s="194" t="str">
        <f t="shared" si="535"/>
        <v/>
      </c>
      <c r="CW78" s="6" t="str">
        <f t="shared" si="536"/>
        <v/>
      </c>
      <c r="CX78" s="201">
        <f>COUNTIF(CV$58:CV78,OK)+COUNTIF(CV$58:CV78,RDGfix)+COUNTIF(CV$58:CV78,RDGave)+COUNTIF(CV$58:CV78,RDGevent)+CX$32-1</f>
        <v>0</v>
      </c>
      <c r="CY78" s="193"/>
      <c r="CZ78" s="194" t="str">
        <f t="shared" si="537"/>
        <v/>
      </c>
      <c r="DA78" s="6" t="str">
        <f t="shared" si="538"/>
        <v/>
      </c>
      <c r="DB78" s="201">
        <f>COUNTIF(CZ$58:CZ78,OK)+COUNTIF(CZ$58:CZ78,RDGfix)+COUNTIF(CZ$58:CZ78,RDGave)+COUNTIF(CZ$58:CZ78,RDGevent)+DB$32-1</f>
        <v>0</v>
      </c>
      <c r="DC78" s="193"/>
      <c r="DD78" s="194" t="str">
        <f t="shared" si="539"/>
        <v/>
      </c>
      <c r="DE78" s="6" t="str">
        <f t="shared" si="540"/>
        <v/>
      </c>
      <c r="DF78" s="201">
        <f>COUNTIF(DD$58:DD78,OK)+COUNTIF(DD$58:DD78,RDGfix)+COUNTIF(DD$58:DD78,RDGave)+COUNTIF(DD$58:DD78,RDGevent)+DF$32-1</f>
        <v>0</v>
      </c>
      <c r="DG78" s="193"/>
      <c r="DH78" s="194" t="str">
        <f t="shared" si="541"/>
        <v/>
      </c>
      <c r="DI78" s="6" t="str">
        <f t="shared" si="542"/>
        <v/>
      </c>
      <c r="DJ78" s="201">
        <f>COUNTIF(DH$58:DH78,OK)+COUNTIF(DH$58:DH78,RDGfix)+COUNTIF(DH$58:DH78,RDGave)+COUNTIF(DH$58:DH78,RDGevent)+DJ$32-1</f>
        <v>0</v>
      </c>
      <c r="DK78" s="193"/>
      <c r="DL78" s="194" t="str">
        <f t="shared" si="543"/>
        <v/>
      </c>
      <c r="DM78" s="6" t="str">
        <f t="shared" si="544"/>
        <v/>
      </c>
      <c r="DN78" s="201">
        <f>COUNTIF(DL$58:DL78,OK)+COUNTIF(DL$58:DL78,RDGfix)+COUNTIF(DL$58:DL78,RDGave)+COUNTIF(DL$58:DL78,RDGevent)+DN$32-1</f>
        <v>0</v>
      </c>
      <c r="DO78" s="193"/>
      <c r="DP78" s="194" t="str">
        <f t="shared" si="545"/>
        <v/>
      </c>
      <c r="DQ78" s="6" t="str">
        <f t="shared" si="546"/>
        <v/>
      </c>
      <c r="DR78" s="201">
        <f>COUNTIF(DP$58:DP78,OK)+COUNTIF(DP$58:DP78,RDGfix)+COUNTIF(DP$58:DP78,RDGave)+COUNTIF(DP$58:DP78,RDGevent)+DR$32-1</f>
        <v>0</v>
      </c>
      <c r="DS78" s="193"/>
      <c r="DT78" s="194" t="str">
        <f t="shared" si="547"/>
        <v/>
      </c>
      <c r="DU78" s="6" t="str">
        <f t="shared" si="548"/>
        <v/>
      </c>
      <c r="DV78" s="201">
        <f>COUNTIF(DT$58:DT78,OK)+COUNTIF(DT$58:DT78,RDGfix)+COUNTIF(DT$58:DT78,RDGave)+COUNTIF(DT$58:DT78,RDGevent)+DV$32-1</f>
        <v>0</v>
      </c>
      <c r="DW78" s="193"/>
      <c r="DX78" s="194" t="str">
        <f t="shared" si="549"/>
        <v/>
      </c>
      <c r="DY78" s="6" t="str">
        <f t="shared" si="550"/>
        <v/>
      </c>
      <c r="DZ78" s="201">
        <f>COUNTIF(DX$58:DX78,OK)+COUNTIF(DX$58:DX78,RDGfix)+COUNTIF(DX$58:DX78,RDGave)+COUNTIF(DX$58:DX78,RDGevent)+DZ$32-1</f>
        <v>0</v>
      </c>
      <c r="EA78" s="193"/>
      <c r="EB78" s="194" t="str">
        <f t="shared" si="551"/>
        <v/>
      </c>
      <c r="EC78" s="6" t="str">
        <f t="shared" si="552"/>
        <v/>
      </c>
      <c r="ED78" s="201">
        <f>COUNTIF(EB$58:EB78,OK)+COUNTIF(EB$58:EB78,RDGfix)+COUNTIF(EB$58:EB78,RDGave)+COUNTIF(EB$58:EB78,RDGevent)+ED$32-1</f>
        <v>0</v>
      </c>
      <c r="EE78" s="193"/>
      <c r="EF78" s="194" t="str">
        <f t="shared" si="553"/>
        <v/>
      </c>
      <c r="EG78" s="6" t="str">
        <f t="shared" si="554"/>
        <v/>
      </c>
      <c r="EH78" s="201">
        <f>COUNTIF(EF$58:EF78,OK)+COUNTIF(EF$58:EF78,RDGfix)+COUNTIF(EF$58:EF78,RDGave)+COUNTIF(EF$58:EF78,RDGevent)+EH$32-1</f>
        <v>0</v>
      </c>
      <c r="EI78" s="193"/>
      <c r="EJ78" s="194" t="str">
        <f t="shared" si="555"/>
        <v/>
      </c>
      <c r="EK78" s="6" t="str">
        <f t="shared" si="556"/>
        <v/>
      </c>
      <c r="EL78" s="201">
        <f>COUNTIF(EJ$58:EJ78,OK)+COUNTIF(EJ$58:EJ78,RDGfix)+COUNTIF(EJ$58:EJ78,RDGave)+COUNTIF(EJ$58:EJ78,RDGevent)+EL$32-1</f>
        <v>0</v>
      </c>
      <c r="EM78" s="193"/>
      <c r="EN78" s="194" t="str">
        <f t="shared" si="557"/>
        <v/>
      </c>
      <c r="EO78" s="6" t="str">
        <f t="shared" si="558"/>
        <v/>
      </c>
      <c r="EP78" s="201">
        <f>COUNTIF(EN$58:EN78,OK)+COUNTIF(EN$58:EN78,RDGfix)+COUNTIF(EN$58:EN78,RDGave)+COUNTIF(EN$58:EN78,RDGevent)+EP$32-1</f>
        <v>0</v>
      </c>
      <c r="EQ78" s="193"/>
      <c r="ER78" s="194" t="str">
        <f t="shared" si="559"/>
        <v/>
      </c>
      <c r="ES78" s="6" t="str">
        <f t="shared" si="560"/>
        <v/>
      </c>
      <c r="ET78" s="201">
        <f>COUNTIF(ER$58:ER78,OK)+COUNTIF(ER$58:ER78,RDGfix)+COUNTIF(ER$58:ER78,RDGave)+COUNTIF(ER$58:ER78,RDGevent)+ET$32-1</f>
        <v>0</v>
      </c>
      <c r="EU78" s="193"/>
      <c r="EV78" s="194" t="str">
        <f t="shared" si="561"/>
        <v/>
      </c>
      <c r="EW78" s="6" t="str">
        <f t="shared" si="562"/>
        <v/>
      </c>
      <c r="EX78" s="201">
        <f>COUNTIF(EV$58:EV78,OK)+COUNTIF(EV$58:EV78,RDGfix)+COUNTIF(EV$58:EV78,RDGave)+COUNTIF(EV$58:EV78,RDGevent)+EX$32-1</f>
        <v>0</v>
      </c>
      <c r="EY78" s="193"/>
      <c r="EZ78" s="194" t="str">
        <f t="shared" si="563"/>
        <v/>
      </c>
      <c r="FA78" s="6" t="str">
        <f t="shared" si="564"/>
        <v/>
      </c>
      <c r="FB78" s="201">
        <f>COUNTIF(EZ$58:EZ78,OK)+COUNTIF(EZ$58:EZ78,RDGfix)+COUNTIF(EZ$58:EZ78,RDGave)+COUNTIF(EZ$58:EZ78,RDGevent)+FB$32-1</f>
        <v>0</v>
      </c>
      <c r="FC78" s="193"/>
      <c r="FD78" s="194" t="str">
        <f t="shared" si="565"/>
        <v/>
      </c>
      <c r="FE78" s="6" t="str">
        <f t="shared" si="566"/>
        <v/>
      </c>
      <c r="FF78" s="201">
        <f>COUNTIF(FD$58:FD78,OK)+COUNTIF(FD$58:FD78,RDGfix)+COUNTIF(FD$58:FD78,RDGave)+COUNTIF(FD$58:FD78,RDGevent)+FF$32-1</f>
        <v>0</v>
      </c>
      <c r="FG78" s="193"/>
      <c r="FH78" s="194" t="str">
        <f t="shared" si="567"/>
        <v/>
      </c>
      <c r="FI78" s="6" t="str">
        <f t="shared" si="568"/>
        <v/>
      </c>
      <c r="FJ78" s="201">
        <f>COUNTIF(FH$58:FH78,OK)+COUNTIF(FH$58:FH78,RDGfix)+COUNTIF(FH$58:FH78,RDGave)+COUNTIF(FH$58:FH78,RDGevent)+FJ$32-1</f>
        <v>0</v>
      </c>
      <c r="FK78" s="2"/>
      <c r="FL78" s="53"/>
      <c r="FM78" s="2"/>
      <c r="FN78" s="54"/>
      <c r="FO78" s="45"/>
      <c r="FP78" s="2"/>
    </row>
    <row r="79" spans="1:172">
      <c r="B79" s="5" t="s">
        <v>320</v>
      </c>
      <c r="C79" s="242"/>
      <c r="D79" s="6" t="str">
        <f t="shared" si="407"/>
        <v/>
      </c>
      <c r="E79" s="6" t="str">
        <f t="shared" si="408"/>
        <v/>
      </c>
      <c r="F79" s="201">
        <f>COUNTIF(D$58:D79,OK)+COUNTIF(D$58:D79,RDGfix)+COUNTIF(D$58:D79,RDGave)+COUNTIF(D$58:D79,RDGevent)</f>
        <v>0</v>
      </c>
      <c r="G79" s="193"/>
      <c r="H79" s="194" t="str">
        <f t="shared" si="489"/>
        <v/>
      </c>
      <c r="I79" s="6" t="str">
        <f t="shared" si="490"/>
        <v/>
      </c>
      <c r="J79" s="201">
        <f>COUNTIF(H$58:H79,OK)+COUNTIF(H$58:H79,RDGfix)+COUNTIF(H$58:H79,RDGave)+COUNTIF(H$58:H79,RDGevent)+J$32-1</f>
        <v>0</v>
      </c>
      <c r="K79" s="193"/>
      <c r="L79" s="194" t="str">
        <f t="shared" si="491"/>
        <v/>
      </c>
      <c r="M79" s="6" t="str">
        <f t="shared" si="492"/>
        <v/>
      </c>
      <c r="N79" s="201">
        <f>COUNTIF(L$58:L79,OK)+COUNTIF(L$58:L79,RDGfix)+COUNTIF(L$58:L79,RDGave)+COUNTIF(L$58:L79,RDGevent)+N$32-1</f>
        <v>0</v>
      </c>
      <c r="O79" s="193"/>
      <c r="P79" s="194" t="str">
        <f t="shared" si="493"/>
        <v/>
      </c>
      <c r="Q79" s="6" t="str">
        <f t="shared" si="494"/>
        <v/>
      </c>
      <c r="R79" s="201">
        <f>COUNTIF(P$58:P79,OK)+COUNTIF(P$58:P79,RDGfix)+COUNTIF(P$58:P79,RDGave)+COUNTIF(P$58:P79,RDGevent)+R$32-1</f>
        <v>0</v>
      </c>
      <c r="S79" s="193"/>
      <c r="T79" s="194" t="str">
        <f t="shared" si="495"/>
        <v/>
      </c>
      <c r="U79" s="6" t="str">
        <f t="shared" si="496"/>
        <v/>
      </c>
      <c r="V79" s="201">
        <f>COUNTIF(T$58:T79,OK)+COUNTIF(T$58:T79,RDGfix)+COUNTIF(T$58:T79,RDGave)+COUNTIF(T$58:T79,RDGevent)+V$32-1</f>
        <v>0</v>
      </c>
      <c r="W79" s="193"/>
      <c r="X79" s="194" t="str">
        <f t="shared" si="497"/>
        <v/>
      </c>
      <c r="Y79" s="6" t="str">
        <f t="shared" si="498"/>
        <v/>
      </c>
      <c r="Z79" s="201">
        <f>COUNTIF(X$58:X79,OK)+COUNTIF(X$58:X79,RDGfix)+COUNTIF(X$58:X79,RDGave)+COUNTIF(X$58:X79,RDGevent)+Z$32-1</f>
        <v>0</v>
      </c>
      <c r="AA79" s="193"/>
      <c r="AB79" s="194" t="str">
        <f t="shared" si="499"/>
        <v/>
      </c>
      <c r="AC79" s="6" t="str">
        <f t="shared" si="500"/>
        <v/>
      </c>
      <c r="AD79" s="201">
        <f>COUNTIF(AB$58:AB79,OK)+COUNTIF(AB$58:AB79,RDGfix)+COUNTIF(AB$58:AB79,RDGave)+COUNTIF(AB$58:AB79,RDGevent)+AD$32-1</f>
        <v>0</v>
      </c>
      <c r="AE79" s="193"/>
      <c r="AF79" s="194" t="str">
        <f t="shared" si="501"/>
        <v/>
      </c>
      <c r="AG79" s="6" t="str">
        <f t="shared" si="502"/>
        <v/>
      </c>
      <c r="AH79" s="201">
        <f>COUNTIF(AF$58:AF79,OK)+COUNTIF(AF$58:AF79,RDGfix)+COUNTIF(AF$58:AF79,RDGave)+COUNTIF(AF$58:AF79,RDGevent)+AH$32-1</f>
        <v>0</v>
      </c>
      <c r="AI79" s="193"/>
      <c r="AJ79" s="194" t="str">
        <f t="shared" si="503"/>
        <v/>
      </c>
      <c r="AK79" s="6" t="str">
        <f t="shared" si="504"/>
        <v/>
      </c>
      <c r="AL79" s="201">
        <f>COUNTIF(AJ$58:AJ79,OK)+COUNTIF(AJ$58:AJ79,RDGfix)+COUNTIF(AJ$58:AJ79,RDGave)+COUNTIF(AJ$58:AJ79,RDGevent)+AL$32-1</f>
        <v>0</v>
      </c>
      <c r="AM79" s="243"/>
      <c r="AN79" s="194" t="str">
        <f t="shared" si="505"/>
        <v/>
      </c>
      <c r="AO79" s="6" t="str">
        <f t="shared" si="506"/>
        <v/>
      </c>
      <c r="AP79" s="201">
        <f>COUNTIF(AN$58:AN79,OK)+COUNTIF(AN$58:AN79,RDGfix)+COUNTIF(AN$58:AN79,RDGave)+COUNTIF(AN$58:AN79,RDGevent)+AP$32-1</f>
        <v>0</v>
      </c>
      <c r="AQ79" s="193"/>
      <c r="AR79" s="194" t="str">
        <f t="shared" si="507"/>
        <v/>
      </c>
      <c r="AS79" s="6" t="str">
        <f t="shared" si="508"/>
        <v/>
      </c>
      <c r="AT79" s="201">
        <f>COUNTIF(AR$58:AR79,OK)+COUNTIF(AR$58:AR79,RDGfix)+COUNTIF(AR$58:AR79,RDGave)+COUNTIF(AR$58:AR79,RDGevent)+AT$32-1</f>
        <v>0</v>
      </c>
      <c r="AU79" s="193"/>
      <c r="AV79" s="194" t="str">
        <f t="shared" si="509"/>
        <v/>
      </c>
      <c r="AW79" s="6" t="str">
        <f t="shared" si="510"/>
        <v/>
      </c>
      <c r="AX79" s="201">
        <f>COUNTIF(AV$58:AV79,OK)+COUNTIF(AV$58:AV79,RDGfix)+COUNTIF(AV$58:AV79,RDGave)+COUNTIF(AV$58:AV79,RDGevent)+AX$32-1</f>
        <v>0</v>
      </c>
      <c r="AY79" s="193"/>
      <c r="AZ79" s="194" t="str">
        <f t="shared" si="511"/>
        <v/>
      </c>
      <c r="BA79" s="6" t="str">
        <f t="shared" si="512"/>
        <v/>
      </c>
      <c r="BB79" s="201">
        <f>COUNTIF(AZ$58:AZ79,OK)+COUNTIF(AZ$58:AZ79,RDGfix)+COUNTIF(AZ$58:AZ79,RDGave)+COUNTIF(AZ$58:AZ79,RDGevent)+BB$32-1</f>
        <v>0</v>
      </c>
      <c r="BC79" s="193"/>
      <c r="BD79" s="194" t="str">
        <f t="shared" si="513"/>
        <v/>
      </c>
      <c r="BE79" s="6" t="str">
        <f t="shared" si="514"/>
        <v/>
      </c>
      <c r="BF79" s="201">
        <f>COUNTIF(BD$58:BD79,OK)+COUNTIF(BD$58:BD79,RDGfix)+COUNTIF(BD$58:BD79,RDGave)+COUNTIF(BD$58:BD79,RDGevent)+BF$32-1</f>
        <v>0</v>
      </c>
      <c r="BG79" s="193"/>
      <c r="BH79" s="194" t="str">
        <f t="shared" si="515"/>
        <v/>
      </c>
      <c r="BI79" s="6" t="str">
        <f t="shared" si="516"/>
        <v/>
      </c>
      <c r="BJ79" s="201">
        <f>COUNTIF(BH$58:BH79,OK)+COUNTIF(BH$58:BH79,RDGfix)+COUNTIF(BH$58:BH79,RDGave)+COUNTIF(BH$58:BH79,RDGevent)+BJ$32-1</f>
        <v>0</v>
      </c>
      <c r="BK79" s="193"/>
      <c r="BL79" s="194" t="str">
        <f t="shared" si="517"/>
        <v/>
      </c>
      <c r="BM79" s="6" t="str">
        <f t="shared" si="518"/>
        <v/>
      </c>
      <c r="BN79" s="201">
        <f>COUNTIF(BL$58:BL79,OK)+COUNTIF(BL$58:BL79,RDGfix)+COUNTIF(BL$58:BL79,RDGave)+COUNTIF(BL$58:BL79,RDGevent)+BN$32-1</f>
        <v>0</v>
      </c>
      <c r="BO79" s="193"/>
      <c r="BP79" s="194" t="str">
        <f t="shared" si="519"/>
        <v/>
      </c>
      <c r="BQ79" s="6" t="str">
        <f t="shared" si="520"/>
        <v/>
      </c>
      <c r="BR79" s="201">
        <f>COUNTIF(BP$58:BP79,OK)+COUNTIF(BP$58:BP79,RDGfix)+COUNTIF(BP$58:BP79,RDGave)+COUNTIF(BP$58:BP79,RDGevent)+BR$32-1</f>
        <v>0</v>
      </c>
      <c r="BS79" s="193"/>
      <c r="BT79" s="194" t="str">
        <f t="shared" si="521"/>
        <v/>
      </c>
      <c r="BU79" s="6" t="str">
        <f t="shared" si="522"/>
        <v/>
      </c>
      <c r="BV79" s="201">
        <f>COUNTIF(BT$58:BT79,OK)+COUNTIF(BT$58:BT79,RDGfix)+COUNTIF(BT$58:BT79,RDGave)+COUNTIF(BT$58:BT79,RDGevent)+BV$32-1</f>
        <v>0</v>
      </c>
      <c r="BW79" s="193"/>
      <c r="BX79" s="194" t="str">
        <f t="shared" si="523"/>
        <v/>
      </c>
      <c r="BY79" s="6" t="str">
        <f t="shared" si="524"/>
        <v/>
      </c>
      <c r="BZ79" s="201">
        <f>COUNTIF(BX$58:BX79,OK)+COUNTIF(BX$58:BX79,RDGfix)+COUNTIF(BX$58:BX79,RDGave)+COUNTIF(BX$58:BX79,RDGevent)+BZ$32-1</f>
        <v>0</v>
      </c>
      <c r="CA79" s="193"/>
      <c r="CB79" s="194" t="str">
        <f t="shared" si="525"/>
        <v/>
      </c>
      <c r="CC79" s="6" t="str">
        <f t="shared" si="526"/>
        <v/>
      </c>
      <c r="CD79" s="201">
        <f>COUNTIF(CB$58:CB79,OK)+COUNTIF(CB$58:CB79,RDGfix)+COUNTIF(CB$58:CB79,RDGave)+COUNTIF(CB$58:CB79,RDGevent)+CD$32-1</f>
        <v>0</v>
      </c>
      <c r="CE79" s="193"/>
      <c r="CF79" s="194" t="str">
        <f t="shared" si="527"/>
        <v/>
      </c>
      <c r="CG79" s="6" t="str">
        <f t="shared" si="528"/>
        <v/>
      </c>
      <c r="CH79" s="201">
        <f>COUNTIF(CF$58:CF79,OK)+COUNTIF(CF$58:CF79,RDGfix)+COUNTIF(CF$58:CF79,RDGave)+COUNTIF(CF$58:CF79,RDGevent)+CH$32-1</f>
        <v>0</v>
      </c>
      <c r="CI79" s="193"/>
      <c r="CJ79" s="194" t="str">
        <f t="shared" si="529"/>
        <v/>
      </c>
      <c r="CK79" s="6" t="str">
        <f t="shared" si="530"/>
        <v/>
      </c>
      <c r="CL79" s="201">
        <f>COUNTIF(CJ$58:CJ79,OK)+COUNTIF(CJ$58:CJ79,RDGfix)+COUNTIF(CJ$58:CJ79,RDGave)+COUNTIF(CJ$58:CJ79,RDGevent)+CL$32-1</f>
        <v>0</v>
      </c>
      <c r="CM79" s="193"/>
      <c r="CN79" s="194" t="str">
        <f t="shared" si="531"/>
        <v/>
      </c>
      <c r="CO79" s="6" t="str">
        <f t="shared" si="532"/>
        <v/>
      </c>
      <c r="CP79" s="201">
        <f>COUNTIF(CN$58:CN79,OK)+COUNTIF(CN$58:CN79,RDGfix)+COUNTIF(CN$58:CN79,RDGave)+COUNTIF(CN$58:CN79,RDGevent)+CP$32-1</f>
        <v>0</v>
      </c>
      <c r="CQ79" s="193"/>
      <c r="CR79" s="194" t="str">
        <f t="shared" si="533"/>
        <v/>
      </c>
      <c r="CS79" s="6" t="str">
        <f t="shared" si="534"/>
        <v/>
      </c>
      <c r="CT79" s="201">
        <f>COUNTIF(CR$58:CR79,OK)+COUNTIF(CR$58:CR79,RDGfix)+COUNTIF(CR$58:CR79,RDGave)+COUNTIF(CR$58:CR79,RDGevent)+CT$32-1</f>
        <v>0</v>
      </c>
      <c r="CU79" s="193"/>
      <c r="CV79" s="194" t="str">
        <f t="shared" si="535"/>
        <v/>
      </c>
      <c r="CW79" s="6" t="str">
        <f t="shared" si="536"/>
        <v/>
      </c>
      <c r="CX79" s="201">
        <f>COUNTIF(CV$58:CV79,OK)+COUNTIF(CV$58:CV79,RDGfix)+COUNTIF(CV$58:CV79,RDGave)+COUNTIF(CV$58:CV79,RDGevent)+CX$32-1</f>
        <v>0</v>
      </c>
      <c r="CY79" s="193"/>
      <c r="CZ79" s="194" t="str">
        <f t="shared" si="537"/>
        <v/>
      </c>
      <c r="DA79" s="6" t="str">
        <f t="shared" si="538"/>
        <v/>
      </c>
      <c r="DB79" s="201">
        <f>COUNTIF(CZ$58:CZ79,OK)+COUNTIF(CZ$58:CZ79,RDGfix)+COUNTIF(CZ$58:CZ79,RDGave)+COUNTIF(CZ$58:CZ79,RDGevent)+DB$32-1</f>
        <v>0</v>
      </c>
      <c r="DC79" s="193"/>
      <c r="DD79" s="194" t="str">
        <f t="shared" si="539"/>
        <v/>
      </c>
      <c r="DE79" s="6" t="str">
        <f t="shared" si="540"/>
        <v/>
      </c>
      <c r="DF79" s="201">
        <f>COUNTIF(DD$58:DD79,OK)+COUNTIF(DD$58:DD79,RDGfix)+COUNTIF(DD$58:DD79,RDGave)+COUNTIF(DD$58:DD79,RDGevent)+DF$32-1</f>
        <v>0</v>
      </c>
      <c r="DG79" s="193"/>
      <c r="DH79" s="194" t="str">
        <f t="shared" si="541"/>
        <v/>
      </c>
      <c r="DI79" s="6" t="str">
        <f t="shared" si="542"/>
        <v/>
      </c>
      <c r="DJ79" s="201">
        <f>COUNTIF(DH$58:DH79,OK)+COUNTIF(DH$58:DH79,RDGfix)+COUNTIF(DH$58:DH79,RDGave)+COUNTIF(DH$58:DH79,RDGevent)+DJ$32-1</f>
        <v>0</v>
      </c>
      <c r="DK79" s="193"/>
      <c r="DL79" s="194" t="str">
        <f t="shared" si="543"/>
        <v/>
      </c>
      <c r="DM79" s="6" t="str">
        <f t="shared" si="544"/>
        <v/>
      </c>
      <c r="DN79" s="201">
        <f>COUNTIF(DL$58:DL79,OK)+COUNTIF(DL$58:DL79,RDGfix)+COUNTIF(DL$58:DL79,RDGave)+COUNTIF(DL$58:DL79,RDGevent)+DN$32-1</f>
        <v>0</v>
      </c>
      <c r="DO79" s="193"/>
      <c r="DP79" s="194" t="str">
        <f t="shared" si="545"/>
        <v/>
      </c>
      <c r="DQ79" s="6" t="str">
        <f t="shared" si="546"/>
        <v/>
      </c>
      <c r="DR79" s="201">
        <f>COUNTIF(DP$58:DP79,OK)+COUNTIF(DP$58:DP79,RDGfix)+COUNTIF(DP$58:DP79,RDGave)+COUNTIF(DP$58:DP79,RDGevent)+DR$32-1</f>
        <v>0</v>
      </c>
      <c r="DS79" s="193"/>
      <c r="DT79" s="194" t="str">
        <f t="shared" si="547"/>
        <v/>
      </c>
      <c r="DU79" s="6" t="str">
        <f t="shared" si="548"/>
        <v/>
      </c>
      <c r="DV79" s="201">
        <f>COUNTIF(DT$58:DT79,OK)+COUNTIF(DT$58:DT79,RDGfix)+COUNTIF(DT$58:DT79,RDGave)+COUNTIF(DT$58:DT79,RDGevent)+DV$32-1</f>
        <v>0</v>
      </c>
      <c r="DW79" s="193"/>
      <c r="DX79" s="194" t="str">
        <f t="shared" si="549"/>
        <v/>
      </c>
      <c r="DY79" s="6" t="str">
        <f t="shared" si="550"/>
        <v/>
      </c>
      <c r="DZ79" s="201">
        <f>COUNTIF(DX$58:DX79,OK)+COUNTIF(DX$58:DX79,RDGfix)+COUNTIF(DX$58:DX79,RDGave)+COUNTIF(DX$58:DX79,RDGevent)+DZ$32-1</f>
        <v>0</v>
      </c>
      <c r="EA79" s="193"/>
      <c r="EB79" s="194" t="str">
        <f t="shared" si="551"/>
        <v/>
      </c>
      <c r="EC79" s="6" t="str">
        <f t="shared" si="552"/>
        <v/>
      </c>
      <c r="ED79" s="201">
        <f>COUNTIF(EB$58:EB79,OK)+COUNTIF(EB$58:EB79,RDGfix)+COUNTIF(EB$58:EB79,RDGave)+COUNTIF(EB$58:EB79,RDGevent)+ED$32-1</f>
        <v>0</v>
      </c>
      <c r="EE79" s="193"/>
      <c r="EF79" s="194" t="str">
        <f t="shared" si="553"/>
        <v/>
      </c>
      <c r="EG79" s="6" t="str">
        <f t="shared" si="554"/>
        <v/>
      </c>
      <c r="EH79" s="201">
        <f>COUNTIF(EF$58:EF79,OK)+COUNTIF(EF$58:EF79,RDGfix)+COUNTIF(EF$58:EF79,RDGave)+COUNTIF(EF$58:EF79,RDGevent)+EH$32-1</f>
        <v>0</v>
      </c>
      <c r="EI79" s="193"/>
      <c r="EJ79" s="194" t="str">
        <f t="shared" si="555"/>
        <v/>
      </c>
      <c r="EK79" s="6" t="str">
        <f t="shared" si="556"/>
        <v/>
      </c>
      <c r="EL79" s="201">
        <f>COUNTIF(EJ$58:EJ79,OK)+COUNTIF(EJ$58:EJ79,RDGfix)+COUNTIF(EJ$58:EJ79,RDGave)+COUNTIF(EJ$58:EJ79,RDGevent)+EL$32-1</f>
        <v>0</v>
      </c>
      <c r="EM79" s="193"/>
      <c r="EN79" s="194" t="str">
        <f t="shared" si="557"/>
        <v/>
      </c>
      <c r="EO79" s="6" t="str">
        <f t="shared" si="558"/>
        <v/>
      </c>
      <c r="EP79" s="201">
        <f>COUNTIF(EN$58:EN79,OK)+COUNTIF(EN$58:EN79,RDGfix)+COUNTIF(EN$58:EN79,RDGave)+COUNTIF(EN$58:EN79,RDGevent)+EP$32-1</f>
        <v>0</v>
      </c>
      <c r="EQ79" s="193"/>
      <c r="ER79" s="194" t="str">
        <f t="shared" si="559"/>
        <v/>
      </c>
      <c r="ES79" s="6" t="str">
        <f t="shared" si="560"/>
        <v/>
      </c>
      <c r="ET79" s="201">
        <f>COUNTIF(ER$58:ER79,OK)+COUNTIF(ER$58:ER79,RDGfix)+COUNTIF(ER$58:ER79,RDGave)+COUNTIF(ER$58:ER79,RDGevent)+ET$32-1</f>
        <v>0</v>
      </c>
      <c r="EU79" s="193"/>
      <c r="EV79" s="194" t="str">
        <f t="shared" si="561"/>
        <v/>
      </c>
      <c r="EW79" s="6" t="str">
        <f t="shared" si="562"/>
        <v/>
      </c>
      <c r="EX79" s="201">
        <f>COUNTIF(EV$58:EV79,OK)+COUNTIF(EV$58:EV79,RDGfix)+COUNTIF(EV$58:EV79,RDGave)+COUNTIF(EV$58:EV79,RDGevent)+EX$32-1</f>
        <v>0</v>
      </c>
      <c r="EY79" s="193"/>
      <c r="EZ79" s="194" t="str">
        <f t="shared" si="563"/>
        <v/>
      </c>
      <c r="FA79" s="6" t="str">
        <f t="shared" si="564"/>
        <v/>
      </c>
      <c r="FB79" s="201">
        <f>COUNTIF(EZ$58:EZ79,OK)+COUNTIF(EZ$58:EZ79,RDGfix)+COUNTIF(EZ$58:EZ79,RDGave)+COUNTIF(EZ$58:EZ79,RDGevent)+FB$32-1</f>
        <v>0</v>
      </c>
      <c r="FC79" s="193"/>
      <c r="FD79" s="194" t="str">
        <f t="shared" si="565"/>
        <v/>
      </c>
      <c r="FE79" s="6" t="str">
        <f t="shared" si="566"/>
        <v/>
      </c>
      <c r="FF79" s="201">
        <f>COUNTIF(FD$58:FD79,OK)+COUNTIF(FD$58:FD79,RDGfix)+COUNTIF(FD$58:FD79,RDGave)+COUNTIF(FD$58:FD79,RDGevent)+FF$32-1</f>
        <v>0</v>
      </c>
      <c r="FG79" s="193"/>
      <c r="FH79" s="194" t="str">
        <f t="shared" si="567"/>
        <v/>
      </c>
      <c r="FI79" s="6" t="str">
        <f t="shared" si="568"/>
        <v/>
      </c>
      <c r="FJ79" s="201">
        <f>COUNTIF(FH$58:FH79,OK)+COUNTIF(FH$58:FH79,RDGfix)+COUNTIF(FH$58:FH79,RDGave)+COUNTIF(FH$58:FH79,RDGevent)+FJ$32-1</f>
        <v>0</v>
      </c>
      <c r="FK79" s="2"/>
      <c r="FL79" s="53"/>
      <c r="FM79" s="2"/>
      <c r="FN79" s="54"/>
      <c r="FO79" s="45"/>
      <c r="FP79" s="2"/>
    </row>
    <row r="80" spans="1:172" s="7" customFormat="1">
      <c r="A80" s="188"/>
      <c r="B80" s="5" t="s">
        <v>321</v>
      </c>
      <c r="C80" s="242"/>
      <c r="D80" s="6" t="str">
        <f t="shared" si="407"/>
        <v/>
      </c>
      <c r="E80" s="6" t="str">
        <f t="shared" si="408"/>
        <v/>
      </c>
      <c r="F80" s="201">
        <f>COUNTIF(D$58:D80,OK)+COUNTIF(D$58:D80,RDGfix)+COUNTIF(D$58:D80,RDGave)+COUNTIF(D$58:D80,RDGevent)</f>
        <v>0</v>
      </c>
      <c r="G80" s="193"/>
      <c r="H80" s="194" t="str">
        <f t="shared" si="489"/>
        <v/>
      </c>
      <c r="I80" s="6" t="str">
        <f t="shared" si="490"/>
        <v/>
      </c>
      <c r="J80" s="201">
        <f>COUNTIF(H$58:H80,OK)+COUNTIF(H$58:H80,RDGfix)+COUNTIF(H$58:H80,RDGave)+COUNTIF(H$58:H80,RDGevent)+J$32-1</f>
        <v>0</v>
      </c>
      <c r="K80" s="193"/>
      <c r="L80" s="194" t="str">
        <f t="shared" si="491"/>
        <v/>
      </c>
      <c r="M80" s="6" t="str">
        <f t="shared" si="492"/>
        <v/>
      </c>
      <c r="N80" s="201">
        <f>COUNTIF(L$58:L80,OK)+COUNTIF(L$58:L80,RDGfix)+COUNTIF(L$58:L80,RDGave)+COUNTIF(L$58:L80,RDGevent)+N$32-1</f>
        <v>0</v>
      </c>
      <c r="O80" s="193"/>
      <c r="P80" s="194" t="str">
        <f t="shared" si="493"/>
        <v/>
      </c>
      <c r="Q80" s="6" t="str">
        <f t="shared" si="494"/>
        <v/>
      </c>
      <c r="R80" s="201">
        <f>COUNTIF(P$58:P80,OK)+COUNTIF(P$58:P80,RDGfix)+COUNTIF(P$58:P80,RDGave)+COUNTIF(P$58:P80,RDGevent)+R$32-1</f>
        <v>0</v>
      </c>
      <c r="S80" s="193"/>
      <c r="T80" s="194" t="str">
        <f t="shared" si="495"/>
        <v/>
      </c>
      <c r="U80" s="6" t="str">
        <f t="shared" si="496"/>
        <v/>
      </c>
      <c r="V80" s="201">
        <f>COUNTIF(T$58:T80,OK)+COUNTIF(T$58:T80,RDGfix)+COUNTIF(T$58:T80,RDGave)+COUNTIF(T$58:T80,RDGevent)+V$32-1</f>
        <v>0</v>
      </c>
      <c r="W80" s="193"/>
      <c r="X80" s="194" t="str">
        <f t="shared" si="497"/>
        <v/>
      </c>
      <c r="Y80" s="6" t="str">
        <f t="shared" si="498"/>
        <v/>
      </c>
      <c r="Z80" s="201">
        <f>COUNTIF(X$58:X80,OK)+COUNTIF(X$58:X80,RDGfix)+COUNTIF(X$58:X80,RDGave)+COUNTIF(X$58:X80,RDGevent)+Z$32-1</f>
        <v>0</v>
      </c>
      <c r="AA80" s="193"/>
      <c r="AB80" s="194" t="str">
        <f t="shared" si="499"/>
        <v/>
      </c>
      <c r="AC80" s="6" t="str">
        <f t="shared" si="500"/>
        <v/>
      </c>
      <c r="AD80" s="201">
        <f>COUNTIF(AB$58:AB80,OK)+COUNTIF(AB$58:AB80,RDGfix)+COUNTIF(AB$58:AB80,RDGave)+COUNTIF(AB$58:AB80,RDGevent)+AD$32-1</f>
        <v>0</v>
      </c>
      <c r="AE80" s="193"/>
      <c r="AF80" s="194" t="str">
        <f t="shared" si="501"/>
        <v/>
      </c>
      <c r="AG80" s="6" t="str">
        <f t="shared" si="502"/>
        <v/>
      </c>
      <c r="AH80" s="201">
        <f>COUNTIF(AF$58:AF80,OK)+COUNTIF(AF$58:AF80,RDGfix)+COUNTIF(AF$58:AF80,RDGave)+COUNTIF(AF$58:AF80,RDGevent)+AH$32-1</f>
        <v>0</v>
      </c>
      <c r="AI80" s="193"/>
      <c r="AJ80" s="194" t="str">
        <f t="shared" si="503"/>
        <v/>
      </c>
      <c r="AK80" s="6" t="str">
        <f t="shared" si="504"/>
        <v/>
      </c>
      <c r="AL80" s="201">
        <f>COUNTIF(AJ$58:AJ80,OK)+COUNTIF(AJ$58:AJ80,RDGfix)+COUNTIF(AJ$58:AJ80,RDGave)+COUNTIF(AJ$58:AJ80,RDGevent)+AL$32-1</f>
        <v>0</v>
      </c>
      <c r="AM80" s="243"/>
      <c r="AN80" s="194" t="str">
        <f t="shared" si="505"/>
        <v/>
      </c>
      <c r="AO80" s="6" t="str">
        <f t="shared" si="506"/>
        <v/>
      </c>
      <c r="AP80" s="201">
        <f>COUNTIF(AN$58:AN80,OK)+COUNTIF(AN$58:AN80,RDGfix)+COUNTIF(AN$58:AN80,RDGave)+COUNTIF(AN$58:AN80,RDGevent)+AP$32-1</f>
        <v>0</v>
      </c>
      <c r="AQ80" s="193"/>
      <c r="AR80" s="194" t="str">
        <f t="shared" si="507"/>
        <v/>
      </c>
      <c r="AS80" s="6" t="str">
        <f t="shared" si="508"/>
        <v/>
      </c>
      <c r="AT80" s="201">
        <f>COUNTIF(AR$58:AR80,OK)+COUNTIF(AR$58:AR80,RDGfix)+COUNTIF(AR$58:AR80,RDGave)+COUNTIF(AR$58:AR80,RDGevent)+AT$32-1</f>
        <v>0</v>
      </c>
      <c r="AU80" s="193"/>
      <c r="AV80" s="194" t="str">
        <f t="shared" si="509"/>
        <v/>
      </c>
      <c r="AW80" s="6" t="str">
        <f t="shared" si="510"/>
        <v/>
      </c>
      <c r="AX80" s="201">
        <f>COUNTIF(AV$58:AV80,OK)+COUNTIF(AV$58:AV80,RDGfix)+COUNTIF(AV$58:AV80,RDGave)+COUNTIF(AV$58:AV80,RDGevent)+AX$32-1</f>
        <v>0</v>
      </c>
      <c r="AY80" s="193"/>
      <c r="AZ80" s="194" t="str">
        <f t="shared" si="511"/>
        <v/>
      </c>
      <c r="BA80" s="6" t="str">
        <f t="shared" si="512"/>
        <v/>
      </c>
      <c r="BB80" s="201">
        <f>COUNTIF(AZ$58:AZ80,OK)+COUNTIF(AZ$58:AZ80,RDGfix)+COUNTIF(AZ$58:AZ80,RDGave)+COUNTIF(AZ$58:AZ80,RDGevent)+BB$32-1</f>
        <v>0</v>
      </c>
      <c r="BC80" s="193"/>
      <c r="BD80" s="194" t="str">
        <f t="shared" si="513"/>
        <v/>
      </c>
      <c r="BE80" s="6" t="str">
        <f t="shared" si="514"/>
        <v/>
      </c>
      <c r="BF80" s="201">
        <f>COUNTIF(BD$58:BD80,OK)+COUNTIF(BD$58:BD80,RDGfix)+COUNTIF(BD$58:BD80,RDGave)+COUNTIF(BD$58:BD80,RDGevent)+BF$32-1</f>
        <v>0</v>
      </c>
      <c r="BG80" s="193"/>
      <c r="BH80" s="194" t="str">
        <f t="shared" si="515"/>
        <v/>
      </c>
      <c r="BI80" s="6" t="str">
        <f t="shared" si="516"/>
        <v/>
      </c>
      <c r="BJ80" s="201">
        <f>COUNTIF(BH$58:BH80,OK)+COUNTIF(BH$58:BH80,RDGfix)+COUNTIF(BH$58:BH80,RDGave)+COUNTIF(BH$58:BH80,RDGevent)+BJ$32-1</f>
        <v>0</v>
      </c>
      <c r="BK80" s="193"/>
      <c r="BL80" s="194" t="str">
        <f t="shared" si="517"/>
        <v/>
      </c>
      <c r="BM80" s="6" t="str">
        <f t="shared" si="518"/>
        <v/>
      </c>
      <c r="BN80" s="201">
        <f>COUNTIF(BL$58:BL80,OK)+COUNTIF(BL$58:BL80,RDGfix)+COUNTIF(BL$58:BL80,RDGave)+COUNTIF(BL$58:BL80,RDGevent)+BN$32-1</f>
        <v>0</v>
      </c>
      <c r="BO80" s="193"/>
      <c r="BP80" s="194" t="str">
        <f t="shared" si="519"/>
        <v/>
      </c>
      <c r="BQ80" s="6" t="str">
        <f t="shared" si="520"/>
        <v/>
      </c>
      <c r="BR80" s="201">
        <f>COUNTIF(BP$58:BP80,OK)+COUNTIF(BP$58:BP80,RDGfix)+COUNTIF(BP$58:BP80,RDGave)+COUNTIF(BP$58:BP80,RDGevent)+BR$32-1</f>
        <v>0</v>
      </c>
      <c r="BS80" s="193"/>
      <c r="BT80" s="194" t="str">
        <f t="shared" si="521"/>
        <v/>
      </c>
      <c r="BU80" s="6" t="str">
        <f t="shared" si="522"/>
        <v/>
      </c>
      <c r="BV80" s="201">
        <f>COUNTIF(BT$58:BT80,OK)+COUNTIF(BT$58:BT80,RDGfix)+COUNTIF(BT$58:BT80,RDGave)+COUNTIF(BT$58:BT80,RDGevent)+BV$32-1</f>
        <v>0</v>
      </c>
      <c r="BW80" s="193"/>
      <c r="BX80" s="194" t="str">
        <f t="shared" si="523"/>
        <v/>
      </c>
      <c r="BY80" s="6" t="str">
        <f t="shared" si="524"/>
        <v/>
      </c>
      <c r="BZ80" s="201">
        <f>COUNTIF(BX$58:BX80,OK)+COUNTIF(BX$58:BX80,RDGfix)+COUNTIF(BX$58:BX80,RDGave)+COUNTIF(BX$58:BX80,RDGevent)+BZ$32-1</f>
        <v>0</v>
      </c>
      <c r="CA80" s="193"/>
      <c r="CB80" s="194" t="str">
        <f t="shared" si="525"/>
        <v/>
      </c>
      <c r="CC80" s="6" t="str">
        <f t="shared" si="526"/>
        <v/>
      </c>
      <c r="CD80" s="201">
        <f>COUNTIF(CB$58:CB80,OK)+COUNTIF(CB$58:CB80,RDGfix)+COUNTIF(CB$58:CB80,RDGave)+COUNTIF(CB$58:CB80,RDGevent)+CD$32-1</f>
        <v>0</v>
      </c>
      <c r="CE80" s="193"/>
      <c r="CF80" s="194" t="str">
        <f t="shared" si="527"/>
        <v/>
      </c>
      <c r="CG80" s="6" t="str">
        <f t="shared" si="528"/>
        <v/>
      </c>
      <c r="CH80" s="201">
        <f>COUNTIF(CF$58:CF80,OK)+COUNTIF(CF$58:CF80,RDGfix)+COUNTIF(CF$58:CF80,RDGave)+COUNTIF(CF$58:CF80,RDGevent)+CH$32-1</f>
        <v>0</v>
      </c>
      <c r="CI80" s="193"/>
      <c r="CJ80" s="194" t="str">
        <f t="shared" si="529"/>
        <v/>
      </c>
      <c r="CK80" s="6" t="str">
        <f t="shared" si="530"/>
        <v/>
      </c>
      <c r="CL80" s="201">
        <f>COUNTIF(CJ$58:CJ80,OK)+COUNTIF(CJ$58:CJ80,RDGfix)+COUNTIF(CJ$58:CJ80,RDGave)+COUNTIF(CJ$58:CJ80,RDGevent)+CL$32-1</f>
        <v>0</v>
      </c>
      <c r="CM80" s="193"/>
      <c r="CN80" s="194" t="str">
        <f t="shared" si="531"/>
        <v/>
      </c>
      <c r="CO80" s="6" t="str">
        <f t="shared" si="532"/>
        <v/>
      </c>
      <c r="CP80" s="201">
        <f>COUNTIF(CN$58:CN80,OK)+COUNTIF(CN$58:CN80,RDGfix)+COUNTIF(CN$58:CN80,RDGave)+COUNTIF(CN$58:CN80,RDGevent)+CP$32-1</f>
        <v>0</v>
      </c>
      <c r="CQ80" s="193"/>
      <c r="CR80" s="194" t="str">
        <f t="shared" si="533"/>
        <v/>
      </c>
      <c r="CS80" s="6" t="str">
        <f t="shared" si="534"/>
        <v/>
      </c>
      <c r="CT80" s="201">
        <f>COUNTIF(CR$58:CR80,OK)+COUNTIF(CR$58:CR80,RDGfix)+COUNTIF(CR$58:CR80,RDGave)+COUNTIF(CR$58:CR80,RDGevent)+CT$32-1</f>
        <v>0</v>
      </c>
      <c r="CU80" s="193"/>
      <c r="CV80" s="194" t="str">
        <f t="shared" si="535"/>
        <v/>
      </c>
      <c r="CW80" s="6" t="str">
        <f t="shared" si="536"/>
        <v/>
      </c>
      <c r="CX80" s="201">
        <f>COUNTIF(CV$58:CV80,OK)+COUNTIF(CV$58:CV80,RDGfix)+COUNTIF(CV$58:CV80,RDGave)+COUNTIF(CV$58:CV80,RDGevent)+CX$32-1</f>
        <v>0</v>
      </c>
      <c r="CY80" s="193"/>
      <c r="CZ80" s="194" t="str">
        <f t="shared" si="537"/>
        <v/>
      </c>
      <c r="DA80" s="6" t="str">
        <f t="shared" si="538"/>
        <v/>
      </c>
      <c r="DB80" s="201">
        <f>COUNTIF(CZ$58:CZ80,OK)+COUNTIF(CZ$58:CZ80,RDGfix)+COUNTIF(CZ$58:CZ80,RDGave)+COUNTIF(CZ$58:CZ80,RDGevent)+DB$32-1</f>
        <v>0</v>
      </c>
      <c r="DC80" s="193"/>
      <c r="DD80" s="194" t="str">
        <f t="shared" si="539"/>
        <v/>
      </c>
      <c r="DE80" s="6" t="str">
        <f t="shared" si="540"/>
        <v/>
      </c>
      <c r="DF80" s="201">
        <f>COUNTIF(DD$58:DD80,OK)+COUNTIF(DD$58:DD80,RDGfix)+COUNTIF(DD$58:DD80,RDGave)+COUNTIF(DD$58:DD80,RDGevent)+DF$32-1</f>
        <v>0</v>
      </c>
      <c r="DG80" s="193"/>
      <c r="DH80" s="194" t="str">
        <f t="shared" si="541"/>
        <v/>
      </c>
      <c r="DI80" s="6" t="str">
        <f t="shared" si="542"/>
        <v/>
      </c>
      <c r="DJ80" s="201">
        <f>COUNTIF(DH$58:DH80,OK)+COUNTIF(DH$58:DH80,RDGfix)+COUNTIF(DH$58:DH80,RDGave)+COUNTIF(DH$58:DH80,RDGevent)+DJ$32-1</f>
        <v>0</v>
      </c>
      <c r="DK80" s="193"/>
      <c r="DL80" s="194" t="str">
        <f t="shared" si="543"/>
        <v/>
      </c>
      <c r="DM80" s="6" t="str">
        <f t="shared" si="544"/>
        <v/>
      </c>
      <c r="DN80" s="201">
        <f>COUNTIF(DL$58:DL80,OK)+COUNTIF(DL$58:DL80,RDGfix)+COUNTIF(DL$58:DL80,RDGave)+COUNTIF(DL$58:DL80,RDGevent)+DN$32-1</f>
        <v>0</v>
      </c>
      <c r="DO80" s="193"/>
      <c r="DP80" s="194" t="str">
        <f t="shared" si="545"/>
        <v/>
      </c>
      <c r="DQ80" s="6" t="str">
        <f t="shared" si="546"/>
        <v/>
      </c>
      <c r="DR80" s="201">
        <f>COUNTIF(DP$58:DP80,OK)+COUNTIF(DP$58:DP80,RDGfix)+COUNTIF(DP$58:DP80,RDGave)+COUNTIF(DP$58:DP80,RDGevent)+DR$32-1</f>
        <v>0</v>
      </c>
      <c r="DS80" s="193"/>
      <c r="DT80" s="194" t="str">
        <f t="shared" si="547"/>
        <v/>
      </c>
      <c r="DU80" s="6" t="str">
        <f t="shared" si="548"/>
        <v/>
      </c>
      <c r="DV80" s="201">
        <f>COUNTIF(DT$58:DT80,OK)+COUNTIF(DT$58:DT80,RDGfix)+COUNTIF(DT$58:DT80,RDGave)+COUNTIF(DT$58:DT80,RDGevent)+DV$32-1</f>
        <v>0</v>
      </c>
      <c r="DW80" s="193"/>
      <c r="DX80" s="194" t="str">
        <f t="shared" si="549"/>
        <v/>
      </c>
      <c r="DY80" s="6" t="str">
        <f t="shared" si="550"/>
        <v/>
      </c>
      <c r="DZ80" s="201">
        <f>COUNTIF(DX$58:DX80,OK)+COUNTIF(DX$58:DX80,RDGfix)+COUNTIF(DX$58:DX80,RDGave)+COUNTIF(DX$58:DX80,RDGevent)+DZ$32-1</f>
        <v>0</v>
      </c>
      <c r="EA80" s="193"/>
      <c r="EB80" s="194" t="str">
        <f t="shared" si="551"/>
        <v/>
      </c>
      <c r="EC80" s="6" t="str">
        <f t="shared" si="552"/>
        <v/>
      </c>
      <c r="ED80" s="201">
        <f>COUNTIF(EB$58:EB80,OK)+COUNTIF(EB$58:EB80,RDGfix)+COUNTIF(EB$58:EB80,RDGave)+COUNTIF(EB$58:EB80,RDGevent)+ED$32-1</f>
        <v>0</v>
      </c>
      <c r="EE80" s="193"/>
      <c r="EF80" s="194" t="str">
        <f t="shared" si="553"/>
        <v/>
      </c>
      <c r="EG80" s="6" t="str">
        <f t="shared" si="554"/>
        <v/>
      </c>
      <c r="EH80" s="201">
        <f>COUNTIF(EF$58:EF80,OK)+COUNTIF(EF$58:EF80,RDGfix)+COUNTIF(EF$58:EF80,RDGave)+COUNTIF(EF$58:EF80,RDGevent)+EH$32-1</f>
        <v>0</v>
      </c>
      <c r="EI80" s="193"/>
      <c r="EJ80" s="194" t="str">
        <f t="shared" si="555"/>
        <v/>
      </c>
      <c r="EK80" s="6" t="str">
        <f t="shared" si="556"/>
        <v/>
      </c>
      <c r="EL80" s="201">
        <f>COUNTIF(EJ$58:EJ80,OK)+COUNTIF(EJ$58:EJ80,RDGfix)+COUNTIF(EJ$58:EJ80,RDGave)+COUNTIF(EJ$58:EJ80,RDGevent)+EL$32-1</f>
        <v>0</v>
      </c>
      <c r="EM80" s="193"/>
      <c r="EN80" s="194" t="str">
        <f t="shared" si="557"/>
        <v/>
      </c>
      <c r="EO80" s="6" t="str">
        <f t="shared" si="558"/>
        <v/>
      </c>
      <c r="EP80" s="201">
        <f>COUNTIF(EN$58:EN80,OK)+COUNTIF(EN$58:EN80,RDGfix)+COUNTIF(EN$58:EN80,RDGave)+COUNTIF(EN$58:EN80,RDGevent)+EP$32-1</f>
        <v>0</v>
      </c>
      <c r="EQ80" s="193"/>
      <c r="ER80" s="194" t="str">
        <f t="shared" si="559"/>
        <v/>
      </c>
      <c r="ES80" s="6" t="str">
        <f t="shared" si="560"/>
        <v/>
      </c>
      <c r="ET80" s="201">
        <f>COUNTIF(ER$58:ER80,OK)+COUNTIF(ER$58:ER80,RDGfix)+COUNTIF(ER$58:ER80,RDGave)+COUNTIF(ER$58:ER80,RDGevent)+ET$32-1</f>
        <v>0</v>
      </c>
      <c r="EU80" s="193"/>
      <c r="EV80" s="194" t="str">
        <f t="shared" si="561"/>
        <v/>
      </c>
      <c r="EW80" s="6" t="str">
        <f t="shared" si="562"/>
        <v/>
      </c>
      <c r="EX80" s="201">
        <f>COUNTIF(EV$58:EV80,OK)+COUNTIF(EV$58:EV80,RDGfix)+COUNTIF(EV$58:EV80,RDGave)+COUNTIF(EV$58:EV80,RDGevent)+EX$32-1</f>
        <v>0</v>
      </c>
      <c r="EY80" s="193"/>
      <c r="EZ80" s="194" t="str">
        <f t="shared" si="563"/>
        <v/>
      </c>
      <c r="FA80" s="6" t="str">
        <f t="shared" si="564"/>
        <v/>
      </c>
      <c r="FB80" s="201">
        <f>COUNTIF(EZ$58:EZ80,OK)+COUNTIF(EZ$58:EZ80,RDGfix)+COUNTIF(EZ$58:EZ80,RDGave)+COUNTIF(EZ$58:EZ80,RDGevent)+FB$32-1</f>
        <v>0</v>
      </c>
      <c r="FC80" s="193"/>
      <c r="FD80" s="194" t="str">
        <f t="shared" si="565"/>
        <v/>
      </c>
      <c r="FE80" s="6" t="str">
        <f t="shared" si="566"/>
        <v/>
      </c>
      <c r="FF80" s="201">
        <f>COUNTIF(FD$58:FD80,OK)+COUNTIF(FD$58:FD80,RDGfix)+COUNTIF(FD$58:FD80,RDGave)+COUNTIF(FD$58:FD80,RDGevent)+FF$32-1</f>
        <v>0</v>
      </c>
      <c r="FG80" s="193"/>
      <c r="FH80" s="194" t="str">
        <f t="shared" si="567"/>
        <v/>
      </c>
      <c r="FI80" s="6" t="str">
        <f t="shared" si="568"/>
        <v/>
      </c>
      <c r="FJ80" s="201">
        <f>COUNTIF(FH$58:FH80,OK)+COUNTIF(FH$58:FH80,RDGfix)+COUNTIF(FH$58:FH80,RDGave)+COUNTIF(FH$58:FH80,RDGevent)+FJ$32-1</f>
        <v>0</v>
      </c>
      <c r="FK80" s="2"/>
      <c r="FL80" s="53"/>
      <c r="FM80" s="2"/>
      <c r="FN80" s="54"/>
      <c r="FO80" s="45"/>
      <c r="FP80" s="2"/>
    </row>
    <row r="81" spans="1:172" s="7" customFormat="1">
      <c r="A81" s="45"/>
      <c r="B81" s="5" t="s">
        <v>322</v>
      </c>
      <c r="C81" s="242"/>
      <c r="D81" s="6" t="str">
        <f t="shared" si="407"/>
        <v/>
      </c>
      <c r="E81" s="6" t="str">
        <f t="shared" si="408"/>
        <v/>
      </c>
      <c r="F81" s="201">
        <f>COUNTIF(D$58:D81,OK)+COUNTIF(D$58:D81,RDGfix)+COUNTIF(D$58:D81,RDGave)+COUNTIF(D$58:D81,RDGevent)</f>
        <v>0</v>
      </c>
      <c r="G81" s="193"/>
      <c r="H81" s="194" t="str">
        <f t="shared" ref="H81" si="569">IF(G81="","",OK)</f>
        <v/>
      </c>
      <c r="I81" s="6" t="str">
        <f t="shared" ref="I81" si="570">IF(G81="","",IF(AND(H$57="L",H81="DNC"),$I$2,
IF(H81=OK,J81,IF(HLOOKUP(H81,Comments3,2,FALSE)=D,J$57,IF(HLOOKUP(H81,Comments3,2,FALSE)=A,VLOOKUP(G81,Averages,G$4,FALSE),IF(HLOOKUP(H81,Comments3,2,FALSE)=E,VLOOKUP(G81,EventAverage,2,FALSE), HLOOKUP(H81,Comments4,2,FALSE)))))))</f>
        <v/>
      </c>
      <c r="J81" s="201">
        <f>COUNTIF(H$58:H81,OK)+COUNTIF(H$58:H81,RDGfix)+COUNTIF(H$58:H81,RDGave)+COUNTIF(H$58:H81,RDGevent)+J$32-1</f>
        <v>0</v>
      </c>
      <c r="K81" s="193"/>
      <c r="L81" s="194" t="str">
        <f t="shared" ref="L81" si="571">IF(K81="","",OK)</f>
        <v/>
      </c>
      <c r="M81" s="6" t="str">
        <f t="shared" ref="M81" si="572">IF(K81="","",IF(AND(L$57="L",L81="DNC"),$I$2,
IF(L81=OK,N81,IF(HLOOKUP(L81,Comments3,2,FALSE)=D,N$57,IF(HLOOKUP(L81,Comments3,2,FALSE)=A,VLOOKUP(K81,Averages,K$4,FALSE),IF(HLOOKUP(L81,Comments3,2,FALSE)=E,VLOOKUP(K81,EventAverage,2,FALSE), HLOOKUP(L81,Comments4,2,FALSE)))))))</f>
        <v/>
      </c>
      <c r="N81" s="201">
        <f>COUNTIF(L$58:L81,OK)+COUNTIF(L$58:L81,RDGfix)+COUNTIF(L$58:L81,RDGave)+COUNTIF(L$58:L81,RDGevent)+N$32-1</f>
        <v>0</v>
      </c>
      <c r="O81" s="193"/>
      <c r="P81" s="194" t="str">
        <f t="shared" ref="P81" si="573">IF(O81="","",OK)</f>
        <v/>
      </c>
      <c r="Q81" s="6" t="str">
        <f t="shared" ref="Q81" si="574">IF(O81="","",IF(AND(P$57="L",P81="DNC"),$I$2,
IF(P81=OK,R81,IF(HLOOKUP(P81,Comments3,2,FALSE)=D,R$57,IF(HLOOKUP(P81,Comments3,2,FALSE)=A,VLOOKUP(O81,Averages,O$4,FALSE),IF(HLOOKUP(P81,Comments3,2,FALSE)=E,VLOOKUP(O81,EventAverage,2,FALSE), HLOOKUP(P81,Comments4,2,FALSE)))))))</f>
        <v/>
      </c>
      <c r="R81" s="201">
        <f>COUNTIF(P$58:P81,OK)+COUNTIF(P$58:P81,RDGfix)+COUNTIF(P$58:P81,RDGave)+COUNTIF(P$58:P81,RDGevent)+R$32-1</f>
        <v>0</v>
      </c>
      <c r="S81" s="193"/>
      <c r="T81" s="194" t="str">
        <f t="shared" ref="T81" si="575">IF(S81="","",OK)</f>
        <v/>
      </c>
      <c r="U81" s="6" t="str">
        <f t="shared" ref="U81" si="576">IF(S81="","",IF(AND(T$57="L",T81="DNC"),$I$2,
IF(T81=OK,V81,IF(HLOOKUP(T81,Comments3,2,FALSE)=D,V$57,IF(HLOOKUP(T81,Comments3,2,FALSE)=A,VLOOKUP(S81,Averages,S$4,FALSE),IF(HLOOKUP(T81,Comments3,2,FALSE)=E,VLOOKUP(S81,EventAverage,2,FALSE), HLOOKUP(T81,Comments4,2,FALSE)))))))</f>
        <v/>
      </c>
      <c r="V81" s="201">
        <f>COUNTIF(T$58:T81,OK)+COUNTIF(T$58:T81,RDGfix)+COUNTIF(T$58:T81,RDGave)+COUNTIF(T$58:T81,RDGevent)+V$32-1</f>
        <v>0</v>
      </c>
      <c r="W81" s="193"/>
      <c r="X81" s="194" t="str">
        <f t="shared" ref="X81" si="577">IF(W81="","",OK)</f>
        <v/>
      </c>
      <c r="Y81" s="6" t="str">
        <f t="shared" ref="Y81" si="578">IF(W81="","",IF(AND(X$57="L",X81="DNC"),$I$2,
IF(X81=OK,Z81,IF(HLOOKUP(X81,Comments3,2,FALSE)=D,Z$57,IF(HLOOKUP(X81,Comments3,2,FALSE)=A,VLOOKUP(W81,Averages,W$4,FALSE),IF(HLOOKUP(X81,Comments3,2,FALSE)=E,VLOOKUP(W81,EventAverage,2,FALSE), HLOOKUP(X81,Comments4,2,FALSE)))))))</f>
        <v/>
      </c>
      <c r="Z81" s="201">
        <f>COUNTIF(X$58:X81,OK)+COUNTIF(X$58:X81,RDGfix)+COUNTIF(X$58:X81,RDGave)+COUNTIF(X$58:X81,RDGevent)+Z$32-1</f>
        <v>0</v>
      </c>
      <c r="AA81" s="193"/>
      <c r="AB81" s="194" t="str">
        <f t="shared" ref="AB81" si="579">IF(AA81="","",OK)</f>
        <v/>
      </c>
      <c r="AC81" s="6" t="str">
        <f t="shared" ref="AC81" si="580">IF(AA81="","",IF(AND(AB$57="L",AB81="DNC"),$I$2,
IF(AB81=OK,AD81,IF(HLOOKUP(AB81,Comments3,2,FALSE)=D,AD$57,IF(HLOOKUP(AB81,Comments3,2,FALSE)=A,VLOOKUP(AA81,Averages,AA$4,FALSE),IF(HLOOKUP(AB81,Comments3,2,FALSE)=E,VLOOKUP(AA81,EventAverage,2,FALSE), HLOOKUP(AB81,Comments4,2,FALSE)))))))</f>
        <v/>
      </c>
      <c r="AD81" s="201">
        <f>COUNTIF(AB$58:AB81,OK)+COUNTIF(AB$58:AB81,RDGfix)+COUNTIF(AB$58:AB81,RDGave)+COUNTIF(AB$58:AB81,RDGevent)+AD$32-1</f>
        <v>0</v>
      </c>
      <c r="AE81" s="193"/>
      <c r="AF81" s="194" t="str">
        <f t="shared" ref="AF81" si="581">IF(AE81="","",OK)</f>
        <v/>
      </c>
      <c r="AG81" s="6" t="str">
        <f t="shared" ref="AG81" si="582">IF(AE81="","",IF(AND(AF$57="L",AF81="DNC"),$I$2,
IF(AF81=OK,AH81,IF(HLOOKUP(AF81,Comments3,2,FALSE)=D,AH$57,IF(HLOOKUP(AF81,Comments3,2,FALSE)=A,VLOOKUP(AE81,Averages,AE$4,FALSE),IF(HLOOKUP(AF81,Comments3,2,FALSE)=E,VLOOKUP(AE81,EventAverage,2,FALSE), HLOOKUP(AF81,Comments4,2,FALSE)))))))</f>
        <v/>
      </c>
      <c r="AH81" s="201">
        <f>COUNTIF(AF$58:AF81,OK)+COUNTIF(AF$58:AF81,RDGfix)+COUNTIF(AF$58:AF81,RDGave)+COUNTIF(AF$58:AF81,RDGevent)+AH$32-1</f>
        <v>0</v>
      </c>
      <c r="AI81" s="193"/>
      <c r="AJ81" s="194" t="str">
        <f t="shared" ref="AJ81" si="583">IF(AI81="","",OK)</f>
        <v/>
      </c>
      <c r="AK81" s="6" t="str">
        <f t="shared" ref="AK81" si="584">IF(AI81="","",IF(AND(AJ$57="L",AJ81="DNC"),$I$2,
IF(AJ81=OK,AL81,IF(HLOOKUP(AJ81,Comments3,2,FALSE)=D,AL$57,IF(HLOOKUP(AJ81,Comments3,2,FALSE)=A,VLOOKUP(AI81,Averages,AI$4,FALSE),IF(HLOOKUP(AJ81,Comments3,2,FALSE)=E,VLOOKUP(AI81,EventAverage,2,FALSE), HLOOKUP(AJ81,Comments4,2,FALSE)))))))</f>
        <v/>
      </c>
      <c r="AL81" s="201">
        <f>COUNTIF(AJ$58:AJ81,OK)+COUNTIF(AJ$58:AJ81,RDGfix)+COUNTIF(AJ$58:AJ81,RDGave)+COUNTIF(AJ$58:AJ81,RDGevent)+AL$32-1</f>
        <v>0</v>
      </c>
      <c r="AM81" s="243"/>
      <c r="AN81" s="194" t="str">
        <f t="shared" ref="AN81" si="585">IF(AM81="","",OK)</f>
        <v/>
      </c>
      <c r="AO81" s="6" t="str">
        <f t="shared" si="506"/>
        <v/>
      </c>
      <c r="AP81" s="201">
        <f>COUNTIF(AN$58:AN81,OK)+COUNTIF(AN$58:AN81,RDGfix)+COUNTIF(AN$58:AN81,RDGave)+COUNTIF(AN$58:AN81,RDGevent)+AP$32-1</f>
        <v>0</v>
      </c>
      <c r="AQ81" s="193"/>
      <c r="AR81" s="194" t="str">
        <f t="shared" ref="AR81" si="586">IF(AQ81="","",OK)</f>
        <v/>
      </c>
      <c r="AS81" s="6" t="str">
        <f t="shared" ref="AS81" si="587">IF(AQ81="","",IF(AND(AR$57="L",AR81="DNC"),$I$2,
IF(AR81=OK,AT81,IF(HLOOKUP(AR81,Comments3,2,FALSE)=D,AT$57,IF(HLOOKUP(AR81,Comments3,2,FALSE)=A,VLOOKUP(AQ81,Averages,AQ$4,FALSE),IF(HLOOKUP(AR81,Comments3,2,FALSE)=E,VLOOKUP(AQ81,EventAverage,2,FALSE), HLOOKUP(AR81,Comments4,2,FALSE)))))))</f>
        <v/>
      </c>
      <c r="AT81" s="201">
        <f>COUNTIF(AR$58:AR81,OK)+COUNTIF(AR$58:AR81,RDGfix)+COUNTIF(AR$58:AR81,RDGave)+COUNTIF(AR$58:AR81,RDGevent)+AT$32-1</f>
        <v>0</v>
      </c>
      <c r="AU81" s="193"/>
      <c r="AV81" s="194" t="str">
        <f t="shared" ref="AV81" si="588">IF(AU81="","",OK)</f>
        <v/>
      </c>
      <c r="AW81" s="6" t="str">
        <f t="shared" ref="AW81" si="589">IF(AU81="","",IF(AND(AV$57="L",AV81="DNC"),$I$2,
IF(AV81=OK,AX81,IF(HLOOKUP(AV81,Comments3,2,FALSE)=D,AX$57,IF(HLOOKUP(AV81,Comments3,2,FALSE)=A,VLOOKUP(AU81,Averages,AU$4,FALSE),IF(HLOOKUP(AV81,Comments3,2,FALSE)=E,VLOOKUP(AU81,EventAverage,2,FALSE), HLOOKUP(AV81,Comments4,2,FALSE)))))))</f>
        <v/>
      </c>
      <c r="AX81" s="201">
        <f>COUNTIF(AV$58:AV81,OK)+COUNTIF(AV$58:AV81,RDGfix)+COUNTIF(AV$58:AV81,RDGave)+COUNTIF(AV$58:AV81,RDGevent)+AX$32-1</f>
        <v>0</v>
      </c>
      <c r="AY81" s="193"/>
      <c r="AZ81" s="194" t="str">
        <f t="shared" ref="AZ81" si="590">IF(AY81="","",OK)</f>
        <v/>
      </c>
      <c r="BA81" s="6" t="str">
        <f t="shared" ref="BA81" si="591">IF(AY81="","",IF(AND(AZ$57="L",AZ81="DNC"),$I$2,
IF(AZ81=OK,BB81,IF(HLOOKUP(AZ81,Comments3,2,FALSE)=D,BB$57,IF(HLOOKUP(AZ81,Comments3,2,FALSE)=A,VLOOKUP(AY81,Averages,AY$4,FALSE),IF(HLOOKUP(AZ81,Comments3,2,FALSE)=E,VLOOKUP(AY81,EventAverage,2,FALSE), HLOOKUP(AZ81,Comments4,2,FALSE)))))))</f>
        <v/>
      </c>
      <c r="BB81" s="201">
        <f>COUNTIF(AZ$58:AZ81,OK)+COUNTIF(AZ$58:AZ81,RDGfix)+COUNTIF(AZ$58:AZ81,RDGave)+COUNTIF(AZ$58:AZ81,RDGevent)+BB$32-1</f>
        <v>0</v>
      </c>
      <c r="BC81" s="193"/>
      <c r="BD81" s="194" t="str">
        <f t="shared" ref="BD81" si="592">IF(BC81="","",OK)</f>
        <v/>
      </c>
      <c r="BE81" s="6" t="str">
        <f t="shared" ref="BE81" si="593">IF(BC81="","",IF(AND(BD$57="L",BD81="DNC"),$I$2,
IF(BD81=OK,BF81,IF(HLOOKUP(BD81,Comments3,2,FALSE)=D,BF$57,IF(HLOOKUP(BD81,Comments3,2,FALSE)=A,VLOOKUP(BC81,Averages,BC$4,FALSE),IF(HLOOKUP(BD81,Comments3,2,FALSE)=E,VLOOKUP(BC81,EventAverage,2,FALSE), HLOOKUP(BD81,Comments4,2,FALSE)))))))</f>
        <v/>
      </c>
      <c r="BF81" s="201">
        <f>COUNTIF(BD$58:BD81,OK)+COUNTIF(BD$58:BD81,RDGfix)+COUNTIF(BD$58:BD81,RDGave)+COUNTIF(BD$58:BD81,RDGevent)+BF$32-1</f>
        <v>0</v>
      </c>
      <c r="BG81" s="193"/>
      <c r="BH81" s="194" t="str">
        <f t="shared" ref="BH81" si="594">IF(BG81="","",OK)</f>
        <v/>
      </c>
      <c r="BI81" s="6" t="str">
        <f t="shared" ref="BI81" si="595">IF(BG81="","",IF(AND(BH$57="L",BH81="DNC"),$I$2,
IF(BH81=OK,BJ81,IF(HLOOKUP(BH81,Comments3,2,FALSE)=D,BJ$57,IF(HLOOKUP(BH81,Comments3,2,FALSE)=A,VLOOKUP(BG81,Averages,BG$4,FALSE),IF(HLOOKUP(BH81,Comments3,2,FALSE)=E,VLOOKUP(BG81,EventAverage,2,FALSE), HLOOKUP(BH81,Comments4,2,FALSE)))))))</f>
        <v/>
      </c>
      <c r="BJ81" s="201">
        <f>COUNTIF(BH$58:BH81,OK)+COUNTIF(BH$58:BH81,RDGfix)+COUNTIF(BH$58:BH81,RDGave)+COUNTIF(BH$58:BH81,RDGevent)+BJ$32-1</f>
        <v>0</v>
      </c>
      <c r="BK81" s="193"/>
      <c r="BL81" s="194" t="str">
        <f t="shared" ref="BL81" si="596">IF(BK81="","",OK)</f>
        <v/>
      </c>
      <c r="BM81" s="6" t="str">
        <f t="shared" ref="BM81" si="597">IF(BK81="","",IF(AND(BL$57="L",BL81="DNC"),$I$2,
IF(BL81=OK,BN81,IF(HLOOKUP(BL81,Comments3,2,FALSE)=D,BN$57,IF(HLOOKUP(BL81,Comments3,2,FALSE)=A,VLOOKUP(BK81,Averages,BK$4,FALSE),IF(HLOOKUP(BL81,Comments3,2,FALSE)=E,VLOOKUP(BK81,EventAverage,2,FALSE), HLOOKUP(BL81,Comments4,2,FALSE)))))))</f>
        <v/>
      </c>
      <c r="BN81" s="201">
        <f>COUNTIF(BL$58:BL81,OK)+COUNTIF(BL$58:BL81,RDGfix)+COUNTIF(BL$58:BL81,RDGave)+COUNTIF(BL$58:BL81,RDGevent)+BN$32-1</f>
        <v>0</v>
      </c>
      <c r="BO81" s="193"/>
      <c r="BP81" s="194" t="str">
        <f t="shared" ref="BP81" si="598">IF(BO81="","",OK)</f>
        <v/>
      </c>
      <c r="BQ81" s="6" t="str">
        <f t="shared" ref="BQ81" si="599">IF(BO81="","",IF(AND(BP$57="L",BP81="DNC"),$I$2,
IF(BP81=OK,BR81,IF(HLOOKUP(BP81,Comments3,2,FALSE)=D,BR$57,IF(HLOOKUP(BP81,Comments3,2,FALSE)=A,VLOOKUP(BO81,Averages,BO$4,FALSE),IF(HLOOKUP(BP81,Comments3,2,FALSE)=E,VLOOKUP(BO81,EventAverage,2,FALSE), HLOOKUP(BP81,Comments4,2,FALSE)))))))</f>
        <v/>
      </c>
      <c r="BR81" s="201">
        <f>COUNTIF(BP$58:BP81,OK)+COUNTIF(BP$58:BP81,RDGfix)+COUNTIF(BP$58:BP81,RDGave)+COUNTIF(BP$58:BP81,RDGevent)+BR$32-1</f>
        <v>0</v>
      </c>
      <c r="BS81" s="193"/>
      <c r="BT81" s="194" t="str">
        <f t="shared" ref="BT81" si="600">IF(BS81="","",OK)</f>
        <v/>
      </c>
      <c r="BU81" s="6" t="str">
        <f t="shared" ref="BU81" si="601">IF(BS81="","",IF(AND(BT$57="L",BT81="DNC"),$I$2,
IF(BT81=OK,BV81,IF(HLOOKUP(BT81,Comments3,2,FALSE)=D,BV$57,IF(HLOOKUP(BT81,Comments3,2,FALSE)=A,VLOOKUP(BS81,Averages,BS$4,FALSE),IF(HLOOKUP(BT81,Comments3,2,FALSE)=E,VLOOKUP(BS81,EventAverage,2,FALSE), HLOOKUP(BT81,Comments4,2,FALSE)))))))</f>
        <v/>
      </c>
      <c r="BV81" s="201">
        <f>COUNTIF(BT$58:BT81,OK)+COUNTIF(BT$58:BT81,RDGfix)+COUNTIF(BT$58:BT81,RDGave)+COUNTIF(BT$58:BT81,RDGevent)+BV$32-1</f>
        <v>0</v>
      </c>
      <c r="BW81" s="193"/>
      <c r="BX81" s="194" t="str">
        <f t="shared" ref="BX81" si="602">IF(BW81="","",OK)</f>
        <v/>
      </c>
      <c r="BY81" s="6" t="str">
        <f t="shared" ref="BY81" si="603">IF(BW81="","",IF(AND(BX$57="L",BX81="DNC"),$I$2,
IF(BX81=OK,BZ81,IF(HLOOKUP(BX81,Comments3,2,FALSE)=D,BZ$57,IF(HLOOKUP(BX81,Comments3,2,FALSE)=A,VLOOKUP(BW81,Averages,BW$4,FALSE),IF(HLOOKUP(BX81,Comments3,2,FALSE)=E,VLOOKUP(BW81,EventAverage,2,FALSE), HLOOKUP(BX81,Comments4,2,FALSE)))))))</f>
        <v/>
      </c>
      <c r="BZ81" s="201">
        <f>COUNTIF(BX$58:BX81,OK)+COUNTIF(BX$58:BX81,RDGfix)+COUNTIF(BX$58:BX81,RDGave)+COUNTIF(BX$58:BX81,RDGevent)+BZ$32-1</f>
        <v>0</v>
      </c>
      <c r="CA81" s="193"/>
      <c r="CB81" s="194" t="str">
        <f t="shared" ref="CB81" si="604">IF(CA81="","",OK)</f>
        <v/>
      </c>
      <c r="CC81" s="6" t="str">
        <f t="shared" ref="CC81" si="605">IF(CA81="","",IF(AND(CB$57="L",CB81="DNC"),$I$2,
IF(CB81=OK,CD81,IF(HLOOKUP(CB81,Comments3,2,FALSE)=D,CD$57,IF(HLOOKUP(CB81,Comments3,2,FALSE)=A,VLOOKUP(CA81,Averages,CA$4,FALSE),IF(HLOOKUP(CB81,Comments3,2,FALSE)=E,VLOOKUP(CA81,EventAverage,2,FALSE), HLOOKUP(CB81,Comments4,2,FALSE)))))))</f>
        <v/>
      </c>
      <c r="CD81" s="201">
        <f>COUNTIF(CB$58:CB81,OK)+COUNTIF(CB$58:CB81,RDGfix)+COUNTIF(CB$58:CB81,RDGave)+COUNTIF(CB$58:CB81,RDGevent)+CD$32-1</f>
        <v>0</v>
      </c>
      <c r="CE81" s="193"/>
      <c r="CF81" s="194" t="str">
        <f t="shared" ref="CF81" si="606">IF(CE81="","",OK)</f>
        <v/>
      </c>
      <c r="CG81" s="6" t="str">
        <f t="shared" ref="CG81" si="607">IF(CE81="","",IF(AND(CF$57="L",CF81="DNC"),$I$2,
IF(CF81=OK,CH81,IF(HLOOKUP(CF81,Comments3,2,FALSE)=D,CH$57,IF(HLOOKUP(CF81,Comments3,2,FALSE)=A,VLOOKUP(CE81,Averages,CE$4,FALSE),IF(HLOOKUP(CF81,Comments3,2,FALSE)=E,VLOOKUP(CE81,EventAverage,2,FALSE), HLOOKUP(CF81,Comments4,2,FALSE)))))))</f>
        <v/>
      </c>
      <c r="CH81" s="201">
        <f>COUNTIF(CF$58:CF81,OK)+COUNTIF(CF$58:CF81,RDGfix)+COUNTIF(CF$58:CF81,RDGave)+COUNTIF(CF$58:CF81,RDGevent)+CH$32-1</f>
        <v>0</v>
      </c>
      <c r="CI81" s="193"/>
      <c r="CJ81" s="194" t="str">
        <f t="shared" ref="CJ81" si="608">IF(CI81="","",OK)</f>
        <v/>
      </c>
      <c r="CK81" s="6" t="str">
        <f t="shared" ref="CK81" si="609">IF(CI81="","",IF(AND(CJ$57="L",CJ81="DNC"),$I$2,
IF(CJ81=OK,CL81,IF(HLOOKUP(CJ81,Comments3,2,FALSE)=D,CL$57,IF(HLOOKUP(CJ81,Comments3,2,FALSE)=A,VLOOKUP(CI81,Averages,CI$4,FALSE),IF(HLOOKUP(CJ81,Comments3,2,FALSE)=E,VLOOKUP(CI81,EventAverage,2,FALSE), HLOOKUP(CJ81,Comments4,2,FALSE)))))))</f>
        <v/>
      </c>
      <c r="CL81" s="201">
        <f>COUNTIF(CJ$58:CJ81,OK)+COUNTIF(CJ$58:CJ81,RDGfix)+COUNTIF(CJ$58:CJ81,RDGave)+COUNTIF(CJ$58:CJ81,RDGevent)+CL$32-1</f>
        <v>0</v>
      </c>
      <c r="CM81" s="193"/>
      <c r="CN81" s="194" t="str">
        <f t="shared" ref="CN81" si="610">IF(CM81="","",OK)</f>
        <v/>
      </c>
      <c r="CO81" s="6" t="str">
        <f t="shared" ref="CO81" si="611">IF(CM81="","",IF(AND(CN$57="L",CN81="DNC"),$I$2,
IF(CN81=OK,CP81,IF(HLOOKUP(CN81,Comments3,2,FALSE)=D,CP$57,IF(HLOOKUP(CN81,Comments3,2,FALSE)=A,VLOOKUP(CM81,Averages,CM$4,FALSE),IF(HLOOKUP(CN81,Comments3,2,FALSE)=E,VLOOKUP(CM81,EventAverage,2,FALSE), HLOOKUP(CN81,Comments4,2,FALSE)))))))</f>
        <v/>
      </c>
      <c r="CP81" s="201">
        <f>COUNTIF(CN$58:CN81,OK)+COUNTIF(CN$58:CN81,RDGfix)+COUNTIF(CN$58:CN81,RDGave)+COUNTIF(CN$58:CN81,RDGevent)+CP$32-1</f>
        <v>0</v>
      </c>
      <c r="CQ81" s="193"/>
      <c r="CR81" s="194" t="str">
        <f t="shared" ref="CR81" si="612">IF(CQ81="","",OK)</f>
        <v/>
      </c>
      <c r="CS81" s="6" t="str">
        <f t="shared" ref="CS81" si="613">IF(CQ81="","",IF(AND(CR$57="L",CR81="DNC"),$I$2,
IF(CR81=OK,CT81,IF(HLOOKUP(CR81,Comments3,2,FALSE)=D,CT$57,IF(HLOOKUP(CR81,Comments3,2,FALSE)=A,VLOOKUP(CQ81,Averages,CQ$4,FALSE),IF(HLOOKUP(CR81,Comments3,2,FALSE)=E,VLOOKUP(CQ81,EventAverage,2,FALSE), HLOOKUP(CR81,Comments4,2,FALSE)))))))</f>
        <v/>
      </c>
      <c r="CT81" s="201">
        <f>COUNTIF(CR$58:CR81,OK)+COUNTIF(CR$58:CR81,RDGfix)+COUNTIF(CR$58:CR81,RDGave)+COUNTIF(CR$58:CR81,RDGevent)+CT$32-1</f>
        <v>0</v>
      </c>
      <c r="CU81" s="193"/>
      <c r="CV81" s="194" t="str">
        <f t="shared" ref="CV81" si="614">IF(CU81="","",OK)</f>
        <v/>
      </c>
      <c r="CW81" s="6" t="str">
        <f t="shared" ref="CW81" si="615">IF(CU81="","",IF(AND(CV$57="L",CV81="DNC"),$I$2,
IF(CV81=OK,CX81,IF(HLOOKUP(CV81,Comments3,2,FALSE)=D,CX$57,IF(HLOOKUP(CV81,Comments3,2,FALSE)=A,VLOOKUP(CU81,Averages,CU$4,FALSE),IF(HLOOKUP(CV81,Comments3,2,FALSE)=E,VLOOKUP(CU81,EventAverage,2,FALSE), HLOOKUP(CV81,Comments4,2,FALSE)))))))</f>
        <v/>
      </c>
      <c r="CX81" s="201">
        <f>COUNTIF(CV$58:CV81,OK)+COUNTIF(CV$58:CV81,RDGfix)+COUNTIF(CV$58:CV81,RDGave)+COUNTIF(CV$58:CV81,RDGevent)+CX$32-1</f>
        <v>0</v>
      </c>
      <c r="CY81" s="193"/>
      <c r="CZ81" s="194" t="str">
        <f t="shared" ref="CZ81" si="616">IF(CY81="","",OK)</f>
        <v/>
      </c>
      <c r="DA81" s="6" t="str">
        <f t="shared" ref="DA81" si="617">IF(CY81="","",IF(AND(CZ$57="L",CZ81="DNC"),$I$2,
IF(CZ81=OK,DB81,IF(HLOOKUP(CZ81,Comments3,2,FALSE)=D,DB$57,IF(HLOOKUP(CZ81,Comments3,2,FALSE)=A,VLOOKUP(CY81,Averages,CY$4,FALSE),IF(HLOOKUP(CZ81,Comments3,2,FALSE)=E,VLOOKUP(CY81,EventAverage,2,FALSE), HLOOKUP(CZ81,Comments4,2,FALSE)))))))</f>
        <v/>
      </c>
      <c r="DB81" s="201">
        <f>COUNTIF(CZ$58:CZ81,OK)+COUNTIF(CZ$58:CZ81,RDGfix)+COUNTIF(CZ$58:CZ81,RDGave)+COUNTIF(CZ$58:CZ81,RDGevent)+DB$32-1</f>
        <v>0</v>
      </c>
      <c r="DC81" s="193"/>
      <c r="DD81" s="194" t="str">
        <f t="shared" ref="DD81" si="618">IF(DC81="","",OK)</f>
        <v/>
      </c>
      <c r="DE81" s="6" t="str">
        <f t="shared" ref="DE81" si="619">IF(DC81="","",IF(AND(DD$57="L",DD81="DNC"),$I$2,
IF(DD81=OK,DF81,IF(HLOOKUP(DD81,Comments3,2,FALSE)=D,DF$57,IF(HLOOKUP(DD81,Comments3,2,FALSE)=A,VLOOKUP(DC81,Averages,DC$4,FALSE),IF(HLOOKUP(DD81,Comments3,2,FALSE)=E,VLOOKUP(DC81,EventAverage,2,FALSE), HLOOKUP(DD81,Comments4,2,FALSE)))))))</f>
        <v/>
      </c>
      <c r="DF81" s="201">
        <f>COUNTIF(DD$58:DD81,OK)+COUNTIF(DD$58:DD81,RDGfix)+COUNTIF(DD$58:DD81,RDGave)+COUNTIF(DD$58:DD81,RDGevent)+DF$32-1</f>
        <v>0</v>
      </c>
      <c r="DG81" s="193"/>
      <c r="DH81" s="194" t="str">
        <f t="shared" ref="DH81" si="620">IF(DG81="","",OK)</f>
        <v/>
      </c>
      <c r="DI81" s="6" t="str">
        <f t="shared" ref="DI81" si="621">IF(DG81="","",IF(AND(DH$57="L",DH81="DNC"),$I$2,
IF(DH81=OK,DJ81,IF(HLOOKUP(DH81,Comments3,2,FALSE)=D,DJ$57,IF(HLOOKUP(DH81,Comments3,2,FALSE)=A,VLOOKUP(DG81,Averages,DG$4,FALSE),IF(HLOOKUP(DH81,Comments3,2,FALSE)=E,VLOOKUP(DG81,EventAverage,2,FALSE), HLOOKUP(DH81,Comments4,2,FALSE)))))))</f>
        <v/>
      </c>
      <c r="DJ81" s="201">
        <f>COUNTIF(DH$58:DH81,OK)+COUNTIF(DH$58:DH81,RDGfix)+COUNTIF(DH$58:DH81,RDGave)+COUNTIF(DH$58:DH81,RDGevent)+DJ$32-1</f>
        <v>0</v>
      </c>
      <c r="DK81" s="193"/>
      <c r="DL81" s="194" t="str">
        <f t="shared" ref="DL81" si="622">IF(DK81="","",OK)</f>
        <v/>
      </c>
      <c r="DM81" s="6" t="str">
        <f t="shared" ref="DM81" si="623">IF(DK81="","",IF(AND(DL$57="L",DL81="DNC"),$I$2,
IF(DL81=OK,DN81,IF(HLOOKUP(DL81,Comments3,2,FALSE)=D,DN$57,IF(HLOOKUP(DL81,Comments3,2,FALSE)=A,VLOOKUP(DK81,Averages,DK$4,FALSE),IF(HLOOKUP(DL81,Comments3,2,FALSE)=E,VLOOKUP(DK81,EventAverage,2,FALSE), HLOOKUP(DL81,Comments4,2,FALSE)))))))</f>
        <v/>
      </c>
      <c r="DN81" s="201">
        <f>COUNTIF(DL$58:DL81,OK)+COUNTIF(DL$58:DL81,RDGfix)+COUNTIF(DL$58:DL81,RDGave)+COUNTIF(DL$58:DL81,RDGevent)+DN$32-1</f>
        <v>0</v>
      </c>
      <c r="DO81" s="193"/>
      <c r="DP81" s="194" t="str">
        <f t="shared" ref="DP81" si="624">IF(DO81="","",OK)</f>
        <v/>
      </c>
      <c r="DQ81" s="6" t="str">
        <f t="shared" ref="DQ81" si="625">IF(DO81="","",IF(AND(DP$57="L",DP81="DNC"),$I$2,
IF(DP81=OK,DR81,IF(HLOOKUP(DP81,Comments3,2,FALSE)=D,DR$57,IF(HLOOKUP(DP81,Comments3,2,FALSE)=A,VLOOKUP(DO81,Averages,DO$4,FALSE),IF(HLOOKUP(DP81,Comments3,2,FALSE)=E,VLOOKUP(DO81,EventAverage,2,FALSE), HLOOKUP(DP81,Comments4,2,FALSE)))))))</f>
        <v/>
      </c>
      <c r="DR81" s="201">
        <f>COUNTIF(DP$58:DP81,OK)+COUNTIF(DP$58:DP81,RDGfix)+COUNTIF(DP$58:DP81,RDGave)+COUNTIF(DP$58:DP81,RDGevent)+DR$32-1</f>
        <v>0</v>
      </c>
      <c r="DS81" s="193"/>
      <c r="DT81" s="194" t="str">
        <f t="shared" ref="DT81" si="626">IF(DS81="","",OK)</f>
        <v/>
      </c>
      <c r="DU81" s="6" t="str">
        <f t="shared" ref="DU81" si="627">IF(DS81="","",IF(AND(DT$57="L",DT81="DNC"),$I$2,
IF(DT81=OK,DV81,IF(HLOOKUP(DT81,Comments3,2,FALSE)=D,DV$57,IF(HLOOKUP(DT81,Comments3,2,FALSE)=A,VLOOKUP(DS81,Averages,DS$4,FALSE),IF(HLOOKUP(DT81,Comments3,2,FALSE)=E,VLOOKUP(DS81,EventAverage,2,FALSE), HLOOKUP(DT81,Comments4,2,FALSE)))))))</f>
        <v/>
      </c>
      <c r="DV81" s="201">
        <f>COUNTIF(DT$58:DT81,OK)+COUNTIF(DT$58:DT81,RDGfix)+COUNTIF(DT$58:DT81,RDGave)+COUNTIF(DT$58:DT81,RDGevent)+DV$32-1</f>
        <v>0</v>
      </c>
      <c r="DW81" s="193"/>
      <c r="DX81" s="194" t="str">
        <f t="shared" ref="DX81" si="628">IF(DW81="","",OK)</f>
        <v/>
      </c>
      <c r="DY81" s="6" t="str">
        <f t="shared" ref="DY81" si="629">IF(DW81="","",IF(AND(DX$57="L",DX81="DNC"),$I$2,
IF(DX81=OK,DZ81,IF(HLOOKUP(DX81,Comments3,2,FALSE)=D,DZ$57,IF(HLOOKUP(DX81,Comments3,2,FALSE)=A,VLOOKUP(DW81,Averages,DW$4,FALSE),IF(HLOOKUP(DX81,Comments3,2,FALSE)=E,VLOOKUP(DW81,EventAverage,2,FALSE), HLOOKUP(DX81,Comments4,2,FALSE)))))))</f>
        <v/>
      </c>
      <c r="DZ81" s="201">
        <f>COUNTIF(DX$58:DX81,OK)+COUNTIF(DX$58:DX81,RDGfix)+COUNTIF(DX$58:DX81,RDGave)+COUNTIF(DX$58:DX81,RDGevent)+DZ$32-1</f>
        <v>0</v>
      </c>
      <c r="EA81" s="193"/>
      <c r="EB81" s="194" t="str">
        <f t="shared" ref="EB81" si="630">IF(EA81="","",OK)</f>
        <v/>
      </c>
      <c r="EC81" s="6" t="str">
        <f t="shared" ref="EC81" si="631">IF(EA81="","",IF(AND(EB$57="L",EB81="DNC"),$I$2,
IF(EB81=OK,ED81,IF(HLOOKUP(EB81,Comments3,2,FALSE)=D,ED$57,IF(HLOOKUP(EB81,Comments3,2,FALSE)=A,VLOOKUP(EA81,Averages,EA$4,FALSE),IF(HLOOKUP(EB81,Comments3,2,FALSE)=E,VLOOKUP(EA81,EventAverage,2,FALSE), HLOOKUP(EB81,Comments4,2,FALSE)))))))</f>
        <v/>
      </c>
      <c r="ED81" s="201">
        <f>COUNTIF(EB$58:EB81,OK)+COUNTIF(EB$58:EB81,RDGfix)+COUNTIF(EB$58:EB81,RDGave)+COUNTIF(EB$58:EB81,RDGevent)+ED$32-1</f>
        <v>0</v>
      </c>
      <c r="EE81" s="193"/>
      <c r="EF81" s="194" t="str">
        <f t="shared" ref="EF81" si="632">IF(EE81="","",OK)</f>
        <v/>
      </c>
      <c r="EG81" s="6" t="str">
        <f t="shared" ref="EG81" si="633">IF(EE81="","",IF(AND(EF$57="L",EF81="DNC"),$I$2,
IF(EF81=OK,EH81,IF(HLOOKUP(EF81,Comments3,2,FALSE)=D,EH$57,IF(HLOOKUP(EF81,Comments3,2,FALSE)=A,VLOOKUP(EE81,Averages,EE$4,FALSE),IF(HLOOKUP(EF81,Comments3,2,FALSE)=E,VLOOKUP(EE81,EventAverage,2,FALSE), HLOOKUP(EF81,Comments4,2,FALSE)))))))</f>
        <v/>
      </c>
      <c r="EH81" s="201">
        <f>COUNTIF(EF$58:EF81,OK)+COUNTIF(EF$58:EF81,RDGfix)+COUNTIF(EF$58:EF81,RDGave)+COUNTIF(EF$58:EF81,RDGevent)+EH$32-1</f>
        <v>0</v>
      </c>
      <c r="EI81" s="193"/>
      <c r="EJ81" s="194" t="str">
        <f t="shared" ref="EJ81" si="634">IF(EI81="","",OK)</f>
        <v/>
      </c>
      <c r="EK81" s="6" t="str">
        <f t="shared" ref="EK81" si="635">IF(EI81="","",IF(AND(EJ$57="L",EJ81="DNC"),$I$2,
IF(EJ81=OK,EL81,IF(HLOOKUP(EJ81,Comments3,2,FALSE)=D,EL$57,IF(HLOOKUP(EJ81,Comments3,2,FALSE)=A,VLOOKUP(EI81,Averages,EI$4,FALSE),IF(HLOOKUP(EJ81,Comments3,2,FALSE)=E,VLOOKUP(EI81,EventAverage,2,FALSE), HLOOKUP(EJ81,Comments4,2,FALSE)))))))</f>
        <v/>
      </c>
      <c r="EL81" s="201">
        <f>COUNTIF(EJ$58:EJ81,OK)+COUNTIF(EJ$58:EJ81,RDGfix)+COUNTIF(EJ$58:EJ81,RDGave)+COUNTIF(EJ$58:EJ81,RDGevent)+EL$32-1</f>
        <v>0</v>
      </c>
      <c r="EM81" s="193"/>
      <c r="EN81" s="194" t="str">
        <f t="shared" ref="EN81" si="636">IF(EM81="","",OK)</f>
        <v/>
      </c>
      <c r="EO81" s="6" t="str">
        <f t="shared" ref="EO81" si="637">IF(EM81="","",IF(AND(EN$57="L",EN81="DNC"),$I$2,
IF(EN81=OK,EP81,IF(HLOOKUP(EN81,Comments3,2,FALSE)=D,EP$57,IF(HLOOKUP(EN81,Comments3,2,FALSE)=A,VLOOKUP(EM81,Averages,EM$4,FALSE),IF(HLOOKUP(EN81,Comments3,2,FALSE)=E,VLOOKUP(EM81,EventAverage,2,FALSE), HLOOKUP(EN81,Comments4,2,FALSE)))))))</f>
        <v/>
      </c>
      <c r="EP81" s="201">
        <f>COUNTIF(EN$58:EN81,OK)+COUNTIF(EN$58:EN81,RDGfix)+COUNTIF(EN$58:EN81,RDGave)+COUNTIF(EN$58:EN81,RDGevent)+EP$32-1</f>
        <v>0</v>
      </c>
      <c r="EQ81" s="193"/>
      <c r="ER81" s="194" t="str">
        <f t="shared" ref="ER81" si="638">IF(EQ81="","",OK)</f>
        <v/>
      </c>
      <c r="ES81" s="6" t="str">
        <f t="shared" ref="ES81" si="639">IF(EQ81="","",IF(AND(ER$57="L",ER81="DNC"),$I$2,
IF(ER81=OK,ET81,IF(HLOOKUP(ER81,Comments3,2,FALSE)=D,ET$57,IF(HLOOKUP(ER81,Comments3,2,FALSE)=A,VLOOKUP(EQ81,Averages,EQ$4,FALSE),IF(HLOOKUP(ER81,Comments3,2,FALSE)=E,VLOOKUP(EQ81,EventAverage,2,FALSE), HLOOKUP(ER81,Comments4,2,FALSE)))))))</f>
        <v/>
      </c>
      <c r="ET81" s="201">
        <f>COUNTIF(ER$58:ER81,OK)+COUNTIF(ER$58:ER81,RDGfix)+COUNTIF(ER$58:ER81,RDGave)+COUNTIF(ER$58:ER81,RDGevent)+ET$32-1</f>
        <v>0</v>
      </c>
      <c r="EU81" s="193"/>
      <c r="EV81" s="194" t="str">
        <f t="shared" ref="EV81" si="640">IF(EU81="","",OK)</f>
        <v/>
      </c>
      <c r="EW81" s="6" t="str">
        <f t="shared" ref="EW81" si="641">IF(EU81="","",IF(AND(EV$57="L",EV81="DNC"),$I$2,
IF(EV81=OK,EX81,IF(HLOOKUP(EV81,Comments3,2,FALSE)=D,EX$57,IF(HLOOKUP(EV81,Comments3,2,FALSE)=A,VLOOKUP(EU81,Averages,EU$4,FALSE),IF(HLOOKUP(EV81,Comments3,2,FALSE)=E,VLOOKUP(EU81,EventAverage,2,FALSE), HLOOKUP(EV81,Comments4,2,FALSE)))))))</f>
        <v/>
      </c>
      <c r="EX81" s="201">
        <f>COUNTIF(EV$58:EV81,OK)+COUNTIF(EV$58:EV81,RDGfix)+COUNTIF(EV$58:EV81,RDGave)+COUNTIF(EV$58:EV81,RDGevent)+EX$32-1</f>
        <v>0</v>
      </c>
      <c r="EY81" s="193"/>
      <c r="EZ81" s="194" t="str">
        <f t="shared" ref="EZ81" si="642">IF(EY81="","",OK)</f>
        <v/>
      </c>
      <c r="FA81" s="6" t="str">
        <f t="shared" ref="FA81" si="643">IF(EY81="","",IF(AND(EZ$57="L",EZ81="DNC"),$I$2,
IF(EZ81=OK,FB81,IF(HLOOKUP(EZ81,Comments3,2,FALSE)=D,FB$57,IF(HLOOKUP(EZ81,Comments3,2,FALSE)=A,VLOOKUP(EY81,Averages,EY$4,FALSE),IF(HLOOKUP(EZ81,Comments3,2,FALSE)=E,VLOOKUP(EY81,EventAverage,2,FALSE), HLOOKUP(EZ81,Comments4,2,FALSE)))))))</f>
        <v/>
      </c>
      <c r="FB81" s="201">
        <f>COUNTIF(EZ$58:EZ81,OK)+COUNTIF(EZ$58:EZ81,RDGfix)+COUNTIF(EZ$58:EZ81,RDGave)+COUNTIF(EZ$58:EZ81,RDGevent)+FB$32-1</f>
        <v>0</v>
      </c>
      <c r="FC81" s="193"/>
      <c r="FD81" s="194" t="str">
        <f t="shared" ref="FD81" si="644">IF(FC81="","",OK)</f>
        <v/>
      </c>
      <c r="FE81" s="6" t="str">
        <f t="shared" ref="FE81" si="645">IF(FC81="","",IF(AND(FD$57="L",FD81="DNC"),$I$2,
IF(FD81=OK,FF81,IF(HLOOKUP(FD81,Comments3,2,FALSE)=D,FF$57,IF(HLOOKUP(FD81,Comments3,2,FALSE)=A,VLOOKUP(FC81,Averages,FC$4,FALSE),IF(HLOOKUP(FD81,Comments3,2,FALSE)=E,VLOOKUP(FC81,EventAverage,2,FALSE), HLOOKUP(FD81,Comments4,2,FALSE)))))))</f>
        <v/>
      </c>
      <c r="FF81" s="201">
        <f>COUNTIF(FD$58:FD81,OK)+COUNTIF(FD$58:FD81,RDGfix)+COUNTIF(FD$58:FD81,RDGave)+COUNTIF(FD$58:FD81,RDGevent)+FF$32-1</f>
        <v>0</v>
      </c>
      <c r="FG81" s="193"/>
      <c r="FH81" s="194" t="str">
        <f t="shared" ref="FH81" si="646">IF(FG81="","",OK)</f>
        <v/>
      </c>
      <c r="FI81" s="6" t="str">
        <f t="shared" ref="FI81" si="647">IF(FG81="","",IF(AND(FH$57="L",FH81="DNC"),$I$2,
IF(FH81=OK,FJ81,IF(HLOOKUP(FH81,Comments3,2,FALSE)=D,FJ$57,IF(HLOOKUP(FH81,Comments3,2,FALSE)=A,VLOOKUP(FG81,Averages,FG$4,FALSE),IF(HLOOKUP(FH81,Comments3,2,FALSE)=E,VLOOKUP(FG81,EventAverage,2,FALSE), HLOOKUP(FH81,Comments4,2,FALSE)))))))</f>
        <v/>
      </c>
      <c r="FJ81" s="201">
        <f>COUNTIF(FH$58:FH81,OK)+COUNTIF(FH$58:FH81,RDGfix)+COUNTIF(FH$58:FH81,RDGave)+COUNTIF(FH$58:FH81,RDGevent)+FJ$32-1</f>
        <v>0</v>
      </c>
      <c r="FK81" s="2"/>
      <c r="FL81" s="53"/>
      <c r="FM81" s="2"/>
      <c r="FN81" s="198"/>
      <c r="FO81" s="189"/>
      <c r="FP81" s="2"/>
    </row>
    <row r="82" spans="1:172" s="185" customFormat="1" ht="19.5" customHeight="1">
      <c r="A82" s="45"/>
      <c r="B82" s="181" t="s">
        <v>40</v>
      </c>
      <c r="C82" s="182">
        <f>COUNTA(C83:C106)</f>
        <v>0</v>
      </c>
      <c r="D82" s="183"/>
      <c r="E82" s="183">
        <f>COUNTIF(D83:D106,"WDN")</f>
        <v>0</v>
      </c>
      <c r="F82" s="209">
        <f>C82-E82</f>
        <v>0</v>
      </c>
      <c r="G82" s="182">
        <f>COUNTA(G87:G106)</f>
        <v>0</v>
      </c>
      <c r="H82" s="183" t="str">
        <f>IF(AND(NOT(OR(H57="L",H32="L",H7="L")),G108=""),"L","")</f>
        <v/>
      </c>
      <c r="I82" s="183">
        <f>COUNTIF(H83:H105,"WDN")</f>
        <v>0</v>
      </c>
      <c r="J82" s="214">
        <f>COUNTA(G87:G106)-I82+J57</f>
        <v>1</v>
      </c>
      <c r="K82" s="182">
        <f>COUNTA(K87:K106)</f>
        <v>0</v>
      </c>
      <c r="L82" s="183" t="str">
        <f>IF(AND(NOT(OR(L57="L",L32="L",L7="L")),K108=""),"L","")</f>
        <v/>
      </c>
      <c r="M82" s="183">
        <f>COUNTIF(L83:L105,"WDN")</f>
        <v>0</v>
      </c>
      <c r="N82" s="214">
        <f>COUNTA(K87:K106)-M82+N57</f>
        <v>1</v>
      </c>
      <c r="O82" s="182">
        <f>COUNTA(O87:O106)</f>
        <v>0</v>
      </c>
      <c r="P82" s="183" t="str">
        <f>IF(AND(NOT(OR(P57="L",P32="L",P7="L")),O108=""),"L","")</f>
        <v/>
      </c>
      <c r="Q82" s="183">
        <f>COUNTIF(P83:P105,"WDN")</f>
        <v>0</v>
      </c>
      <c r="R82" s="214">
        <f>COUNTA(O87:O106)-Q82+R57</f>
        <v>1</v>
      </c>
      <c r="S82" s="182">
        <f>COUNTA(S87:S106)</f>
        <v>0</v>
      </c>
      <c r="T82" s="183" t="str">
        <f>IF(AND(NOT(OR(T57="L",T32="L",T7="L")),S108=""),"L","")</f>
        <v/>
      </c>
      <c r="U82" s="183">
        <f>COUNTIF(T83:T105,"WDN")</f>
        <v>0</v>
      </c>
      <c r="V82" s="214">
        <f>COUNTA(S87:S106)-U82+V57</f>
        <v>1</v>
      </c>
      <c r="W82" s="182">
        <f>COUNTA(W87:W106)</f>
        <v>0</v>
      </c>
      <c r="X82" s="183" t="str">
        <f>IF(AND(NOT(OR(X57="L",X32="L",X7="L")),W108=""),"L","")</f>
        <v/>
      </c>
      <c r="Y82" s="183">
        <f>COUNTIF(X83:X105,"WDN")</f>
        <v>0</v>
      </c>
      <c r="Z82" s="214">
        <f>COUNTA(W87:W106)-Y82+Z57</f>
        <v>1</v>
      </c>
      <c r="AA82" s="182">
        <f>COUNTA(AA87:AA106)</f>
        <v>0</v>
      </c>
      <c r="AB82" s="183" t="str">
        <f>IF(AND(NOT(OR(AB57="L",AB32="L",AB7="L")),AA108=""),"L","")</f>
        <v/>
      </c>
      <c r="AC82" s="183">
        <f>COUNTIF(AB83:AB105,"WDN")</f>
        <v>0</v>
      </c>
      <c r="AD82" s="214">
        <f>COUNTA(AA87:AA106)-AC82+AD57</f>
        <v>1</v>
      </c>
      <c r="AE82" s="182">
        <f>COUNTA(AE87:AE106)</f>
        <v>0</v>
      </c>
      <c r="AF82" s="183" t="str">
        <f>IF(AND(NOT(OR(AF57="L",AF32="L",AF7="L")),AE108=""),"L","")</f>
        <v/>
      </c>
      <c r="AG82" s="183">
        <f>COUNTIF(AF83:AF105,"WDN")</f>
        <v>0</v>
      </c>
      <c r="AH82" s="214">
        <f>COUNTA(AE87:AE106)-AG82+AH57</f>
        <v>1</v>
      </c>
      <c r="AI82" s="182">
        <f>COUNTA(AI87:AI106)</f>
        <v>0</v>
      </c>
      <c r="AJ82" s="183" t="str">
        <f>IF(AND(NOT(OR(AJ57="L",AJ32="L",AJ7="L")),AI108=""),"L","")</f>
        <v/>
      </c>
      <c r="AK82" s="183">
        <f>COUNTIF(AJ83:AJ105,"WDN")</f>
        <v>0</v>
      </c>
      <c r="AL82" s="214">
        <f>COUNTA(AI87:AI106)-AK82+AL57</f>
        <v>1</v>
      </c>
      <c r="AM82" s="182">
        <f>COUNTA(AM87:AM106)</f>
        <v>0</v>
      </c>
      <c r="AN82" s="183" t="str">
        <f>IF(AND(NOT(OR(AN57="L",AN32="L",AN7="L")),AM108=""),"L","")</f>
        <v/>
      </c>
      <c r="AO82" s="183">
        <f>COUNTIF(AN83:AN105,"WDN")</f>
        <v>0</v>
      </c>
      <c r="AP82" s="214">
        <f>COUNTA(AM87:AM106)-AO82+AP57</f>
        <v>1</v>
      </c>
      <c r="AQ82" s="182">
        <f>COUNTA(AQ87:AQ106)</f>
        <v>0</v>
      </c>
      <c r="AR82" s="183" t="str">
        <f>IF(AND(NOT(OR(AR57="L",AR32="L",AR7="L")),AQ108=""),"L","")</f>
        <v/>
      </c>
      <c r="AS82" s="183"/>
      <c r="AT82" s="214">
        <f>COUNTA(AQ87:AQ106)-AS82+AT57</f>
        <v>1</v>
      </c>
      <c r="AU82" s="182">
        <f>COUNTA(AU87:AU106)</f>
        <v>0</v>
      </c>
      <c r="AV82" s="183" t="str">
        <f>IF(AND(NOT(OR(AV57="L",AV32="L",AV7="L")),AU108=""),"L","")</f>
        <v/>
      </c>
      <c r="AW82" s="183">
        <f>COUNTIF(AV83:AV105,"WDN")</f>
        <v>0</v>
      </c>
      <c r="AX82" s="214">
        <f>COUNTA(AU87:AU106)-AW82+AX57</f>
        <v>1</v>
      </c>
      <c r="AY82" s="182">
        <f>COUNTA(AY87:AY106)</f>
        <v>0</v>
      </c>
      <c r="AZ82" s="183" t="str">
        <f>IF(AND(NOT(OR(AZ57="L",AZ32="L",AZ7="L")),AY108=""),"L","")</f>
        <v/>
      </c>
      <c r="BA82" s="183">
        <f>COUNTIF(AZ83:AZ105,"WDN")</f>
        <v>0</v>
      </c>
      <c r="BB82" s="214">
        <f>COUNTA(AY87:AY106)-BA82+BB57</f>
        <v>1</v>
      </c>
      <c r="BC82" s="182">
        <f>COUNTA(BC87:BC106)</f>
        <v>0</v>
      </c>
      <c r="BD82" s="183" t="str">
        <f>IF(AND(NOT(OR(BD57="L",BD32="L",BD7="L")),BC108=""),"L","")</f>
        <v/>
      </c>
      <c r="BE82" s="183">
        <f>COUNTIF(BD83:BD105,"WDN")</f>
        <v>0</v>
      </c>
      <c r="BF82" s="214">
        <f>COUNTA(BC87:BC106)-BE82+BF57</f>
        <v>1</v>
      </c>
      <c r="BG82" s="182">
        <f>COUNTA(BG87:BG106)</f>
        <v>0</v>
      </c>
      <c r="BH82" s="183" t="str">
        <f>IF(AND(NOT(OR(BH57="L",BH32="L",BH7="L")),BG108=""),"L","")</f>
        <v/>
      </c>
      <c r="BI82" s="183">
        <f>COUNTIF(BH83:BH105,"WDN")</f>
        <v>0</v>
      </c>
      <c r="BJ82" s="214">
        <f>COUNTA(BG87:BG106)-BI82+BJ57</f>
        <v>1</v>
      </c>
      <c r="BK82" s="182">
        <f>COUNTA(BK87:BK106)</f>
        <v>0</v>
      </c>
      <c r="BL82" s="183" t="str">
        <f>IF(AND(NOT(OR(BL57="L",BL32="L",BL7="L")),BK108=""),"L","")</f>
        <v/>
      </c>
      <c r="BM82" s="183">
        <f>COUNTIF(BL83:BL105,"WDN")</f>
        <v>0</v>
      </c>
      <c r="BN82" s="214">
        <f>COUNTA(BK87:BK106)-BM82+BN57</f>
        <v>1</v>
      </c>
      <c r="BO82" s="182">
        <f>COUNTA(BO87:BO106)</f>
        <v>0</v>
      </c>
      <c r="BP82" s="183" t="str">
        <f>IF(AND(NOT(OR(BP57="L",BP32="L",BP7="L")),BO108=""),"L","")</f>
        <v/>
      </c>
      <c r="BQ82" s="183">
        <f>COUNTIF(BP83:BP105,"WDN")</f>
        <v>0</v>
      </c>
      <c r="BR82" s="214">
        <f>COUNTA(BO87:BO106)-BQ82+BR57</f>
        <v>1</v>
      </c>
      <c r="BS82" s="182">
        <f>COUNTA(BS87:BS106)</f>
        <v>0</v>
      </c>
      <c r="BT82" s="183" t="str">
        <f>IF(AND(NOT(OR(BT57="L",BT32="L",BT7="L")),BS108=""),"L","")</f>
        <v/>
      </c>
      <c r="BU82" s="183">
        <f>COUNTIF(BT83:BT105,"WDN")</f>
        <v>0</v>
      </c>
      <c r="BV82" s="214">
        <f>COUNTA(BS87:BS106)-BU82+BV57</f>
        <v>1</v>
      </c>
      <c r="BW82" s="182">
        <f>COUNTA(BW87:BW106)</f>
        <v>0</v>
      </c>
      <c r="BX82" s="183" t="str">
        <f>IF(AND(NOT(OR(BX57="L",BX32="L",BX7="L")),BW108=""),"L","")</f>
        <v/>
      </c>
      <c r="BY82" s="183">
        <f>COUNTIF(BX83:BX105,"WDN")</f>
        <v>0</v>
      </c>
      <c r="BZ82" s="214">
        <f>COUNTA(BW87:BW106)-BY82+BZ57</f>
        <v>1</v>
      </c>
      <c r="CA82" s="182">
        <f>COUNTA(CA87:CA106)</f>
        <v>0</v>
      </c>
      <c r="CB82" s="183" t="str">
        <f>IF(AND(NOT(OR(CB57="L",CB32="L",CB7="L")),CA108=""),"L","")</f>
        <v/>
      </c>
      <c r="CC82" s="183">
        <f>COUNTIF(CB83:CB105,"WDN")</f>
        <v>0</v>
      </c>
      <c r="CD82" s="214">
        <f>COUNTA(CA87:CA106)-CC82+CD57</f>
        <v>1</v>
      </c>
      <c r="CE82" s="182">
        <f>COUNTA(CE87:CE106)</f>
        <v>0</v>
      </c>
      <c r="CF82" s="183" t="str">
        <f>IF(AND(NOT(OR(CF57="L",CF32="L",CF7="L")),CE108=""),"L","")</f>
        <v/>
      </c>
      <c r="CG82" s="183">
        <f>COUNTIF(CF83:CF105,"WDN")</f>
        <v>0</v>
      </c>
      <c r="CH82" s="214">
        <f>COUNTA(CE87:CE106)-CG82+CH57</f>
        <v>1</v>
      </c>
      <c r="CI82" s="182">
        <f>COUNTA(CI87:CI106)</f>
        <v>0</v>
      </c>
      <c r="CJ82" s="183" t="str">
        <f>IF(AND(NOT(OR(CJ57="L",CJ32="L",CJ7="L")),CI108=""),"L","")</f>
        <v/>
      </c>
      <c r="CK82" s="183">
        <f>COUNTIF(CJ83:CJ105,"WDN")</f>
        <v>0</v>
      </c>
      <c r="CL82" s="214">
        <f>COUNTA(CI87:CI106)-CK82+CL57</f>
        <v>1</v>
      </c>
      <c r="CM82" s="182">
        <f>COUNTA(CM87:CM106)</f>
        <v>0</v>
      </c>
      <c r="CN82" s="183" t="str">
        <f>IF(AND(NOT(OR(CN57="L",CN32="L",CN7="L")),CM108=""),"L","")</f>
        <v/>
      </c>
      <c r="CO82" s="183">
        <f>COUNTIF(CN83:CN105,"WDN")</f>
        <v>0</v>
      </c>
      <c r="CP82" s="214">
        <f>COUNTA(CM87:CM106)-CO82+CP57</f>
        <v>1</v>
      </c>
      <c r="CQ82" s="182">
        <f>COUNTA(CQ87:CQ106)</f>
        <v>0</v>
      </c>
      <c r="CR82" s="183" t="str">
        <f>IF(AND(NOT(OR(CR57="L",CR32="L",CR7="L")),CQ108=""),"L","")</f>
        <v/>
      </c>
      <c r="CS82" s="183">
        <f>COUNTIF(CR83:CR105,"WDN")</f>
        <v>0</v>
      </c>
      <c r="CT82" s="214">
        <f>COUNTA(CQ87:CQ106)-CS82+CT57</f>
        <v>1</v>
      </c>
      <c r="CU82" s="182">
        <f>COUNTA(CU87:CU106)</f>
        <v>0</v>
      </c>
      <c r="CV82" s="183" t="str">
        <f>IF(AND(NOT(OR(CV57="L",CV32="L",CV7="L")),CU108=""),"L","")</f>
        <v/>
      </c>
      <c r="CW82" s="183">
        <f>COUNTIF(CV83:CV105,"WDN")</f>
        <v>0</v>
      </c>
      <c r="CX82" s="214">
        <f>COUNTA(CU87:CU106)-CW82+CX57</f>
        <v>1</v>
      </c>
      <c r="CY82" s="182">
        <f>COUNTA(CY87:CY106)</f>
        <v>0</v>
      </c>
      <c r="CZ82" s="183" t="str">
        <f>IF(AND(NOT(OR(CZ57="L",CZ32="L",CZ7="L")),CY108=""),"L","")</f>
        <v/>
      </c>
      <c r="DA82" s="183">
        <f>COUNTIF(CZ83:CZ105,"WDN")</f>
        <v>0</v>
      </c>
      <c r="DB82" s="214">
        <f>COUNTA(CY87:CY106)-DA82+DB57</f>
        <v>1</v>
      </c>
      <c r="DC82" s="182">
        <f>COUNTA(DC87:DC106)</f>
        <v>0</v>
      </c>
      <c r="DD82" s="183" t="str">
        <f>IF(AND(NOT(OR(DD57="L",DD32="L",DD7="L")),DC108=""),"L","")</f>
        <v/>
      </c>
      <c r="DE82" s="183">
        <f>COUNTIF(DD83:DD105,"WDN")</f>
        <v>0</v>
      </c>
      <c r="DF82" s="214">
        <f>COUNTA(DC87:DC106)-DE82+DF57</f>
        <v>1</v>
      </c>
      <c r="DG82" s="182">
        <f>COUNTA(DG87:DG106)</f>
        <v>0</v>
      </c>
      <c r="DH82" s="183" t="str">
        <f>IF(AND(NOT(OR(DH57="L",DH32="L",DH7="L")),DG108=""),"L","")</f>
        <v/>
      </c>
      <c r="DI82" s="183">
        <f>COUNTIF(DH83:DH105,"WDN")</f>
        <v>0</v>
      </c>
      <c r="DJ82" s="214">
        <f>COUNTA(DG87:DG106)-DI82+DJ57</f>
        <v>1</v>
      </c>
      <c r="DK82" s="182">
        <f>COUNTA(DK87:DK106)</f>
        <v>0</v>
      </c>
      <c r="DL82" s="183" t="str">
        <f>IF(AND(NOT(OR(DL57="L",DL32="L",DL7="L")),DK108=""),"L","")</f>
        <v/>
      </c>
      <c r="DM82" s="183">
        <f>COUNTIF(DL83:DL105,"WDN")</f>
        <v>0</v>
      </c>
      <c r="DN82" s="214">
        <f>COUNTA(DK87:DK106)-DM82+DN57</f>
        <v>1</v>
      </c>
      <c r="DO82" s="182">
        <f>COUNTA(DO87:DO106)</f>
        <v>0</v>
      </c>
      <c r="DP82" s="183" t="str">
        <f>IF(AND(NOT(OR(DP57="L",DP32="L",DP7="L")),DO108=""),"L","")</f>
        <v/>
      </c>
      <c r="DQ82" s="183">
        <f>COUNTIF(DP83:DP105,"WDN")</f>
        <v>0</v>
      </c>
      <c r="DR82" s="214">
        <f>COUNTA(DO87:DO106)-DQ82+DR57</f>
        <v>1</v>
      </c>
      <c r="DS82" s="182">
        <f>COUNTA(DS87:DS106)</f>
        <v>0</v>
      </c>
      <c r="DT82" s="183" t="str">
        <f>IF(AND(NOT(OR(DT57="L",DT32="L",DT7="L")),DS108=""),"L","")</f>
        <v/>
      </c>
      <c r="DU82" s="183">
        <f>COUNTIF(DT83:DT105,"WDN")</f>
        <v>0</v>
      </c>
      <c r="DV82" s="214">
        <f>COUNTA(DS87:DS106)-DU82+DV57</f>
        <v>1</v>
      </c>
      <c r="DW82" s="182">
        <f>COUNTA(DW87:DW106)</f>
        <v>0</v>
      </c>
      <c r="DX82" s="183" t="str">
        <f>IF(AND(NOT(OR(DX57="L",DX32="L",DX7="L")),DW108=""),"L","")</f>
        <v/>
      </c>
      <c r="DY82" s="183">
        <f>COUNTIF(DX83:DX105,"WDN")</f>
        <v>0</v>
      </c>
      <c r="DZ82" s="214">
        <f>COUNTA(DW87:DW106)-DY82+DZ57</f>
        <v>1</v>
      </c>
      <c r="EA82" s="182">
        <f>COUNTA(EA87:EA106)</f>
        <v>0</v>
      </c>
      <c r="EB82" s="183" t="str">
        <f>IF(AND(NOT(OR(EB57="L",EB32="L",EB7="L")),EA108=""),"L","")</f>
        <v/>
      </c>
      <c r="EC82" s="183">
        <f>COUNTIF(EB83:EB105,"WDN")</f>
        <v>0</v>
      </c>
      <c r="ED82" s="214">
        <f>COUNTA(EA87:EA106)-EC82+ED57</f>
        <v>1</v>
      </c>
      <c r="EE82" s="182">
        <f>COUNTA(EE87:EE106)</f>
        <v>0</v>
      </c>
      <c r="EF82" s="183" t="str">
        <f>IF(AND(NOT(OR(EF57="L",EF32="L",EF7="L")),EE108=""),"L","")</f>
        <v/>
      </c>
      <c r="EG82" s="183">
        <f>COUNTIF(EF83:EF105,"WDN")</f>
        <v>0</v>
      </c>
      <c r="EH82" s="214">
        <f>COUNTA(EE87:EE106)-EG82+EH57</f>
        <v>1</v>
      </c>
      <c r="EI82" s="182">
        <f>COUNTA(EI87:EI106)</f>
        <v>0</v>
      </c>
      <c r="EJ82" s="183" t="str">
        <f>IF(AND(NOT(OR(EJ57="L",EJ32="L",EJ7="L")),EI108=""),"L","")</f>
        <v/>
      </c>
      <c r="EK82" s="183">
        <f>COUNTIF(EJ83:EJ105,"WDN")</f>
        <v>0</v>
      </c>
      <c r="EL82" s="214">
        <f>COUNTA(EI87:EI106)-EK82+EL57</f>
        <v>1</v>
      </c>
      <c r="EM82" s="182">
        <f>COUNTA(EM87:EM106)</f>
        <v>0</v>
      </c>
      <c r="EN82" s="183" t="str">
        <f>IF(AND(NOT(OR(EN57="L",EN32="L",EN7="L")),EM108=""),"L","")</f>
        <v/>
      </c>
      <c r="EO82" s="183">
        <f>COUNTIF(EN83:EN105,"WDN")</f>
        <v>0</v>
      </c>
      <c r="EP82" s="214">
        <f>COUNTA(EM87:EM106)-EO82+EP57</f>
        <v>1</v>
      </c>
      <c r="EQ82" s="182">
        <f>COUNTA(EQ87:EQ106)</f>
        <v>0</v>
      </c>
      <c r="ER82" s="183" t="str">
        <f>IF(AND(NOT(OR(ER57="L",ER32="L",ER7="L")),EQ108=""),"L","")</f>
        <v/>
      </c>
      <c r="ES82" s="183">
        <f>COUNTIF(ER83:ER105,"WDN")</f>
        <v>0</v>
      </c>
      <c r="ET82" s="214">
        <f>COUNTA(EQ87:EQ106)-ES82+ET57</f>
        <v>1</v>
      </c>
      <c r="EU82" s="182">
        <f>COUNTA(EU87:EU106)</f>
        <v>0</v>
      </c>
      <c r="EV82" s="183" t="str">
        <f>IF(AND(NOT(OR(EV57="L",EV32="L",EV7="L")),EU108=""),"L","")</f>
        <v/>
      </c>
      <c r="EW82" s="183">
        <f>COUNTIF(EV83:EV105,"WDN")</f>
        <v>0</v>
      </c>
      <c r="EX82" s="214">
        <f>COUNTA(EU87:EU106)-EW82+EX57</f>
        <v>1</v>
      </c>
      <c r="EY82" s="182">
        <f>COUNTA(EY87:EY106)</f>
        <v>0</v>
      </c>
      <c r="EZ82" s="183" t="str">
        <f>IF(AND(NOT(OR(EZ57="L",EZ32="L",EZ7="L")),EY108=""),"L","")</f>
        <v/>
      </c>
      <c r="FA82" s="183">
        <f>COUNTIF(EZ83:EZ105,"WDN")</f>
        <v>0</v>
      </c>
      <c r="FB82" s="214">
        <f>COUNTA(EY87:EY106)-FA82+FB57</f>
        <v>1</v>
      </c>
      <c r="FC82" s="182">
        <f>COUNTA(FC87:FC106)</f>
        <v>0</v>
      </c>
      <c r="FD82" s="183" t="str">
        <f>IF(AND(NOT(OR(FD57="L",FD32="L",FD7="L")),FC108=""),"L","")</f>
        <v/>
      </c>
      <c r="FE82" s="183"/>
      <c r="FF82" s="214">
        <f>COUNTA(FC87:FC106)-FE82+FF57</f>
        <v>1</v>
      </c>
      <c r="FG82" s="182">
        <f>COUNTA(FG87:FG106)</f>
        <v>0</v>
      </c>
      <c r="FH82" s="183" t="str">
        <f>IF(AND(NOT(OR(FH57="L",FH32="L",FH7="L")),FG108=""),"L","")</f>
        <v/>
      </c>
      <c r="FI82" s="183">
        <f>COUNTIF(FH83:FH105,"WDN")</f>
        <v>0</v>
      </c>
      <c r="FJ82" s="214">
        <f>COUNTA(FG87:FG106)-FI82+FJ57</f>
        <v>1</v>
      </c>
      <c r="FK82" s="183"/>
      <c r="FL82" s="184"/>
      <c r="FM82" s="183"/>
      <c r="FN82" s="54"/>
      <c r="FO82" s="45"/>
      <c r="FP82" s="183"/>
    </row>
    <row r="83" spans="1:172">
      <c r="B83" s="5" t="s">
        <v>18</v>
      </c>
      <c r="C83" s="242"/>
      <c r="D83" s="6" t="str">
        <f t="shared" ref="D83:D106" si="648">IF(C83="","",OK)</f>
        <v/>
      </c>
      <c r="E83" s="6" t="str">
        <f t="shared" ref="E83:E156" si="649">IF(C83=0,"",IF(D83=OK,F83,IF(HLOOKUP(D83,Comments3,3,FALSE)=M,F$159,IF(HLOOKUP(D83,Comments3,3,FALSE)=S,VLOOKUP(C83,EventAverage,2,FALSE),HLOOKUP(D83,Comments3,3,FALSE)))))</f>
        <v/>
      </c>
      <c r="F83" s="201">
        <f>COUNTIF(D$83:D83,OK)+COUNTIF(D$83:D83,RDGfix)+COUNTIF(D$83:D83,RDGave)+COUNTIF(D$83:D83,RDGevent)</f>
        <v>0</v>
      </c>
      <c r="G83" s="44"/>
      <c r="H83" s="9" t="str">
        <f t="shared" ref="H83:H86" si="650">IF(G83="","",UP)</f>
        <v/>
      </c>
      <c r="I83" s="26" t="str">
        <f>IF(G83=0,"",#N/A)</f>
        <v/>
      </c>
      <c r="J83" s="215">
        <f>COUNTIF(H$83:H83,OK)+COUNTIF(H$83:H83,RDGfix)+COUNTIF(H$83:H83,RDGave)+COUNTIF(H$83:H83,RDGevent)+J$57-1</f>
        <v>0</v>
      </c>
      <c r="K83" s="44"/>
      <c r="L83" s="9" t="str">
        <f t="shared" ref="L83:L86" si="651">IF(K83="","",UP)</f>
        <v/>
      </c>
      <c r="M83" s="26" t="str">
        <f>IF(K83=0,"",#N/A)</f>
        <v/>
      </c>
      <c r="N83" s="215">
        <f>COUNTIF(L$83:L83,OK)+COUNTIF(L$83:L83,RDGfix)+COUNTIF(L$83:L83,RDGave)+N$57-1</f>
        <v>0</v>
      </c>
      <c r="O83" s="44"/>
      <c r="P83" s="9" t="str">
        <f t="shared" ref="P83:P86" si="652">IF(O83="","",UP)</f>
        <v/>
      </c>
      <c r="Q83" s="26" t="str">
        <f>IF(O83=0,"",#N/A)</f>
        <v/>
      </c>
      <c r="R83" s="215">
        <f>COUNTIF(P$83:P83,OK)+COUNTIF(P$83:P83,RDGfix)+COUNTIF(P$83:P83,RDGave)+R$57-1</f>
        <v>0</v>
      </c>
      <c r="S83" s="44"/>
      <c r="T83" s="9" t="str">
        <f t="shared" ref="T83:T86" si="653">IF(S83="","",UP)</f>
        <v/>
      </c>
      <c r="U83" s="26" t="str">
        <f>IF(S83=0,"",#N/A)</f>
        <v/>
      </c>
      <c r="V83" s="215">
        <f>COUNTIF(T$83:T83,OK)+COUNTIF(T$83:T83,RDGfix)+COUNTIF(T$83:T83,RDGave)+V$57-1</f>
        <v>0</v>
      </c>
      <c r="W83" s="44"/>
      <c r="X83" s="9" t="str">
        <f t="shared" ref="X83:X86" si="654">IF(W83="","",UP)</f>
        <v/>
      </c>
      <c r="Y83" s="26" t="str">
        <f>IF(W83=0,"",#N/A)</f>
        <v/>
      </c>
      <c r="Z83" s="215">
        <f>COUNTIF(X$83:X83,OK)+COUNTIF(X$83:X83,RDGfix)+COUNTIF(X$83:X83,RDGave)+Z$57-1</f>
        <v>0</v>
      </c>
      <c r="AA83" s="44"/>
      <c r="AB83" s="9" t="str">
        <f t="shared" ref="AB83:AB86" si="655">IF(AA83="","",UP)</f>
        <v/>
      </c>
      <c r="AC83" s="26" t="str">
        <f>IF(AA83=0,"",#N/A)</f>
        <v/>
      </c>
      <c r="AD83" s="215">
        <f>COUNTIF(AB$83:AB83,OK)+COUNTIF(AB$83:AB83,RDGfix)+COUNTIF(AB$83:AB83,RDGave)+AD$57-1</f>
        <v>0</v>
      </c>
      <c r="AE83" s="44"/>
      <c r="AF83" s="9" t="str">
        <f t="shared" ref="AF83:AF86" si="656">IF(AE83="","",UP)</f>
        <v/>
      </c>
      <c r="AG83" s="26" t="str">
        <f>IF(AE83=0,"",#N/A)</f>
        <v/>
      </c>
      <c r="AH83" s="215">
        <f>COUNTIF(AF$83:AF83,OK)+COUNTIF(AF$83:AF83,RDGfix)+COUNTIF(AF$83:AF83,RDGave)+AH$57-1</f>
        <v>0</v>
      </c>
      <c r="AI83" s="44"/>
      <c r="AJ83" s="9" t="str">
        <f t="shared" ref="AJ83:AJ86" si="657">IF(AI83="","",UP)</f>
        <v/>
      </c>
      <c r="AK83" s="26" t="str">
        <f>IF(AI83=0,"",#N/A)</f>
        <v/>
      </c>
      <c r="AL83" s="215">
        <f>COUNTIF(AJ$83:AJ83,OK)+COUNTIF(AJ$83:AJ83,RDGfix)+COUNTIF(AJ$83:AJ83,RDGave)+AL$57-1</f>
        <v>0</v>
      </c>
      <c r="AM83" s="44"/>
      <c r="AN83" s="9" t="str">
        <f t="shared" ref="AN83:AN86" si="658">IF(AM83="","",UP)</f>
        <v/>
      </c>
      <c r="AO83" s="26" t="str">
        <f>IF(AM83=0,"",#N/A)</f>
        <v/>
      </c>
      <c r="AP83" s="215">
        <f>COUNTIF(AN$83:AN83,OK)+COUNTIF(AN$83:AN83,RDGfix)+COUNTIF(AN$83:AN83,RDGave)+AP$57-1</f>
        <v>0</v>
      </c>
      <c r="AQ83" s="44"/>
      <c r="AR83" s="9" t="str">
        <f t="shared" ref="AR83:AR86" si="659">IF(AQ83="","",UP)</f>
        <v/>
      </c>
      <c r="AS83" s="26" t="str">
        <f>IF(AQ83=0,"",#N/A)</f>
        <v/>
      </c>
      <c r="AT83" s="215">
        <f>COUNTIF(AR$83:AR83,OK)+COUNTIF(AR$83:AR83,RDGfix)+COUNTIF(AR$83:AR83,RDGave)+AT$57-1</f>
        <v>0</v>
      </c>
      <c r="AU83" s="44"/>
      <c r="AV83" s="9" t="str">
        <f t="shared" ref="AV83:AV86" si="660">IF(AU83="","",UP)</f>
        <v/>
      </c>
      <c r="AW83" s="26" t="str">
        <f>IF(AU83=0,"",#N/A)</f>
        <v/>
      </c>
      <c r="AX83" s="215">
        <f>COUNTIF(AV$83:AV83,OK)+COUNTIF(AV$83:AV83,RDGfix)+COUNTIF(AV$83:AV83,RDGave)+AX$57-1</f>
        <v>0</v>
      </c>
      <c r="AY83" s="44"/>
      <c r="AZ83" s="9" t="str">
        <f t="shared" ref="AZ83:AZ86" si="661">IF(AY83="","",UP)</f>
        <v/>
      </c>
      <c r="BA83" s="26" t="str">
        <f>IF(AY83=0,"",#N/A)</f>
        <v/>
      </c>
      <c r="BB83" s="215">
        <f>COUNTIF(AZ$83:AZ83,OK)+COUNTIF(AZ$83:AZ83,RDGfix)+COUNTIF(AZ$83:AZ83,RDGave)+BB$57-1</f>
        <v>0</v>
      </c>
      <c r="BC83" s="44"/>
      <c r="BD83" s="9" t="str">
        <f t="shared" ref="BD83:BD86" si="662">IF(BC83="","",UP)</f>
        <v/>
      </c>
      <c r="BE83" s="26" t="str">
        <f>IF(BC83=0,"",#N/A)</f>
        <v/>
      </c>
      <c r="BF83" s="215">
        <f>COUNTIF(BD$83:BD83,OK)+COUNTIF(BD$83:BD83,RDGfix)+COUNTIF(BD$83:BD83,RDGave)+BF$57-1</f>
        <v>0</v>
      </c>
      <c r="BG83" s="44"/>
      <c r="BH83" s="9" t="str">
        <f t="shared" ref="BH83:BH86" si="663">IF(BG83="","",UP)</f>
        <v/>
      </c>
      <c r="BI83" s="26" t="str">
        <f>IF(BG83=0,"",#N/A)</f>
        <v/>
      </c>
      <c r="BJ83" s="215">
        <f>COUNTIF(BH$83:BH83,OK)+COUNTIF(BH$83:BH83,RDGfix)+COUNTIF(BH$83:BH83,RDGave)+BJ$57-1</f>
        <v>0</v>
      </c>
      <c r="BK83" s="44"/>
      <c r="BL83" s="9" t="str">
        <f t="shared" ref="BL83:BL86" si="664">IF(BK83="","",UP)</f>
        <v/>
      </c>
      <c r="BM83" s="26" t="str">
        <f>IF(BK83=0,"",#N/A)</f>
        <v/>
      </c>
      <c r="BN83" s="215">
        <f>COUNTIF(BL$83:BL83,OK)+COUNTIF(BL$83:BL83,RDGfix)+COUNTIF(BL$83:BL83,RDGave)+BN$57-1</f>
        <v>0</v>
      </c>
      <c r="BO83" s="44"/>
      <c r="BP83" s="9" t="str">
        <f t="shared" ref="BP83:BP86" si="665">IF(BO83="","",UP)</f>
        <v/>
      </c>
      <c r="BQ83" s="26" t="str">
        <f>IF(BO83=0,"",#N/A)</f>
        <v/>
      </c>
      <c r="BR83" s="215">
        <f>COUNTIF(BP$83:BP83,OK)+COUNTIF(BP$83:BP83,RDGfix)+COUNTIF(BP$83:BP83,RDGave)+BR$57-1</f>
        <v>0</v>
      </c>
      <c r="BS83" s="44"/>
      <c r="BT83" s="9" t="str">
        <f t="shared" ref="BT83:BT86" si="666">IF(BS83="","",UP)</f>
        <v/>
      </c>
      <c r="BU83" s="26" t="str">
        <f>IF(BS83=0,"",#N/A)</f>
        <v/>
      </c>
      <c r="BV83" s="215">
        <f>COUNTIF(BT$83:BT83,OK)+COUNTIF(BT$83:BT83,RDGfix)+COUNTIF(BT$83:BT83,RDGave)+BV$57-1</f>
        <v>0</v>
      </c>
      <c r="BW83" s="44"/>
      <c r="BX83" s="9" t="str">
        <f t="shared" ref="BX83:BX86" si="667">IF(BW83="","",UP)</f>
        <v/>
      </c>
      <c r="BY83" s="26" t="str">
        <f>IF(BW83=0,"",#N/A)</f>
        <v/>
      </c>
      <c r="BZ83" s="215">
        <f>COUNTIF(BX$83:BX83,OK)+COUNTIF(BX$83:BX83,RDGfix)+COUNTIF(BX$83:BX83,RDGave)+BZ$57-1</f>
        <v>0</v>
      </c>
      <c r="CA83" s="44"/>
      <c r="CB83" s="9" t="str">
        <f t="shared" ref="CB83:CB86" si="668">IF(CA83="","",UP)</f>
        <v/>
      </c>
      <c r="CC83" s="26" t="str">
        <f>IF(CA83=0,"",#N/A)</f>
        <v/>
      </c>
      <c r="CD83" s="215">
        <f>COUNTIF(CB$83:CB83,OK)+COUNTIF(CB$83:CB83,RDGfix)+COUNTIF(CB$83:CB83,RDGave)+CD$57-1</f>
        <v>0</v>
      </c>
      <c r="CE83" s="44"/>
      <c r="CF83" s="9" t="str">
        <f t="shared" ref="CF83:CF86" si="669">IF(CE83="","",UP)</f>
        <v/>
      </c>
      <c r="CG83" s="26" t="str">
        <f>IF(CE83=0,"",#N/A)</f>
        <v/>
      </c>
      <c r="CH83" s="215">
        <f>COUNTIF(CF$83:CF83,OK)+COUNTIF(CF$83:CF83,RDGfix)+COUNTIF(CF$83:CF83,RDGave)+CH$57-1</f>
        <v>0</v>
      </c>
      <c r="CI83" s="44"/>
      <c r="CJ83" s="9" t="str">
        <f t="shared" ref="CJ83:CJ86" si="670">IF(CI83="","",UP)</f>
        <v/>
      </c>
      <c r="CK83" s="26" t="str">
        <f>IF(CI83=0,"",#N/A)</f>
        <v/>
      </c>
      <c r="CL83" s="215">
        <f>COUNTIF(CJ$83:CJ83,OK)+COUNTIF(CJ$83:CJ83,RDGfix)+COUNTIF(CJ$83:CJ83,RDGave)+CL$57-1</f>
        <v>0</v>
      </c>
      <c r="CM83" s="44"/>
      <c r="CN83" s="9" t="str">
        <f t="shared" ref="CN83:CN86" si="671">IF(CM83="","",UP)</f>
        <v/>
      </c>
      <c r="CO83" s="26" t="str">
        <f>IF(CM83=0,"",#N/A)</f>
        <v/>
      </c>
      <c r="CP83" s="215">
        <f>COUNTIF(CN$83:CN83,OK)+COUNTIF(CN$83:CN83,RDGfix)+COUNTIF(CN$83:CN83,RDGave)+CP$57-1</f>
        <v>0</v>
      </c>
      <c r="CQ83" s="44"/>
      <c r="CR83" s="9" t="str">
        <f t="shared" ref="CR83:CR86" si="672">IF(CQ83="","",UP)</f>
        <v/>
      </c>
      <c r="CS83" s="26" t="str">
        <f>IF(CQ83=0,"",#N/A)</f>
        <v/>
      </c>
      <c r="CT83" s="215">
        <f>COUNTIF(CR$83:CR83,OK)+COUNTIF(CR$83:CR83,RDGfix)+COUNTIF(CR$83:CR83,RDGave)+CT$57-1</f>
        <v>0</v>
      </c>
      <c r="CU83" s="44"/>
      <c r="CV83" s="9" t="str">
        <f t="shared" ref="CV83:CV86" si="673">IF(CU83="","",UP)</f>
        <v/>
      </c>
      <c r="CW83" s="26" t="str">
        <f>IF(CU83=0,"",#N/A)</f>
        <v/>
      </c>
      <c r="CX83" s="215">
        <f>COUNTIF(CV$83:CV83,OK)+COUNTIF(CV$83:CV83,RDGfix)+COUNTIF(CV$83:CV83,RDGave)+CX$57-1</f>
        <v>0</v>
      </c>
      <c r="CY83" s="44"/>
      <c r="CZ83" s="9" t="str">
        <f t="shared" ref="CZ83:CZ86" si="674">IF(CY83="","",UP)</f>
        <v/>
      </c>
      <c r="DA83" s="26" t="str">
        <f>IF(CY83=0,"",#N/A)</f>
        <v/>
      </c>
      <c r="DB83" s="215">
        <f>COUNTIF(CZ$83:CZ83,OK)+COUNTIF(CZ$83:CZ83,RDGfix)+COUNTIF(CZ$83:CZ83,RDGave)+DB$57-1</f>
        <v>0</v>
      </c>
      <c r="DC83" s="44"/>
      <c r="DD83" s="9" t="str">
        <f t="shared" ref="DD83:DD86" si="675">IF(DC83="","",UP)</f>
        <v/>
      </c>
      <c r="DE83" s="26" t="str">
        <f>IF(DC83=0,"",#N/A)</f>
        <v/>
      </c>
      <c r="DF83" s="215">
        <f>COUNTIF(DD$83:DD83,OK)+COUNTIF(DD$83:DD83,RDGfix)+COUNTIF(DD$83:DD83,RDGave)+DF$57-1</f>
        <v>0</v>
      </c>
      <c r="DG83" s="44"/>
      <c r="DH83" s="9" t="str">
        <f t="shared" ref="DH83:DH86" si="676">IF(DG83="","",UP)</f>
        <v/>
      </c>
      <c r="DI83" s="26" t="str">
        <f>IF(DG83=0,"",#N/A)</f>
        <v/>
      </c>
      <c r="DJ83" s="215">
        <f>COUNTIF(DH$83:DH83,OK)+COUNTIF(DH$83:DH83,RDGfix)+COUNTIF(DH$83:DH83,RDGave)+DJ$57-1</f>
        <v>0</v>
      </c>
      <c r="DK83" s="44"/>
      <c r="DL83" s="9" t="str">
        <f t="shared" ref="DL83:DL86" si="677">IF(DK83="","",UP)</f>
        <v/>
      </c>
      <c r="DM83" s="26" t="str">
        <f>IF(DK83=0,"",#N/A)</f>
        <v/>
      </c>
      <c r="DN83" s="215">
        <f>COUNTIF(DL$83:DL83,OK)+COUNTIF(DL$83:DL83,RDGfix)+COUNTIF(DL$83:DL83,RDGave)+DN$57-1</f>
        <v>0</v>
      </c>
      <c r="DO83" s="44"/>
      <c r="DP83" s="9" t="str">
        <f t="shared" ref="DP83:DP86" si="678">IF(DO83="","",UP)</f>
        <v/>
      </c>
      <c r="DQ83" s="26" t="str">
        <f>IF(DO83=0,"",#N/A)</f>
        <v/>
      </c>
      <c r="DR83" s="215">
        <f>COUNTIF(DP$83:DP83,OK)+COUNTIF(DP$83:DP83,RDGfix)+COUNTIF(DP$83:DP83,RDGave)+DR$57-1</f>
        <v>0</v>
      </c>
      <c r="DS83" s="44"/>
      <c r="DT83" s="9" t="str">
        <f t="shared" ref="DT83:DT86" si="679">IF(DS83="","",UP)</f>
        <v/>
      </c>
      <c r="DU83" s="26" t="str">
        <f>IF(DS83=0,"",#N/A)</f>
        <v/>
      </c>
      <c r="DV83" s="215">
        <f>COUNTIF(DT$83:DT83,OK)+COUNTIF(DT$83:DT83,RDGfix)+COUNTIF(DT$83:DT83,RDGave)+DV$57-1</f>
        <v>0</v>
      </c>
      <c r="DW83" s="44"/>
      <c r="DX83" s="9" t="str">
        <f t="shared" ref="DX83:DX86" si="680">IF(DW83="","",UP)</f>
        <v/>
      </c>
      <c r="DY83" s="26" t="str">
        <f>IF(DW83=0,"",#N/A)</f>
        <v/>
      </c>
      <c r="DZ83" s="215">
        <f>COUNTIF(DX$83:DX83,OK)+COUNTIF(DX$83:DX83,RDGfix)+COUNTIF(DX$83:DX83,RDGave)+DZ$57-1</f>
        <v>0</v>
      </c>
      <c r="EA83" s="44"/>
      <c r="EB83" s="9" t="str">
        <f t="shared" ref="EB83:EB86" si="681">IF(EA83="","",UP)</f>
        <v/>
      </c>
      <c r="EC83" s="26" t="str">
        <f>IF(EA83=0,"",#N/A)</f>
        <v/>
      </c>
      <c r="ED83" s="215">
        <f>COUNTIF(EB$83:EB83,OK)+COUNTIF(EB$83:EB83,RDGfix)+COUNTIF(EB$83:EB83,RDGave)+ED$57-1</f>
        <v>0</v>
      </c>
      <c r="EE83" s="44"/>
      <c r="EF83" s="9" t="str">
        <f t="shared" ref="EF83:EF86" si="682">IF(EE83="","",UP)</f>
        <v/>
      </c>
      <c r="EG83" s="26" t="str">
        <f>IF(EE83=0,"",#N/A)</f>
        <v/>
      </c>
      <c r="EH83" s="215">
        <f>COUNTIF(EF$83:EF83,OK)+COUNTIF(EF$83:EF83,RDGfix)+COUNTIF(EF$83:EF83,RDGave)+EH$57-1</f>
        <v>0</v>
      </c>
      <c r="EI83" s="44"/>
      <c r="EJ83" s="9" t="str">
        <f t="shared" ref="EJ83:EJ86" si="683">IF(EI83="","",UP)</f>
        <v/>
      </c>
      <c r="EK83" s="26" t="str">
        <f>IF(EI83=0,"",#N/A)</f>
        <v/>
      </c>
      <c r="EL83" s="215">
        <f>COUNTIF(EJ$83:EJ83,OK)+COUNTIF(EJ$83:EJ83,RDGfix)+COUNTIF(EJ$83:EJ83,RDGave)+EL$57-1</f>
        <v>0</v>
      </c>
      <c r="EM83" s="44"/>
      <c r="EN83" s="9" t="str">
        <f t="shared" ref="EN83:EN86" si="684">IF(EM83="","",UP)</f>
        <v/>
      </c>
      <c r="EO83" s="26" t="str">
        <f>IF(EM83=0,"",#N/A)</f>
        <v/>
      </c>
      <c r="EP83" s="215">
        <f>COUNTIF(EN$83:EN83,OK)+COUNTIF(EN$83:EN83,RDGfix)+COUNTIF(EN$83:EN83,RDGave)+EP$57-1</f>
        <v>0</v>
      </c>
      <c r="EQ83" s="44"/>
      <c r="ER83" s="9" t="str">
        <f t="shared" ref="ER83:ER86" si="685">IF(EQ83="","",UP)</f>
        <v/>
      </c>
      <c r="ES83" s="26" t="str">
        <f>IF(EQ83=0,"",#N/A)</f>
        <v/>
      </c>
      <c r="ET83" s="215">
        <f>COUNTIF(ER$83:ER83,OK)+COUNTIF(ER$83:ER83,RDGfix)+COUNTIF(ER$83:ER83,RDGave)+ET$57-1</f>
        <v>0</v>
      </c>
      <c r="EU83" s="44"/>
      <c r="EV83" s="9" t="str">
        <f t="shared" ref="EV83:EV86" si="686">IF(EU83="","",UP)</f>
        <v/>
      </c>
      <c r="EW83" s="26" t="str">
        <f>IF(EU83=0,"",#N/A)</f>
        <v/>
      </c>
      <c r="EX83" s="215">
        <f>COUNTIF(EV$83:EV83,OK)+COUNTIF(EV$83:EV83,RDGfix)+COUNTIF(EV$83:EV83,RDGave)+EX$57-1</f>
        <v>0</v>
      </c>
      <c r="EY83" s="44"/>
      <c r="EZ83" s="9" t="str">
        <f t="shared" ref="EZ83:EZ86" si="687">IF(EY83="","",UP)</f>
        <v/>
      </c>
      <c r="FA83" s="26" t="str">
        <f>IF(EY83=0,"",#N/A)</f>
        <v/>
      </c>
      <c r="FB83" s="215">
        <f>COUNTIF(EZ$83:EZ83,OK)+COUNTIF(EZ$83:EZ83,RDGfix)+COUNTIF(EZ$83:EZ83,RDGave)+FB$57-1</f>
        <v>0</v>
      </c>
      <c r="FC83" s="44"/>
      <c r="FD83" s="9" t="str">
        <f t="shared" ref="FD83:FD86" si="688">IF(FC83="","",UP)</f>
        <v/>
      </c>
      <c r="FE83" s="26" t="str">
        <f>IF(FC83=0,"",#N/A)</f>
        <v/>
      </c>
      <c r="FF83" s="215">
        <f>COUNTIF(FD$83:FD83,OK)+COUNTIF(FD$83:FD83,RDGfix)+COUNTIF(FD$83:FD83,RDGave)+FF$57-1</f>
        <v>0</v>
      </c>
      <c r="FG83" s="44"/>
      <c r="FH83" s="9" t="str">
        <f t="shared" ref="FH83:FH86" si="689">IF(FG83="","",UP)</f>
        <v/>
      </c>
      <c r="FI83" s="26" t="str">
        <f>IF(FG83=0,"",#N/A)</f>
        <v/>
      </c>
      <c r="FJ83" s="215">
        <f>COUNTIF(FH$83:FH83,OK)+COUNTIF(FH$83:FH83,RDGfix)+COUNTIF(FH$83:FH83,RDGave)+FJ$57-1</f>
        <v>0</v>
      </c>
      <c r="FK83" s="2"/>
      <c r="FL83" s="53"/>
      <c r="FM83" s="2"/>
      <c r="FN83" s="54"/>
      <c r="FO83" s="45"/>
      <c r="FP83" s="2"/>
    </row>
    <row r="84" spans="1:172">
      <c r="B84" s="5" t="s">
        <v>19</v>
      </c>
      <c r="C84" s="242"/>
      <c r="D84" s="6" t="str">
        <f t="shared" si="648"/>
        <v/>
      </c>
      <c r="E84" s="6" t="str">
        <f t="shared" si="649"/>
        <v/>
      </c>
      <c r="F84" s="201">
        <f>COUNTIF(D$83:D84,OK)+COUNTIF(D$83:D84,RDGfix)+COUNTIF(D$83:D84,RDGave)+COUNTIF(D$83:D84,RDGevent)</f>
        <v>0</v>
      </c>
      <c r="G84" s="44"/>
      <c r="H84" s="9" t="str">
        <f t="shared" si="650"/>
        <v/>
      </c>
      <c r="I84" s="26" t="str">
        <f t="shared" ref="I84:I86" si="690">IF(G84=0,"",#N/A)</f>
        <v/>
      </c>
      <c r="J84" s="215">
        <f>COUNTIF(H$83:H84,OK)+COUNTIF(H$83:H84,RDGfix)+COUNTIF(H$83:H84,RDGave)+COUNTIF(H$83:H84,RDGevent)+J$57-1</f>
        <v>0</v>
      </c>
      <c r="K84" s="44"/>
      <c r="L84" s="9" t="str">
        <f t="shared" si="651"/>
        <v/>
      </c>
      <c r="M84" s="26" t="str">
        <f t="shared" ref="M84:M86" si="691">IF(K84=0,"",#N/A)</f>
        <v/>
      </c>
      <c r="N84" s="215">
        <f>COUNTIF(L$83:L84,OK)+COUNTIF(L$83:L84,RDGfix)+COUNTIF(L$83:L84,RDGave)+N$57-1</f>
        <v>0</v>
      </c>
      <c r="O84" s="44"/>
      <c r="P84" s="9" t="str">
        <f t="shared" si="652"/>
        <v/>
      </c>
      <c r="Q84" s="26" t="str">
        <f t="shared" ref="Q84:Q86" si="692">IF(O84=0,"",#N/A)</f>
        <v/>
      </c>
      <c r="R84" s="215">
        <f>COUNTIF(P$83:P84,OK)+COUNTIF(P$83:P84,RDGfix)+COUNTIF(P$83:P84,RDGave)+R$57-1</f>
        <v>0</v>
      </c>
      <c r="S84" s="44"/>
      <c r="T84" s="9" t="str">
        <f t="shared" si="653"/>
        <v/>
      </c>
      <c r="U84" s="26" t="str">
        <f t="shared" ref="U84:U86" si="693">IF(S84=0,"",#N/A)</f>
        <v/>
      </c>
      <c r="V84" s="215">
        <f>COUNTIF(T$83:T84,OK)+COUNTIF(T$83:T84,RDGfix)+COUNTIF(T$83:T84,RDGave)+V$57-1</f>
        <v>0</v>
      </c>
      <c r="W84" s="44"/>
      <c r="X84" s="9" t="str">
        <f t="shared" si="654"/>
        <v/>
      </c>
      <c r="Y84" s="26" t="str">
        <f t="shared" ref="Y84:Y86" si="694">IF(W84=0,"",#N/A)</f>
        <v/>
      </c>
      <c r="Z84" s="215">
        <f>COUNTIF(X$83:X84,OK)+COUNTIF(X$83:X84,RDGfix)+COUNTIF(X$83:X84,RDGave)+Z$57-1</f>
        <v>0</v>
      </c>
      <c r="AA84" s="44"/>
      <c r="AB84" s="9" t="str">
        <f t="shared" si="655"/>
        <v/>
      </c>
      <c r="AC84" s="26" t="str">
        <f t="shared" ref="AC84:AC86" si="695">IF(AA84=0,"",#N/A)</f>
        <v/>
      </c>
      <c r="AD84" s="215">
        <f>COUNTIF(AB$83:AB84,OK)+COUNTIF(AB$83:AB84,RDGfix)+COUNTIF(AB$83:AB84,RDGave)+AD$57-1</f>
        <v>0</v>
      </c>
      <c r="AE84" s="44"/>
      <c r="AF84" s="9" t="str">
        <f t="shared" si="656"/>
        <v/>
      </c>
      <c r="AG84" s="26" t="str">
        <f t="shared" ref="AG84:AG86" si="696">IF(AE84=0,"",#N/A)</f>
        <v/>
      </c>
      <c r="AH84" s="215">
        <f>COUNTIF(AF$83:AF84,OK)+COUNTIF(AF$83:AF84,RDGfix)+COUNTIF(AF$83:AF84,RDGave)+AH$57-1</f>
        <v>0</v>
      </c>
      <c r="AI84" s="44"/>
      <c r="AJ84" s="9" t="str">
        <f t="shared" si="657"/>
        <v/>
      </c>
      <c r="AK84" s="26" t="str">
        <f t="shared" ref="AK84:AK86" si="697">IF(AI84=0,"",#N/A)</f>
        <v/>
      </c>
      <c r="AL84" s="215">
        <f>COUNTIF(AJ$83:AJ84,OK)+COUNTIF(AJ$83:AJ84,RDGfix)+COUNTIF(AJ$83:AJ84,RDGave)+AL$57-1</f>
        <v>0</v>
      </c>
      <c r="AM84" s="44"/>
      <c r="AN84" s="9" t="str">
        <f t="shared" si="658"/>
        <v/>
      </c>
      <c r="AO84" s="26" t="str">
        <f t="shared" ref="AO84:AO86" si="698">IF(AM84=0,"",#N/A)</f>
        <v/>
      </c>
      <c r="AP84" s="215">
        <f>COUNTIF(AN$83:AN84,OK)+COUNTIF(AN$83:AN84,RDGfix)+COUNTIF(AN$83:AN84,RDGave)+AP$57-1</f>
        <v>0</v>
      </c>
      <c r="AQ84" s="44"/>
      <c r="AR84" s="9" t="str">
        <f t="shared" si="659"/>
        <v/>
      </c>
      <c r="AS84" s="26" t="str">
        <f t="shared" ref="AS84:AS86" si="699">IF(AQ84=0,"",#N/A)</f>
        <v/>
      </c>
      <c r="AT84" s="215">
        <f>COUNTIF(AR$83:AR84,OK)+COUNTIF(AR$83:AR84,RDGfix)+COUNTIF(AR$83:AR84,RDGave)+AT$57-1</f>
        <v>0</v>
      </c>
      <c r="AU84" s="44"/>
      <c r="AV84" s="9" t="str">
        <f t="shared" si="660"/>
        <v/>
      </c>
      <c r="AW84" s="26" t="str">
        <f t="shared" ref="AW84:AW86" si="700">IF(AU84=0,"",#N/A)</f>
        <v/>
      </c>
      <c r="AX84" s="215">
        <f>COUNTIF(AV$83:AV84,OK)+COUNTIF(AV$83:AV84,RDGfix)+COUNTIF(AV$83:AV84,RDGave)+AX$57-1</f>
        <v>0</v>
      </c>
      <c r="AY84" s="44"/>
      <c r="AZ84" s="9" t="str">
        <f t="shared" si="661"/>
        <v/>
      </c>
      <c r="BA84" s="26" t="str">
        <f t="shared" ref="BA84:BA86" si="701">IF(AY84=0,"",#N/A)</f>
        <v/>
      </c>
      <c r="BB84" s="215">
        <f>COUNTIF(AZ$83:AZ84,OK)+COUNTIF(AZ$83:AZ84,RDGfix)+COUNTIF(AZ$83:AZ84,RDGave)+BB$57-1</f>
        <v>0</v>
      </c>
      <c r="BC84" s="44"/>
      <c r="BD84" s="9" t="str">
        <f t="shared" si="662"/>
        <v/>
      </c>
      <c r="BE84" s="26" t="str">
        <f t="shared" ref="BE84:BE86" si="702">IF(BC84=0,"",#N/A)</f>
        <v/>
      </c>
      <c r="BF84" s="215">
        <f>COUNTIF(BD$83:BD84,OK)+COUNTIF(BD$83:BD84,RDGfix)+COUNTIF(BD$83:BD84,RDGave)+BF$57-1</f>
        <v>0</v>
      </c>
      <c r="BG84" s="44"/>
      <c r="BH84" s="9" t="str">
        <f t="shared" si="663"/>
        <v/>
      </c>
      <c r="BI84" s="26" t="str">
        <f t="shared" ref="BI84:BI86" si="703">IF(BG84=0,"",#N/A)</f>
        <v/>
      </c>
      <c r="BJ84" s="215">
        <f>COUNTIF(BH$83:BH84,OK)+COUNTIF(BH$83:BH84,RDGfix)+COUNTIF(BH$83:BH84,RDGave)+BJ$57-1</f>
        <v>0</v>
      </c>
      <c r="BK84" s="44"/>
      <c r="BL84" s="9" t="str">
        <f t="shared" si="664"/>
        <v/>
      </c>
      <c r="BM84" s="26" t="str">
        <f t="shared" ref="BM84:BM86" si="704">IF(BK84=0,"",#N/A)</f>
        <v/>
      </c>
      <c r="BN84" s="215">
        <f>COUNTIF(BL$83:BL84,OK)+COUNTIF(BL$83:BL84,RDGfix)+COUNTIF(BL$83:BL84,RDGave)+BN$57-1</f>
        <v>0</v>
      </c>
      <c r="BO84" s="44"/>
      <c r="BP84" s="9" t="str">
        <f t="shared" si="665"/>
        <v/>
      </c>
      <c r="BQ84" s="26" t="str">
        <f t="shared" ref="BQ84:BQ86" si="705">IF(BO84=0,"",#N/A)</f>
        <v/>
      </c>
      <c r="BR84" s="215">
        <f>COUNTIF(BP$83:BP84,OK)+COUNTIF(BP$83:BP84,RDGfix)+COUNTIF(BP$83:BP84,RDGave)+BR$57-1</f>
        <v>0</v>
      </c>
      <c r="BS84" s="44"/>
      <c r="BT84" s="9" t="str">
        <f t="shared" si="666"/>
        <v/>
      </c>
      <c r="BU84" s="26" t="str">
        <f t="shared" ref="BU84:BU86" si="706">IF(BS84=0,"",#N/A)</f>
        <v/>
      </c>
      <c r="BV84" s="215">
        <f>COUNTIF(BT$83:BT84,OK)+COUNTIF(BT$83:BT84,RDGfix)+COUNTIF(BT$83:BT84,RDGave)+BV$57-1</f>
        <v>0</v>
      </c>
      <c r="BW84" s="44"/>
      <c r="BX84" s="9" t="str">
        <f t="shared" si="667"/>
        <v/>
      </c>
      <c r="BY84" s="26" t="str">
        <f t="shared" ref="BY84:BY86" si="707">IF(BW84=0,"",#N/A)</f>
        <v/>
      </c>
      <c r="BZ84" s="215">
        <f>COUNTIF(BX$83:BX84,OK)+COUNTIF(BX$83:BX84,RDGfix)+COUNTIF(BX$83:BX84,RDGave)+BZ$57-1</f>
        <v>0</v>
      </c>
      <c r="CA84" s="44"/>
      <c r="CB84" s="9" t="str">
        <f t="shared" si="668"/>
        <v/>
      </c>
      <c r="CC84" s="26" t="str">
        <f t="shared" ref="CC84:CC86" si="708">IF(CA84=0,"",#N/A)</f>
        <v/>
      </c>
      <c r="CD84" s="215">
        <f>COUNTIF(CB$83:CB84,OK)+COUNTIF(CB$83:CB84,RDGfix)+COUNTIF(CB$83:CB84,RDGave)+CD$57-1</f>
        <v>0</v>
      </c>
      <c r="CE84" s="44"/>
      <c r="CF84" s="9" t="str">
        <f t="shared" si="669"/>
        <v/>
      </c>
      <c r="CG84" s="26" t="str">
        <f t="shared" ref="CG84:CG86" si="709">IF(CE84=0,"",#N/A)</f>
        <v/>
      </c>
      <c r="CH84" s="215">
        <f>COUNTIF(CF$83:CF84,OK)+COUNTIF(CF$83:CF84,RDGfix)+COUNTIF(CF$83:CF84,RDGave)+CH$57-1</f>
        <v>0</v>
      </c>
      <c r="CI84" s="44"/>
      <c r="CJ84" s="9" t="str">
        <f t="shared" si="670"/>
        <v/>
      </c>
      <c r="CK84" s="26" t="str">
        <f t="shared" ref="CK84:CK86" si="710">IF(CI84=0,"",#N/A)</f>
        <v/>
      </c>
      <c r="CL84" s="215">
        <f>COUNTIF(CJ$83:CJ84,OK)+COUNTIF(CJ$83:CJ84,RDGfix)+COUNTIF(CJ$83:CJ84,RDGave)+CL$57-1</f>
        <v>0</v>
      </c>
      <c r="CM84" s="44"/>
      <c r="CN84" s="9" t="str">
        <f t="shared" si="671"/>
        <v/>
      </c>
      <c r="CO84" s="26" t="str">
        <f t="shared" ref="CO84:CO86" si="711">IF(CM84=0,"",#N/A)</f>
        <v/>
      </c>
      <c r="CP84" s="215">
        <f>COUNTIF(CN$83:CN84,OK)+COUNTIF(CN$83:CN84,RDGfix)+COUNTIF(CN$83:CN84,RDGave)+CP$57-1</f>
        <v>0</v>
      </c>
      <c r="CQ84" s="44"/>
      <c r="CR84" s="9" t="str">
        <f t="shared" si="672"/>
        <v/>
      </c>
      <c r="CS84" s="26" t="str">
        <f t="shared" ref="CS84:CS86" si="712">IF(CQ84=0,"",#N/A)</f>
        <v/>
      </c>
      <c r="CT84" s="215">
        <f>COUNTIF(CR$83:CR84,OK)+COUNTIF(CR$83:CR84,RDGfix)+COUNTIF(CR$83:CR84,RDGave)+CT$57-1</f>
        <v>0</v>
      </c>
      <c r="CU84" s="44"/>
      <c r="CV84" s="9" t="str">
        <f t="shared" si="673"/>
        <v/>
      </c>
      <c r="CW84" s="26" t="str">
        <f t="shared" ref="CW84:CW86" si="713">IF(CU84=0,"",#N/A)</f>
        <v/>
      </c>
      <c r="CX84" s="215">
        <f>COUNTIF(CV$83:CV84,OK)+COUNTIF(CV$83:CV84,RDGfix)+COUNTIF(CV$83:CV84,RDGave)+CX$57-1</f>
        <v>0</v>
      </c>
      <c r="CY84" s="44"/>
      <c r="CZ84" s="9" t="str">
        <f t="shared" si="674"/>
        <v/>
      </c>
      <c r="DA84" s="26" t="str">
        <f t="shared" ref="DA84:DA86" si="714">IF(CY84=0,"",#N/A)</f>
        <v/>
      </c>
      <c r="DB84" s="215">
        <f>COUNTIF(CZ$83:CZ84,OK)+COUNTIF(CZ$83:CZ84,RDGfix)+COUNTIF(CZ$83:CZ84,RDGave)+DB$57-1</f>
        <v>0</v>
      </c>
      <c r="DC84" s="44"/>
      <c r="DD84" s="9" t="str">
        <f t="shared" si="675"/>
        <v/>
      </c>
      <c r="DE84" s="26" t="str">
        <f t="shared" ref="DE84:DE86" si="715">IF(DC84=0,"",#N/A)</f>
        <v/>
      </c>
      <c r="DF84" s="215">
        <f>COUNTIF(DD$83:DD84,OK)+COUNTIF(DD$83:DD84,RDGfix)+COUNTIF(DD$83:DD84,RDGave)+DF$57-1</f>
        <v>0</v>
      </c>
      <c r="DG84" s="44"/>
      <c r="DH84" s="9" t="str">
        <f t="shared" si="676"/>
        <v/>
      </c>
      <c r="DI84" s="26" t="str">
        <f t="shared" ref="DI84:DI86" si="716">IF(DG84=0,"",#N/A)</f>
        <v/>
      </c>
      <c r="DJ84" s="215">
        <f>COUNTIF(DH$83:DH84,OK)+COUNTIF(DH$83:DH84,RDGfix)+COUNTIF(DH$83:DH84,RDGave)+DJ$57-1</f>
        <v>0</v>
      </c>
      <c r="DK84" s="44"/>
      <c r="DL84" s="9" t="str">
        <f t="shared" si="677"/>
        <v/>
      </c>
      <c r="DM84" s="26" t="str">
        <f t="shared" ref="DM84:DM86" si="717">IF(DK84=0,"",#N/A)</f>
        <v/>
      </c>
      <c r="DN84" s="215">
        <f>COUNTIF(DL$83:DL84,OK)+COUNTIF(DL$83:DL84,RDGfix)+COUNTIF(DL$83:DL84,RDGave)+DN$57-1</f>
        <v>0</v>
      </c>
      <c r="DO84" s="44"/>
      <c r="DP84" s="9" t="str">
        <f t="shared" si="678"/>
        <v/>
      </c>
      <c r="DQ84" s="26" t="str">
        <f t="shared" ref="DQ84:DQ86" si="718">IF(DO84=0,"",#N/A)</f>
        <v/>
      </c>
      <c r="DR84" s="215">
        <f>COUNTIF(DP$83:DP84,OK)+COUNTIF(DP$83:DP84,RDGfix)+COUNTIF(DP$83:DP84,RDGave)+DR$57-1</f>
        <v>0</v>
      </c>
      <c r="DS84" s="44"/>
      <c r="DT84" s="9" t="str">
        <f t="shared" si="679"/>
        <v/>
      </c>
      <c r="DU84" s="26" t="str">
        <f t="shared" ref="DU84:DU86" si="719">IF(DS84=0,"",#N/A)</f>
        <v/>
      </c>
      <c r="DV84" s="215">
        <f>COUNTIF(DT$83:DT84,OK)+COUNTIF(DT$83:DT84,RDGfix)+COUNTIF(DT$83:DT84,RDGave)+DV$57-1</f>
        <v>0</v>
      </c>
      <c r="DW84" s="44"/>
      <c r="DX84" s="9" t="str">
        <f t="shared" si="680"/>
        <v/>
      </c>
      <c r="DY84" s="26" t="str">
        <f t="shared" ref="DY84:DY86" si="720">IF(DW84=0,"",#N/A)</f>
        <v/>
      </c>
      <c r="DZ84" s="215">
        <f>COUNTIF(DX$83:DX84,OK)+COUNTIF(DX$83:DX84,RDGfix)+COUNTIF(DX$83:DX84,RDGave)+DZ$57-1</f>
        <v>0</v>
      </c>
      <c r="EA84" s="44"/>
      <c r="EB84" s="9" t="str">
        <f t="shared" si="681"/>
        <v/>
      </c>
      <c r="EC84" s="26" t="str">
        <f t="shared" ref="EC84:EC86" si="721">IF(EA84=0,"",#N/A)</f>
        <v/>
      </c>
      <c r="ED84" s="215">
        <f>COUNTIF(EB$83:EB84,OK)+COUNTIF(EB$83:EB84,RDGfix)+COUNTIF(EB$83:EB84,RDGave)+ED$57-1</f>
        <v>0</v>
      </c>
      <c r="EE84" s="44"/>
      <c r="EF84" s="9" t="str">
        <f t="shared" si="682"/>
        <v/>
      </c>
      <c r="EG84" s="26" t="str">
        <f t="shared" ref="EG84:EG86" si="722">IF(EE84=0,"",#N/A)</f>
        <v/>
      </c>
      <c r="EH84" s="215">
        <f>COUNTIF(EF$83:EF84,OK)+COUNTIF(EF$83:EF84,RDGfix)+COUNTIF(EF$83:EF84,RDGave)+EH$57-1</f>
        <v>0</v>
      </c>
      <c r="EI84" s="44"/>
      <c r="EJ84" s="9" t="str">
        <f t="shared" si="683"/>
        <v/>
      </c>
      <c r="EK84" s="26" t="str">
        <f t="shared" ref="EK84:EK86" si="723">IF(EI84=0,"",#N/A)</f>
        <v/>
      </c>
      <c r="EL84" s="215">
        <f>COUNTIF(EJ$83:EJ84,OK)+COUNTIF(EJ$83:EJ84,RDGfix)+COUNTIF(EJ$83:EJ84,RDGave)+EL$57-1</f>
        <v>0</v>
      </c>
      <c r="EM84" s="44"/>
      <c r="EN84" s="9" t="str">
        <f t="shared" si="684"/>
        <v/>
      </c>
      <c r="EO84" s="26" t="str">
        <f t="shared" ref="EO84:EO86" si="724">IF(EM84=0,"",#N/A)</f>
        <v/>
      </c>
      <c r="EP84" s="215">
        <f>COUNTIF(EN$83:EN84,OK)+COUNTIF(EN$83:EN84,RDGfix)+COUNTIF(EN$83:EN84,RDGave)+EP$57-1</f>
        <v>0</v>
      </c>
      <c r="EQ84" s="44"/>
      <c r="ER84" s="9" t="str">
        <f t="shared" si="685"/>
        <v/>
      </c>
      <c r="ES84" s="26" t="str">
        <f t="shared" ref="ES84:ES86" si="725">IF(EQ84=0,"",#N/A)</f>
        <v/>
      </c>
      <c r="ET84" s="215">
        <f>COUNTIF(ER$83:ER84,OK)+COUNTIF(ER$83:ER84,RDGfix)+COUNTIF(ER$83:ER84,RDGave)+ET$57-1</f>
        <v>0</v>
      </c>
      <c r="EU84" s="44"/>
      <c r="EV84" s="9" t="str">
        <f t="shared" si="686"/>
        <v/>
      </c>
      <c r="EW84" s="26" t="str">
        <f t="shared" ref="EW84:EW86" si="726">IF(EU84=0,"",#N/A)</f>
        <v/>
      </c>
      <c r="EX84" s="215">
        <f>COUNTIF(EV$83:EV84,OK)+COUNTIF(EV$83:EV84,RDGfix)+COUNTIF(EV$83:EV84,RDGave)+EX$57-1</f>
        <v>0</v>
      </c>
      <c r="EY84" s="44"/>
      <c r="EZ84" s="9" t="str">
        <f t="shared" si="687"/>
        <v/>
      </c>
      <c r="FA84" s="26" t="str">
        <f t="shared" ref="FA84:FA86" si="727">IF(EY84=0,"",#N/A)</f>
        <v/>
      </c>
      <c r="FB84" s="215">
        <f>COUNTIF(EZ$83:EZ84,OK)+COUNTIF(EZ$83:EZ84,RDGfix)+COUNTIF(EZ$83:EZ84,RDGave)+FB$57-1</f>
        <v>0</v>
      </c>
      <c r="FC84" s="44"/>
      <c r="FD84" s="9" t="str">
        <f t="shared" si="688"/>
        <v/>
      </c>
      <c r="FE84" s="26" t="str">
        <f t="shared" ref="FE84:FE86" si="728">IF(FC84=0,"",#N/A)</f>
        <v/>
      </c>
      <c r="FF84" s="215">
        <f>COUNTIF(FD$83:FD84,OK)+COUNTIF(FD$83:FD84,RDGfix)+COUNTIF(FD$83:FD84,RDGave)+FF$57-1</f>
        <v>0</v>
      </c>
      <c r="FG84" s="44"/>
      <c r="FH84" s="9" t="str">
        <f t="shared" si="689"/>
        <v/>
      </c>
      <c r="FI84" s="26" t="str">
        <f t="shared" ref="FI84:FI86" si="729">IF(FG84=0,"",#N/A)</f>
        <v/>
      </c>
      <c r="FJ84" s="215">
        <f>COUNTIF(FH$83:FH84,OK)+COUNTIF(FH$83:FH84,RDGfix)+COUNTIF(FH$83:FH84,RDGave)+FJ$57-1</f>
        <v>0</v>
      </c>
      <c r="FK84" s="2"/>
      <c r="FL84" s="53"/>
      <c r="FM84" s="2"/>
      <c r="FN84" s="54"/>
      <c r="FO84" s="45"/>
      <c r="FP84" s="2"/>
    </row>
    <row r="85" spans="1:172">
      <c r="B85" s="5" t="s">
        <v>20</v>
      </c>
      <c r="C85" s="242"/>
      <c r="D85" s="6" t="str">
        <f t="shared" si="648"/>
        <v/>
      </c>
      <c r="E85" s="6" t="str">
        <f t="shared" si="649"/>
        <v/>
      </c>
      <c r="F85" s="201">
        <f>COUNTIF(D$83:D85,OK)+COUNTIF(D$83:D85,RDGfix)+COUNTIF(D$83:D85,RDGave)+COUNTIF(D$83:D85,RDGevent)</f>
        <v>0</v>
      </c>
      <c r="G85" s="44"/>
      <c r="H85" s="9" t="str">
        <f t="shared" si="650"/>
        <v/>
      </c>
      <c r="I85" s="26" t="str">
        <f t="shared" si="690"/>
        <v/>
      </c>
      <c r="J85" s="215">
        <f>COUNTIF(H$83:H85,OK)+COUNTIF(H$83:H85,RDGfix)+COUNTIF(H$83:H85,RDGave)+COUNTIF(H$83:H85,RDGevent)+J$57-1</f>
        <v>0</v>
      </c>
      <c r="K85" s="44"/>
      <c r="L85" s="9" t="str">
        <f t="shared" si="651"/>
        <v/>
      </c>
      <c r="M85" s="26" t="str">
        <f t="shared" si="691"/>
        <v/>
      </c>
      <c r="N85" s="215">
        <f>COUNTIF(L$83:L85,OK)+COUNTIF(L$83:L85,RDGfix)+COUNTIF(L$83:L85,RDGave)+N$57-1</f>
        <v>0</v>
      </c>
      <c r="O85" s="44"/>
      <c r="P85" s="9" t="str">
        <f t="shared" si="652"/>
        <v/>
      </c>
      <c r="Q85" s="26" t="str">
        <f t="shared" si="692"/>
        <v/>
      </c>
      <c r="R85" s="215">
        <f>COUNTIF(P$83:P85,OK)+COUNTIF(P$83:P85,RDGfix)+COUNTIF(P$83:P85,RDGave)+R$57-1</f>
        <v>0</v>
      </c>
      <c r="S85" s="44"/>
      <c r="T85" s="9" t="str">
        <f t="shared" si="653"/>
        <v/>
      </c>
      <c r="U85" s="26" t="str">
        <f t="shared" si="693"/>
        <v/>
      </c>
      <c r="V85" s="215">
        <f>COUNTIF(T$83:T85,OK)+COUNTIF(T$83:T85,RDGfix)+COUNTIF(T$83:T85,RDGave)+V$57-1</f>
        <v>0</v>
      </c>
      <c r="W85" s="44"/>
      <c r="X85" s="9" t="str">
        <f t="shared" si="654"/>
        <v/>
      </c>
      <c r="Y85" s="26" t="str">
        <f t="shared" si="694"/>
        <v/>
      </c>
      <c r="Z85" s="215">
        <f>COUNTIF(X$83:X85,OK)+COUNTIF(X$83:X85,RDGfix)+COUNTIF(X$83:X85,RDGave)+Z$57-1</f>
        <v>0</v>
      </c>
      <c r="AA85" s="44"/>
      <c r="AB85" s="9" t="str">
        <f t="shared" si="655"/>
        <v/>
      </c>
      <c r="AC85" s="26" t="str">
        <f t="shared" si="695"/>
        <v/>
      </c>
      <c r="AD85" s="215">
        <f>COUNTIF(AB$83:AB85,OK)+COUNTIF(AB$83:AB85,RDGfix)+COUNTIF(AB$83:AB85,RDGave)+AD$57-1</f>
        <v>0</v>
      </c>
      <c r="AE85" s="44"/>
      <c r="AF85" s="9" t="str">
        <f t="shared" si="656"/>
        <v/>
      </c>
      <c r="AG85" s="26" t="str">
        <f t="shared" si="696"/>
        <v/>
      </c>
      <c r="AH85" s="215">
        <f>COUNTIF(AF$83:AF85,OK)+COUNTIF(AF$83:AF85,RDGfix)+COUNTIF(AF$83:AF85,RDGave)+AH$57-1</f>
        <v>0</v>
      </c>
      <c r="AI85" s="44"/>
      <c r="AJ85" s="9" t="str">
        <f t="shared" si="657"/>
        <v/>
      </c>
      <c r="AK85" s="26" t="str">
        <f t="shared" si="697"/>
        <v/>
      </c>
      <c r="AL85" s="215">
        <f>COUNTIF(AJ$83:AJ85,OK)+COUNTIF(AJ$83:AJ85,RDGfix)+COUNTIF(AJ$83:AJ85,RDGave)+AL$57-1</f>
        <v>0</v>
      </c>
      <c r="AM85" s="44"/>
      <c r="AN85" s="9" t="str">
        <f t="shared" si="658"/>
        <v/>
      </c>
      <c r="AO85" s="26" t="str">
        <f t="shared" si="698"/>
        <v/>
      </c>
      <c r="AP85" s="215">
        <f>COUNTIF(AN$83:AN85,OK)+COUNTIF(AN$83:AN85,RDGfix)+COUNTIF(AN$83:AN85,RDGave)+AP$57-1</f>
        <v>0</v>
      </c>
      <c r="AQ85" s="44"/>
      <c r="AR85" s="9" t="str">
        <f t="shared" si="659"/>
        <v/>
      </c>
      <c r="AS85" s="26" t="str">
        <f t="shared" si="699"/>
        <v/>
      </c>
      <c r="AT85" s="215">
        <f>COUNTIF(AR$83:AR85,OK)+COUNTIF(AR$83:AR85,RDGfix)+COUNTIF(AR$83:AR85,RDGave)+AT$57-1</f>
        <v>0</v>
      </c>
      <c r="AU85" s="44"/>
      <c r="AV85" s="9" t="str">
        <f t="shared" si="660"/>
        <v/>
      </c>
      <c r="AW85" s="26" t="str">
        <f t="shared" si="700"/>
        <v/>
      </c>
      <c r="AX85" s="215">
        <f>COUNTIF(AV$83:AV85,OK)+COUNTIF(AV$83:AV85,RDGfix)+COUNTIF(AV$83:AV85,RDGave)+AX$57-1</f>
        <v>0</v>
      </c>
      <c r="AY85" s="44"/>
      <c r="AZ85" s="9" t="str">
        <f t="shared" si="661"/>
        <v/>
      </c>
      <c r="BA85" s="26" t="str">
        <f t="shared" si="701"/>
        <v/>
      </c>
      <c r="BB85" s="215">
        <f>COUNTIF(AZ$83:AZ85,OK)+COUNTIF(AZ$83:AZ85,RDGfix)+COUNTIF(AZ$83:AZ85,RDGave)+BB$57-1</f>
        <v>0</v>
      </c>
      <c r="BC85" s="44"/>
      <c r="BD85" s="9" t="str">
        <f t="shared" si="662"/>
        <v/>
      </c>
      <c r="BE85" s="26" t="str">
        <f t="shared" si="702"/>
        <v/>
      </c>
      <c r="BF85" s="215">
        <f>COUNTIF(BD$83:BD85,OK)+COUNTIF(BD$83:BD85,RDGfix)+COUNTIF(BD$83:BD85,RDGave)+BF$57-1</f>
        <v>0</v>
      </c>
      <c r="BG85" s="44"/>
      <c r="BH85" s="9" t="str">
        <f t="shared" si="663"/>
        <v/>
      </c>
      <c r="BI85" s="26" t="str">
        <f t="shared" si="703"/>
        <v/>
      </c>
      <c r="BJ85" s="215">
        <f>COUNTIF(BH$83:BH85,OK)+COUNTIF(BH$83:BH85,RDGfix)+COUNTIF(BH$83:BH85,RDGave)+BJ$57-1</f>
        <v>0</v>
      </c>
      <c r="BK85" s="44"/>
      <c r="BL85" s="9" t="str">
        <f t="shared" si="664"/>
        <v/>
      </c>
      <c r="BM85" s="26" t="str">
        <f t="shared" si="704"/>
        <v/>
      </c>
      <c r="BN85" s="215">
        <f>COUNTIF(BL$83:BL85,OK)+COUNTIF(BL$83:BL85,RDGfix)+COUNTIF(BL$83:BL85,RDGave)+BN$57-1</f>
        <v>0</v>
      </c>
      <c r="BO85" s="44"/>
      <c r="BP85" s="9" t="str">
        <f t="shared" si="665"/>
        <v/>
      </c>
      <c r="BQ85" s="26" t="str">
        <f t="shared" si="705"/>
        <v/>
      </c>
      <c r="BR85" s="215">
        <f>COUNTIF(BP$83:BP85,OK)+COUNTIF(BP$83:BP85,RDGfix)+COUNTIF(BP$83:BP85,RDGave)+BR$57-1</f>
        <v>0</v>
      </c>
      <c r="BS85" s="44"/>
      <c r="BT85" s="9" t="str">
        <f t="shared" si="666"/>
        <v/>
      </c>
      <c r="BU85" s="26" t="str">
        <f t="shared" si="706"/>
        <v/>
      </c>
      <c r="BV85" s="215">
        <f>COUNTIF(BT$83:BT85,OK)+COUNTIF(BT$83:BT85,RDGfix)+COUNTIF(BT$83:BT85,RDGave)+BV$57-1</f>
        <v>0</v>
      </c>
      <c r="BW85" s="44"/>
      <c r="BX85" s="9" t="str">
        <f t="shared" si="667"/>
        <v/>
      </c>
      <c r="BY85" s="26" t="str">
        <f t="shared" si="707"/>
        <v/>
      </c>
      <c r="BZ85" s="215">
        <f>COUNTIF(BX$83:BX85,OK)+COUNTIF(BX$83:BX85,RDGfix)+COUNTIF(BX$83:BX85,RDGave)+BZ$57-1</f>
        <v>0</v>
      </c>
      <c r="CA85" s="44"/>
      <c r="CB85" s="9" t="str">
        <f t="shared" si="668"/>
        <v/>
      </c>
      <c r="CC85" s="26" t="str">
        <f t="shared" si="708"/>
        <v/>
      </c>
      <c r="CD85" s="215">
        <f>COUNTIF(CB$83:CB85,OK)+COUNTIF(CB$83:CB85,RDGfix)+COUNTIF(CB$83:CB85,RDGave)+CD$57-1</f>
        <v>0</v>
      </c>
      <c r="CE85" s="44"/>
      <c r="CF85" s="9" t="str">
        <f t="shared" si="669"/>
        <v/>
      </c>
      <c r="CG85" s="26" t="str">
        <f t="shared" si="709"/>
        <v/>
      </c>
      <c r="CH85" s="215">
        <f>COUNTIF(CF$83:CF85,OK)+COUNTIF(CF$83:CF85,RDGfix)+COUNTIF(CF$83:CF85,RDGave)+CH$57-1</f>
        <v>0</v>
      </c>
      <c r="CI85" s="44"/>
      <c r="CJ85" s="9" t="str">
        <f t="shared" si="670"/>
        <v/>
      </c>
      <c r="CK85" s="26" t="str">
        <f t="shared" si="710"/>
        <v/>
      </c>
      <c r="CL85" s="215">
        <f>COUNTIF(CJ$83:CJ85,OK)+COUNTIF(CJ$83:CJ85,RDGfix)+COUNTIF(CJ$83:CJ85,RDGave)+CL$57-1</f>
        <v>0</v>
      </c>
      <c r="CM85" s="44"/>
      <c r="CN85" s="9" t="str">
        <f t="shared" si="671"/>
        <v/>
      </c>
      <c r="CO85" s="26" t="str">
        <f t="shared" si="711"/>
        <v/>
      </c>
      <c r="CP85" s="215">
        <f>COUNTIF(CN$83:CN85,OK)+COUNTIF(CN$83:CN85,RDGfix)+COUNTIF(CN$83:CN85,RDGave)+CP$57-1</f>
        <v>0</v>
      </c>
      <c r="CQ85" s="44"/>
      <c r="CR85" s="9" t="str">
        <f t="shared" si="672"/>
        <v/>
      </c>
      <c r="CS85" s="26" t="str">
        <f t="shared" si="712"/>
        <v/>
      </c>
      <c r="CT85" s="215">
        <f>COUNTIF(CR$83:CR85,OK)+COUNTIF(CR$83:CR85,RDGfix)+COUNTIF(CR$83:CR85,RDGave)+CT$57-1</f>
        <v>0</v>
      </c>
      <c r="CU85" s="44"/>
      <c r="CV85" s="9" t="str">
        <f t="shared" si="673"/>
        <v/>
      </c>
      <c r="CW85" s="26" t="str">
        <f t="shared" si="713"/>
        <v/>
      </c>
      <c r="CX85" s="215">
        <f>COUNTIF(CV$83:CV85,OK)+COUNTIF(CV$83:CV85,RDGfix)+COUNTIF(CV$83:CV85,RDGave)+CX$57-1</f>
        <v>0</v>
      </c>
      <c r="CY85" s="44"/>
      <c r="CZ85" s="9" t="str">
        <f t="shared" si="674"/>
        <v/>
      </c>
      <c r="DA85" s="26" t="str">
        <f t="shared" si="714"/>
        <v/>
      </c>
      <c r="DB85" s="215">
        <f>COUNTIF(CZ$83:CZ85,OK)+COUNTIF(CZ$83:CZ85,RDGfix)+COUNTIF(CZ$83:CZ85,RDGave)+DB$57-1</f>
        <v>0</v>
      </c>
      <c r="DC85" s="44"/>
      <c r="DD85" s="9" t="str">
        <f t="shared" si="675"/>
        <v/>
      </c>
      <c r="DE85" s="26" t="str">
        <f t="shared" si="715"/>
        <v/>
      </c>
      <c r="DF85" s="215">
        <f>COUNTIF(DD$83:DD85,OK)+COUNTIF(DD$83:DD85,RDGfix)+COUNTIF(DD$83:DD85,RDGave)+DF$57-1</f>
        <v>0</v>
      </c>
      <c r="DG85" s="44"/>
      <c r="DH85" s="9" t="str">
        <f t="shared" si="676"/>
        <v/>
      </c>
      <c r="DI85" s="26" t="str">
        <f t="shared" si="716"/>
        <v/>
      </c>
      <c r="DJ85" s="215">
        <f>COUNTIF(DH$83:DH85,OK)+COUNTIF(DH$83:DH85,RDGfix)+COUNTIF(DH$83:DH85,RDGave)+DJ$57-1</f>
        <v>0</v>
      </c>
      <c r="DK85" s="44"/>
      <c r="DL85" s="9" t="str">
        <f t="shared" si="677"/>
        <v/>
      </c>
      <c r="DM85" s="26" t="str">
        <f t="shared" si="717"/>
        <v/>
      </c>
      <c r="DN85" s="215">
        <f>COUNTIF(DL$83:DL85,OK)+COUNTIF(DL$83:DL85,RDGfix)+COUNTIF(DL$83:DL85,RDGave)+DN$57-1</f>
        <v>0</v>
      </c>
      <c r="DO85" s="44"/>
      <c r="DP85" s="9" t="str">
        <f t="shared" si="678"/>
        <v/>
      </c>
      <c r="DQ85" s="26" t="str">
        <f t="shared" si="718"/>
        <v/>
      </c>
      <c r="DR85" s="215">
        <f>COUNTIF(DP$83:DP85,OK)+COUNTIF(DP$83:DP85,RDGfix)+COUNTIF(DP$83:DP85,RDGave)+DR$57-1</f>
        <v>0</v>
      </c>
      <c r="DS85" s="44"/>
      <c r="DT85" s="9" t="str">
        <f t="shared" si="679"/>
        <v/>
      </c>
      <c r="DU85" s="26" t="str">
        <f t="shared" si="719"/>
        <v/>
      </c>
      <c r="DV85" s="215">
        <f>COUNTIF(DT$83:DT85,OK)+COUNTIF(DT$83:DT85,RDGfix)+COUNTIF(DT$83:DT85,RDGave)+DV$57-1</f>
        <v>0</v>
      </c>
      <c r="DW85" s="44"/>
      <c r="DX85" s="9" t="str">
        <f t="shared" si="680"/>
        <v/>
      </c>
      <c r="DY85" s="26" t="str">
        <f t="shared" si="720"/>
        <v/>
      </c>
      <c r="DZ85" s="215">
        <f>COUNTIF(DX$83:DX85,OK)+COUNTIF(DX$83:DX85,RDGfix)+COUNTIF(DX$83:DX85,RDGave)+DZ$57-1</f>
        <v>0</v>
      </c>
      <c r="EA85" s="44"/>
      <c r="EB85" s="9" t="str">
        <f t="shared" si="681"/>
        <v/>
      </c>
      <c r="EC85" s="26" t="str">
        <f t="shared" si="721"/>
        <v/>
      </c>
      <c r="ED85" s="215">
        <f>COUNTIF(EB$83:EB85,OK)+COUNTIF(EB$83:EB85,RDGfix)+COUNTIF(EB$83:EB85,RDGave)+ED$57-1</f>
        <v>0</v>
      </c>
      <c r="EE85" s="44"/>
      <c r="EF85" s="9" t="str">
        <f t="shared" si="682"/>
        <v/>
      </c>
      <c r="EG85" s="26" t="str">
        <f t="shared" si="722"/>
        <v/>
      </c>
      <c r="EH85" s="215">
        <f>COUNTIF(EF$83:EF85,OK)+COUNTIF(EF$83:EF85,RDGfix)+COUNTIF(EF$83:EF85,RDGave)+EH$57-1</f>
        <v>0</v>
      </c>
      <c r="EI85" s="44"/>
      <c r="EJ85" s="9" t="str">
        <f t="shared" si="683"/>
        <v/>
      </c>
      <c r="EK85" s="26" t="str">
        <f t="shared" si="723"/>
        <v/>
      </c>
      <c r="EL85" s="215">
        <f>COUNTIF(EJ$83:EJ85,OK)+COUNTIF(EJ$83:EJ85,RDGfix)+COUNTIF(EJ$83:EJ85,RDGave)+EL$57-1</f>
        <v>0</v>
      </c>
      <c r="EM85" s="44"/>
      <c r="EN85" s="9" t="str">
        <f t="shared" si="684"/>
        <v/>
      </c>
      <c r="EO85" s="26" t="str">
        <f t="shared" si="724"/>
        <v/>
      </c>
      <c r="EP85" s="215">
        <f>COUNTIF(EN$83:EN85,OK)+COUNTIF(EN$83:EN85,RDGfix)+COUNTIF(EN$83:EN85,RDGave)+EP$57-1</f>
        <v>0</v>
      </c>
      <c r="EQ85" s="44"/>
      <c r="ER85" s="9" t="str">
        <f t="shared" si="685"/>
        <v/>
      </c>
      <c r="ES85" s="26" t="str">
        <f t="shared" si="725"/>
        <v/>
      </c>
      <c r="ET85" s="215">
        <f>COUNTIF(ER$83:ER85,OK)+COUNTIF(ER$83:ER85,RDGfix)+COUNTIF(ER$83:ER85,RDGave)+ET$57-1</f>
        <v>0</v>
      </c>
      <c r="EU85" s="44"/>
      <c r="EV85" s="9" t="str">
        <f t="shared" si="686"/>
        <v/>
      </c>
      <c r="EW85" s="26" t="str">
        <f t="shared" si="726"/>
        <v/>
      </c>
      <c r="EX85" s="215">
        <f>COUNTIF(EV$83:EV85,OK)+COUNTIF(EV$83:EV85,RDGfix)+COUNTIF(EV$83:EV85,RDGave)+EX$57-1</f>
        <v>0</v>
      </c>
      <c r="EY85" s="44"/>
      <c r="EZ85" s="9" t="str">
        <f t="shared" si="687"/>
        <v/>
      </c>
      <c r="FA85" s="26" t="str">
        <f t="shared" si="727"/>
        <v/>
      </c>
      <c r="FB85" s="215">
        <f>COUNTIF(EZ$83:EZ85,OK)+COUNTIF(EZ$83:EZ85,RDGfix)+COUNTIF(EZ$83:EZ85,RDGave)+FB$57-1</f>
        <v>0</v>
      </c>
      <c r="FC85" s="44"/>
      <c r="FD85" s="9" t="str">
        <f t="shared" si="688"/>
        <v/>
      </c>
      <c r="FE85" s="26" t="str">
        <f t="shared" si="728"/>
        <v/>
      </c>
      <c r="FF85" s="215">
        <f>COUNTIF(FD$83:FD85,OK)+COUNTIF(FD$83:FD85,RDGfix)+COUNTIF(FD$83:FD85,RDGave)+FF$57-1</f>
        <v>0</v>
      </c>
      <c r="FG85" s="44"/>
      <c r="FH85" s="9" t="str">
        <f t="shared" si="689"/>
        <v/>
      </c>
      <c r="FI85" s="26" t="str">
        <f t="shared" si="729"/>
        <v/>
      </c>
      <c r="FJ85" s="215">
        <f>COUNTIF(FH$83:FH85,OK)+COUNTIF(FH$83:FH85,RDGfix)+COUNTIF(FH$83:FH85,RDGave)+FJ$57-1</f>
        <v>0</v>
      </c>
      <c r="FK85" s="2"/>
      <c r="FL85" s="53"/>
      <c r="FM85" s="2"/>
      <c r="FN85" s="195"/>
      <c r="FO85" s="188"/>
      <c r="FP85" s="2"/>
    </row>
    <row r="86" spans="1:172">
      <c r="B86" s="5" t="s">
        <v>21</v>
      </c>
      <c r="C86" s="242"/>
      <c r="D86" s="6" t="str">
        <f t="shared" si="648"/>
        <v/>
      </c>
      <c r="E86" s="6" t="str">
        <f t="shared" si="649"/>
        <v/>
      </c>
      <c r="F86" s="201">
        <f>COUNTIF(D$83:D86,OK)+COUNTIF(D$83:D86,RDGfix)+COUNTIF(D$83:D86,RDGave)+COUNTIF(D$83:D86,RDGevent)</f>
        <v>0</v>
      </c>
      <c r="G86" s="44"/>
      <c r="H86" s="9" t="str">
        <f t="shared" si="650"/>
        <v/>
      </c>
      <c r="I86" s="26" t="str">
        <f t="shared" si="690"/>
        <v/>
      </c>
      <c r="J86" s="215">
        <f>COUNTIF(H$83:H86,OK)+COUNTIF(H$83:H86,RDGfix)+COUNTIF(H$83:H86,RDGave)+COUNTIF(H$83:H86,RDGevent)+J$57-1</f>
        <v>0</v>
      </c>
      <c r="K86" s="44"/>
      <c r="L86" s="9" t="str">
        <f t="shared" si="651"/>
        <v/>
      </c>
      <c r="M86" s="26" t="str">
        <f t="shared" si="691"/>
        <v/>
      </c>
      <c r="N86" s="215">
        <f>COUNTIF(L$83:L86,OK)+COUNTIF(L$83:L86,RDGfix)+COUNTIF(L$83:L86,RDGave)+N$57-1</f>
        <v>0</v>
      </c>
      <c r="O86" s="44"/>
      <c r="P86" s="9" t="str">
        <f t="shared" si="652"/>
        <v/>
      </c>
      <c r="Q86" s="26" t="str">
        <f t="shared" si="692"/>
        <v/>
      </c>
      <c r="R86" s="215">
        <f>COUNTIF(P$83:P86,OK)+COUNTIF(P$83:P86,RDGfix)+COUNTIF(P$83:P86,RDGave)+R$57-1</f>
        <v>0</v>
      </c>
      <c r="S86" s="44"/>
      <c r="T86" s="9" t="str">
        <f t="shared" si="653"/>
        <v/>
      </c>
      <c r="U86" s="26" t="str">
        <f t="shared" si="693"/>
        <v/>
      </c>
      <c r="V86" s="215">
        <f>COUNTIF(T$83:T86,OK)+COUNTIF(T$83:T86,RDGfix)+COUNTIF(T$83:T86,RDGave)+V$57-1</f>
        <v>0</v>
      </c>
      <c r="W86" s="44"/>
      <c r="X86" s="9" t="str">
        <f t="shared" si="654"/>
        <v/>
      </c>
      <c r="Y86" s="26" t="str">
        <f t="shared" si="694"/>
        <v/>
      </c>
      <c r="Z86" s="215">
        <f>COUNTIF(X$83:X86,OK)+COUNTIF(X$83:X86,RDGfix)+COUNTIF(X$83:X86,RDGave)+Z$57-1</f>
        <v>0</v>
      </c>
      <c r="AA86" s="44"/>
      <c r="AB86" s="9" t="str">
        <f t="shared" si="655"/>
        <v/>
      </c>
      <c r="AC86" s="26" t="str">
        <f t="shared" si="695"/>
        <v/>
      </c>
      <c r="AD86" s="215">
        <f>COUNTIF(AB$83:AB86,OK)+COUNTIF(AB$83:AB86,RDGfix)+COUNTIF(AB$83:AB86,RDGave)+AD$57-1</f>
        <v>0</v>
      </c>
      <c r="AE86" s="44"/>
      <c r="AF86" s="9" t="str">
        <f t="shared" si="656"/>
        <v/>
      </c>
      <c r="AG86" s="26" t="str">
        <f t="shared" si="696"/>
        <v/>
      </c>
      <c r="AH86" s="215">
        <f>COUNTIF(AF$83:AF86,OK)+COUNTIF(AF$83:AF86,RDGfix)+COUNTIF(AF$83:AF86,RDGave)+AH$57-1</f>
        <v>0</v>
      </c>
      <c r="AI86" s="44"/>
      <c r="AJ86" s="9" t="str">
        <f t="shared" si="657"/>
        <v/>
      </c>
      <c r="AK86" s="26" t="str">
        <f t="shared" si="697"/>
        <v/>
      </c>
      <c r="AL86" s="215">
        <f>COUNTIF(AJ$83:AJ86,OK)+COUNTIF(AJ$83:AJ86,RDGfix)+COUNTIF(AJ$83:AJ86,RDGave)+AL$57-1</f>
        <v>0</v>
      </c>
      <c r="AM86" s="44"/>
      <c r="AN86" s="9" t="str">
        <f t="shared" si="658"/>
        <v/>
      </c>
      <c r="AO86" s="26" t="str">
        <f t="shared" si="698"/>
        <v/>
      </c>
      <c r="AP86" s="215">
        <f>COUNTIF(AN$83:AN86,OK)+COUNTIF(AN$83:AN86,RDGfix)+COUNTIF(AN$83:AN86,RDGave)+AP$57-1</f>
        <v>0</v>
      </c>
      <c r="AQ86" s="44"/>
      <c r="AR86" s="9" t="str">
        <f t="shared" si="659"/>
        <v/>
      </c>
      <c r="AS86" s="26" t="str">
        <f t="shared" si="699"/>
        <v/>
      </c>
      <c r="AT86" s="215">
        <f>COUNTIF(AR$83:AR86,OK)+COUNTIF(AR$83:AR86,RDGfix)+COUNTIF(AR$83:AR86,RDGave)+AT$57-1</f>
        <v>0</v>
      </c>
      <c r="AU86" s="44"/>
      <c r="AV86" s="9" t="str">
        <f t="shared" si="660"/>
        <v/>
      </c>
      <c r="AW86" s="26" t="str">
        <f t="shared" si="700"/>
        <v/>
      </c>
      <c r="AX86" s="215">
        <f>COUNTIF(AV$83:AV86,OK)+COUNTIF(AV$83:AV86,RDGfix)+COUNTIF(AV$83:AV86,RDGave)+AX$57-1</f>
        <v>0</v>
      </c>
      <c r="AY86" s="44"/>
      <c r="AZ86" s="9" t="str">
        <f t="shared" si="661"/>
        <v/>
      </c>
      <c r="BA86" s="26" t="str">
        <f t="shared" si="701"/>
        <v/>
      </c>
      <c r="BB86" s="215">
        <f>COUNTIF(AZ$83:AZ86,OK)+COUNTIF(AZ$83:AZ86,RDGfix)+COUNTIF(AZ$83:AZ86,RDGave)+BB$57-1</f>
        <v>0</v>
      </c>
      <c r="BC86" s="44"/>
      <c r="BD86" s="9" t="str">
        <f t="shared" si="662"/>
        <v/>
      </c>
      <c r="BE86" s="26" t="str">
        <f t="shared" si="702"/>
        <v/>
      </c>
      <c r="BF86" s="215">
        <f>COUNTIF(BD$83:BD86,OK)+COUNTIF(BD$83:BD86,RDGfix)+COUNTIF(BD$83:BD86,RDGave)+BF$57-1</f>
        <v>0</v>
      </c>
      <c r="BG86" s="44"/>
      <c r="BH86" s="9" t="str">
        <f t="shared" si="663"/>
        <v/>
      </c>
      <c r="BI86" s="26" t="str">
        <f t="shared" si="703"/>
        <v/>
      </c>
      <c r="BJ86" s="215">
        <f>COUNTIF(BH$83:BH86,OK)+COUNTIF(BH$83:BH86,RDGfix)+COUNTIF(BH$83:BH86,RDGave)+BJ$57-1</f>
        <v>0</v>
      </c>
      <c r="BK86" s="44"/>
      <c r="BL86" s="9" t="str">
        <f t="shared" si="664"/>
        <v/>
      </c>
      <c r="BM86" s="26" t="str">
        <f t="shared" si="704"/>
        <v/>
      </c>
      <c r="BN86" s="215">
        <f>COUNTIF(BL$83:BL86,OK)+COUNTIF(BL$83:BL86,RDGfix)+COUNTIF(BL$83:BL86,RDGave)+BN$57-1</f>
        <v>0</v>
      </c>
      <c r="BO86" s="44"/>
      <c r="BP86" s="9" t="str">
        <f t="shared" si="665"/>
        <v/>
      </c>
      <c r="BQ86" s="26" t="str">
        <f t="shared" si="705"/>
        <v/>
      </c>
      <c r="BR86" s="215">
        <f>COUNTIF(BP$83:BP86,OK)+COUNTIF(BP$83:BP86,RDGfix)+COUNTIF(BP$83:BP86,RDGave)+BR$57-1</f>
        <v>0</v>
      </c>
      <c r="BS86" s="44"/>
      <c r="BT86" s="9" t="str">
        <f t="shared" si="666"/>
        <v/>
      </c>
      <c r="BU86" s="26" t="str">
        <f t="shared" si="706"/>
        <v/>
      </c>
      <c r="BV86" s="215">
        <f>COUNTIF(BT$83:BT86,OK)+COUNTIF(BT$83:BT86,RDGfix)+COUNTIF(BT$83:BT86,RDGave)+BV$57-1</f>
        <v>0</v>
      </c>
      <c r="BW86" s="44"/>
      <c r="BX86" s="9" t="str">
        <f t="shared" si="667"/>
        <v/>
      </c>
      <c r="BY86" s="26" t="str">
        <f t="shared" si="707"/>
        <v/>
      </c>
      <c r="BZ86" s="215">
        <f>COUNTIF(BX$83:BX86,OK)+COUNTIF(BX$83:BX86,RDGfix)+COUNTIF(BX$83:BX86,RDGave)+BZ$57-1</f>
        <v>0</v>
      </c>
      <c r="CA86" s="44"/>
      <c r="CB86" s="9" t="str">
        <f t="shared" si="668"/>
        <v/>
      </c>
      <c r="CC86" s="26" t="str">
        <f t="shared" si="708"/>
        <v/>
      </c>
      <c r="CD86" s="215">
        <f>COUNTIF(CB$83:CB86,OK)+COUNTIF(CB$83:CB86,RDGfix)+COUNTIF(CB$83:CB86,RDGave)+CD$57-1</f>
        <v>0</v>
      </c>
      <c r="CE86" s="44"/>
      <c r="CF86" s="9" t="str">
        <f t="shared" si="669"/>
        <v/>
      </c>
      <c r="CG86" s="26" t="str">
        <f t="shared" si="709"/>
        <v/>
      </c>
      <c r="CH86" s="215">
        <f>COUNTIF(CF$83:CF86,OK)+COUNTIF(CF$83:CF86,RDGfix)+COUNTIF(CF$83:CF86,RDGave)+CH$57-1</f>
        <v>0</v>
      </c>
      <c r="CI86" s="44"/>
      <c r="CJ86" s="9" t="str">
        <f t="shared" si="670"/>
        <v/>
      </c>
      <c r="CK86" s="26" t="str">
        <f t="shared" si="710"/>
        <v/>
      </c>
      <c r="CL86" s="215">
        <f>COUNTIF(CJ$83:CJ86,OK)+COUNTIF(CJ$83:CJ86,RDGfix)+COUNTIF(CJ$83:CJ86,RDGave)+CL$57-1</f>
        <v>0</v>
      </c>
      <c r="CM86" s="44"/>
      <c r="CN86" s="9" t="str">
        <f t="shared" si="671"/>
        <v/>
      </c>
      <c r="CO86" s="26" t="str">
        <f t="shared" si="711"/>
        <v/>
      </c>
      <c r="CP86" s="215">
        <f>COUNTIF(CN$83:CN86,OK)+COUNTIF(CN$83:CN86,RDGfix)+COUNTIF(CN$83:CN86,RDGave)+CP$57-1</f>
        <v>0</v>
      </c>
      <c r="CQ86" s="44"/>
      <c r="CR86" s="9" t="str">
        <f t="shared" si="672"/>
        <v/>
      </c>
      <c r="CS86" s="26" t="str">
        <f t="shared" si="712"/>
        <v/>
      </c>
      <c r="CT86" s="215">
        <f>COUNTIF(CR$83:CR86,OK)+COUNTIF(CR$83:CR86,RDGfix)+COUNTIF(CR$83:CR86,RDGave)+CT$57-1</f>
        <v>0</v>
      </c>
      <c r="CU86" s="44"/>
      <c r="CV86" s="9" t="str">
        <f t="shared" si="673"/>
        <v/>
      </c>
      <c r="CW86" s="26" t="str">
        <f t="shared" si="713"/>
        <v/>
      </c>
      <c r="CX86" s="215">
        <f>COUNTIF(CV$83:CV86,OK)+COUNTIF(CV$83:CV86,RDGfix)+COUNTIF(CV$83:CV86,RDGave)+CX$57-1</f>
        <v>0</v>
      </c>
      <c r="CY86" s="44"/>
      <c r="CZ86" s="9" t="str">
        <f t="shared" si="674"/>
        <v/>
      </c>
      <c r="DA86" s="26" t="str">
        <f t="shared" si="714"/>
        <v/>
      </c>
      <c r="DB86" s="215">
        <f>COUNTIF(CZ$83:CZ86,OK)+COUNTIF(CZ$83:CZ86,RDGfix)+COUNTIF(CZ$83:CZ86,RDGave)+DB$57-1</f>
        <v>0</v>
      </c>
      <c r="DC86" s="44"/>
      <c r="DD86" s="9" t="str">
        <f t="shared" si="675"/>
        <v/>
      </c>
      <c r="DE86" s="26" t="str">
        <f t="shared" si="715"/>
        <v/>
      </c>
      <c r="DF86" s="215">
        <f>COUNTIF(DD$83:DD86,OK)+COUNTIF(DD$83:DD86,RDGfix)+COUNTIF(DD$83:DD86,RDGave)+DF$57-1</f>
        <v>0</v>
      </c>
      <c r="DG86" s="44"/>
      <c r="DH86" s="9" t="str">
        <f t="shared" si="676"/>
        <v/>
      </c>
      <c r="DI86" s="26" t="str">
        <f t="shared" si="716"/>
        <v/>
      </c>
      <c r="DJ86" s="215">
        <f>COUNTIF(DH$83:DH86,OK)+COUNTIF(DH$83:DH86,RDGfix)+COUNTIF(DH$83:DH86,RDGave)+DJ$57-1</f>
        <v>0</v>
      </c>
      <c r="DK86" s="44"/>
      <c r="DL86" s="9" t="str">
        <f t="shared" si="677"/>
        <v/>
      </c>
      <c r="DM86" s="26" t="str">
        <f t="shared" si="717"/>
        <v/>
      </c>
      <c r="DN86" s="215">
        <f>COUNTIF(DL$83:DL86,OK)+COUNTIF(DL$83:DL86,RDGfix)+COUNTIF(DL$83:DL86,RDGave)+DN$57-1</f>
        <v>0</v>
      </c>
      <c r="DO86" s="44"/>
      <c r="DP86" s="9" t="str">
        <f t="shared" si="678"/>
        <v/>
      </c>
      <c r="DQ86" s="26" t="str">
        <f t="shared" si="718"/>
        <v/>
      </c>
      <c r="DR86" s="215">
        <f>COUNTIF(DP$83:DP86,OK)+COUNTIF(DP$83:DP86,RDGfix)+COUNTIF(DP$83:DP86,RDGave)+DR$57-1</f>
        <v>0</v>
      </c>
      <c r="DS86" s="44"/>
      <c r="DT86" s="9" t="str">
        <f t="shared" si="679"/>
        <v/>
      </c>
      <c r="DU86" s="26" t="str">
        <f t="shared" si="719"/>
        <v/>
      </c>
      <c r="DV86" s="215">
        <f>COUNTIF(DT$83:DT86,OK)+COUNTIF(DT$83:DT86,RDGfix)+COUNTIF(DT$83:DT86,RDGave)+DV$57-1</f>
        <v>0</v>
      </c>
      <c r="DW86" s="44"/>
      <c r="DX86" s="9" t="str">
        <f t="shared" si="680"/>
        <v/>
      </c>
      <c r="DY86" s="26" t="str">
        <f t="shared" si="720"/>
        <v/>
      </c>
      <c r="DZ86" s="215">
        <f>COUNTIF(DX$83:DX86,OK)+COUNTIF(DX$83:DX86,RDGfix)+COUNTIF(DX$83:DX86,RDGave)+DZ$57-1</f>
        <v>0</v>
      </c>
      <c r="EA86" s="44"/>
      <c r="EB86" s="9" t="str">
        <f t="shared" si="681"/>
        <v/>
      </c>
      <c r="EC86" s="26" t="str">
        <f t="shared" si="721"/>
        <v/>
      </c>
      <c r="ED86" s="215">
        <f>COUNTIF(EB$83:EB86,OK)+COUNTIF(EB$83:EB86,RDGfix)+COUNTIF(EB$83:EB86,RDGave)+ED$57-1</f>
        <v>0</v>
      </c>
      <c r="EE86" s="44"/>
      <c r="EF86" s="9" t="str">
        <f t="shared" si="682"/>
        <v/>
      </c>
      <c r="EG86" s="26" t="str">
        <f t="shared" si="722"/>
        <v/>
      </c>
      <c r="EH86" s="215">
        <f>COUNTIF(EF$83:EF86,OK)+COUNTIF(EF$83:EF86,RDGfix)+COUNTIF(EF$83:EF86,RDGave)+EH$57-1</f>
        <v>0</v>
      </c>
      <c r="EI86" s="44"/>
      <c r="EJ86" s="9" t="str">
        <f t="shared" si="683"/>
        <v/>
      </c>
      <c r="EK86" s="26" t="str">
        <f t="shared" si="723"/>
        <v/>
      </c>
      <c r="EL86" s="215">
        <f>COUNTIF(EJ$83:EJ86,OK)+COUNTIF(EJ$83:EJ86,RDGfix)+COUNTIF(EJ$83:EJ86,RDGave)+EL$57-1</f>
        <v>0</v>
      </c>
      <c r="EM86" s="44"/>
      <c r="EN86" s="9" t="str">
        <f t="shared" si="684"/>
        <v/>
      </c>
      <c r="EO86" s="26" t="str">
        <f t="shared" si="724"/>
        <v/>
      </c>
      <c r="EP86" s="215">
        <f>COUNTIF(EN$83:EN86,OK)+COUNTIF(EN$83:EN86,RDGfix)+COUNTIF(EN$83:EN86,RDGave)+EP$57-1</f>
        <v>0</v>
      </c>
      <c r="EQ86" s="44"/>
      <c r="ER86" s="9" t="str">
        <f t="shared" si="685"/>
        <v/>
      </c>
      <c r="ES86" s="26" t="str">
        <f t="shared" si="725"/>
        <v/>
      </c>
      <c r="ET86" s="215">
        <f>COUNTIF(ER$83:ER86,OK)+COUNTIF(ER$83:ER86,RDGfix)+COUNTIF(ER$83:ER86,RDGave)+ET$57-1</f>
        <v>0</v>
      </c>
      <c r="EU86" s="44"/>
      <c r="EV86" s="9" t="str">
        <f t="shared" si="686"/>
        <v/>
      </c>
      <c r="EW86" s="26" t="str">
        <f t="shared" si="726"/>
        <v/>
      </c>
      <c r="EX86" s="215">
        <f>COUNTIF(EV$83:EV86,OK)+COUNTIF(EV$83:EV86,RDGfix)+COUNTIF(EV$83:EV86,RDGave)+EX$57-1</f>
        <v>0</v>
      </c>
      <c r="EY86" s="44"/>
      <c r="EZ86" s="9" t="str">
        <f t="shared" si="687"/>
        <v/>
      </c>
      <c r="FA86" s="26" t="str">
        <f t="shared" si="727"/>
        <v/>
      </c>
      <c r="FB86" s="215">
        <f>COUNTIF(EZ$83:EZ86,OK)+COUNTIF(EZ$83:EZ86,RDGfix)+COUNTIF(EZ$83:EZ86,RDGave)+FB$57-1</f>
        <v>0</v>
      </c>
      <c r="FC86" s="44"/>
      <c r="FD86" s="9" t="str">
        <f t="shared" si="688"/>
        <v/>
      </c>
      <c r="FE86" s="26" t="str">
        <f t="shared" si="728"/>
        <v/>
      </c>
      <c r="FF86" s="215">
        <f>COUNTIF(FD$83:FD86,OK)+COUNTIF(FD$83:FD86,RDGfix)+COUNTIF(FD$83:FD86,RDGave)+FF$57-1</f>
        <v>0</v>
      </c>
      <c r="FG86" s="44"/>
      <c r="FH86" s="9" t="str">
        <f t="shared" si="689"/>
        <v/>
      </c>
      <c r="FI86" s="26" t="str">
        <f t="shared" si="729"/>
        <v/>
      </c>
      <c r="FJ86" s="215">
        <f>COUNTIF(FH$83:FH86,OK)+COUNTIF(FH$83:FH86,RDGfix)+COUNTIF(FH$83:FH86,RDGave)+FJ$57-1</f>
        <v>0</v>
      </c>
      <c r="FK86" s="2"/>
      <c r="FL86" s="53"/>
      <c r="FM86" s="2"/>
      <c r="FN86" s="54"/>
      <c r="FO86" s="45"/>
      <c r="FP86" s="2"/>
    </row>
    <row r="87" spans="1:172">
      <c r="B87" s="5" t="s">
        <v>22</v>
      </c>
      <c r="C87" s="242"/>
      <c r="D87" s="6" t="str">
        <f t="shared" si="648"/>
        <v/>
      </c>
      <c r="E87" s="6" t="str">
        <f t="shared" si="649"/>
        <v/>
      </c>
      <c r="F87" s="201">
        <f>COUNTIF(D$83:D87,OK)+COUNTIF(D$83:D87,RDGfix)+COUNTIF(D$83:D87,RDGave)+COUNTIF(D$83:D87,RDGevent)</f>
        <v>0</v>
      </c>
      <c r="G87" s="43"/>
      <c r="H87" s="6" t="str">
        <f t="shared" ref="H87:H105" si="730">IF(G87="","",OK)</f>
        <v/>
      </c>
      <c r="I87" s="6" t="str">
        <f t="shared" ref="I87:I105" si="731">IF(G87="","",IF(AND(H$82="L",H87="DNC"),$I$2,
IF(H87=OK,J87,IF(HLOOKUP(H87,Comments3,2,FALSE)=D,J$82,IF(HLOOKUP(H87,Comments3,2,FALSE)=A,VLOOKUP(G87,Averages,G$4,FALSE),IF(HLOOKUP(H87,Comments3,2,FALSE)=E,VLOOKUP(G87,EventAverage,2,FALSE), HLOOKUP(H87,Comments4,2,FALSE)))))))</f>
        <v/>
      </c>
      <c r="J87" s="201">
        <f>COUNTIF(H$83:H87,OK)+COUNTIF(H$83:H87,RDGfix)+COUNTIF(H$83:H87,RDGave)+COUNTIF(H$83:H87,RDGevent)+J$57-1</f>
        <v>0</v>
      </c>
      <c r="K87" s="43"/>
      <c r="L87" s="6" t="str">
        <f t="shared" ref="L87:L105" si="732">IF(K87="","",OK)</f>
        <v/>
      </c>
      <c r="M87" s="6" t="str">
        <f t="shared" ref="M87:M105" si="733">IF(K87="","",IF(AND(L$82="L",L87="DNC"),$I$2,
IF(L87=OK,N87,IF(HLOOKUP(L87,Comments3,2,FALSE)=D,N$82,IF(HLOOKUP(L87,Comments3,2,FALSE)=A,VLOOKUP(K87,Averages,K$4,FALSE),IF(HLOOKUP(L87,Comments3,2,FALSE)=E,VLOOKUP(K87,EventAverage,2,FALSE), HLOOKUP(L87,Comments4,2,FALSE)))))))</f>
        <v/>
      </c>
      <c r="N87" s="201">
        <f>COUNTIF(L$83:L87,OK)+COUNTIF(L$83:L87,RDGfix)+COUNTIF(L$83:L87,RDGave)+COUNTIF(L$83:L87,RDGevent)+N$57-1</f>
        <v>0</v>
      </c>
      <c r="O87" s="43"/>
      <c r="P87" s="6" t="str">
        <f t="shared" ref="P87:P105" si="734">IF(O87="","",OK)</f>
        <v/>
      </c>
      <c r="Q87" s="6" t="str">
        <f t="shared" ref="Q87:Q105" si="735">IF(O87="","",IF(AND(P$82="L",P87="DNC"),$I$2,
IF(P87=OK,R87,IF(HLOOKUP(P87,Comments3,2,FALSE)=D,R$82,IF(HLOOKUP(P87,Comments3,2,FALSE)=A,VLOOKUP(O87,Averages,O$4,FALSE),IF(HLOOKUP(P87,Comments3,2,FALSE)=E,VLOOKUP(O87,EventAverage,2,FALSE), HLOOKUP(P87,Comments4,2,FALSE)))))))</f>
        <v/>
      </c>
      <c r="R87" s="201">
        <f>COUNTIF(P$83:P87,OK)+COUNTIF(P$83:P87,RDGfix)+COUNTIF(P$83:P87,RDGave)+COUNTIF(P$83:P87,RDGevent)+R$57-1</f>
        <v>0</v>
      </c>
      <c r="S87" s="43"/>
      <c r="T87" s="6" t="str">
        <f t="shared" ref="T87:T105" si="736">IF(S87="","",OK)</f>
        <v/>
      </c>
      <c r="U87" s="6" t="str">
        <f t="shared" ref="U87:U105" si="737">IF(S87="","",IF(AND(T$82="L",T87="DNC"),$I$2,
IF(T87=OK,V87,IF(HLOOKUP(T87,Comments3,2,FALSE)=D,V$82,IF(HLOOKUP(T87,Comments3,2,FALSE)=A,VLOOKUP(S87,Averages,S$4,FALSE),IF(HLOOKUP(T87,Comments3,2,FALSE)=E,VLOOKUP(S87,EventAverage,2,FALSE), HLOOKUP(T87,Comments4,2,FALSE)))))))</f>
        <v/>
      </c>
      <c r="V87" s="201">
        <f>COUNTIF(T$83:T87,OK)+COUNTIF(T$83:T87,RDGfix)+COUNTIF(T$83:T87,RDGave)+COUNTIF(T$83:T87,RDGevent)+V$57-1</f>
        <v>0</v>
      </c>
      <c r="W87" s="43"/>
      <c r="X87" s="6" t="str">
        <f t="shared" ref="X87:X105" si="738">IF(W87="","",OK)</f>
        <v/>
      </c>
      <c r="Y87" s="6" t="str">
        <f t="shared" ref="Y87:Y105" si="739">IF(W87="","",IF(AND(X$82="L",X87="DNC"),$I$2,
IF(X87=OK,Z87,IF(HLOOKUP(X87,Comments3,2,FALSE)=D,Z$82,IF(HLOOKUP(X87,Comments3,2,FALSE)=A,VLOOKUP(W87,Averages,W$4,FALSE),IF(HLOOKUP(X87,Comments3,2,FALSE)=E,VLOOKUP(W87,EventAverage,2,FALSE), HLOOKUP(X87,Comments4,2,FALSE)))))))</f>
        <v/>
      </c>
      <c r="Z87" s="201">
        <f>COUNTIF(X$83:X87,OK)+COUNTIF(X$83:X87,RDGfix)+COUNTIF(X$83:X87,RDGave)+COUNTIF(X$83:X87,RDGevent)+Z$57-1</f>
        <v>0</v>
      </c>
      <c r="AA87" s="43"/>
      <c r="AB87" s="6" t="str">
        <f t="shared" ref="AB87:AB105" si="740">IF(AA87="","",OK)</f>
        <v/>
      </c>
      <c r="AC87" s="6" t="str">
        <f t="shared" ref="AC87:AC105" si="741">IF(AA87="","",IF(AND(AB$82="L",AB87="DNC"),$I$2,
IF(AB87=OK,AD87,IF(HLOOKUP(AB87,Comments3,2,FALSE)=D,AD$82,IF(HLOOKUP(AB87,Comments3,2,FALSE)=A,VLOOKUP(AA87,Averages,AA$4,FALSE),IF(HLOOKUP(AB87,Comments3,2,FALSE)=E,VLOOKUP(AA87,EventAverage,2,FALSE), HLOOKUP(AB87,Comments4,2,FALSE)))))))</f>
        <v/>
      </c>
      <c r="AD87" s="201">
        <f>COUNTIF(AB$83:AB87,OK)+COUNTIF(AB$83:AB87,RDGfix)+COUNTIF(AB$83:AB87,RDGave)+COUNTIF(AB$83:AB87,RDGevent)+AD$57-1</f>
        <v>0</v>
      </c>
      <c r="AE87" s="43"/>
      <c r="AF87" s="6" t="str">
        <f t="shared" ref="AF87:AF105" si="742">IF(AE87="","",OK)</f>
        <v/>
      </c>
      <c r="AG87" s="6" t="str">
        <f t="shared" ref="AG87:AG105" si="743">IF(AE87="","",IF(AND(AF$82="L",AF87="DNC"),$I$2,
IF(AF87=OK,AH87,IF(HLOOKUP(AF87,Comments3,2,FALSE)=D,AH$82,IF(HLOOKUP(AF87,Comments3,2,FALSE)=A,VLOOKUP(AE87,Averages,AE$4,FALSE),IF(HLOOKUP(AF87,Comments3,2,FALSE)=E,VLOOKUP(AE87,EventAverage,2,FALSE), HLOOKUP(AF87,Comments4,2,FALSE)))))))</f>
        <v/>
      </c>
      <c r="AH87" s="201">
        <f>COUNTIF(AF$83:AF87,OK)+COUNTIF(AF$83:AF87,RDGfix)+COUNTIF(AF$83:AF87,RDGave)+COUNTIF(AF$83:AF87,RDGevent)+AH$57-1</f>
        <v>0</v>
      </c>
      <c r="AI87" s="43"/>
      <c r="AJ87" s="6" t="str">
        <f t="shared" ref="AJ87:AJ105" si="744">IF(AI87="","",OK)</f>
        <v/>
      </c>
      <c r="AK87" s="6" t="str">
        <f t="shared" ref="AK87:AK105" si="745">IF(AI87="","",IF(AND(AJ$82="L",AJ87="DNC"),$I$2,
IF(AJ87=OK,AL87,IF(HLOOKUP(AJ87,Comments3,2,FALSE)=D,AL$82,IF(HLOOKUP(AJ87,Comments3,2,FALSE)=A,VLOOKUP(AI87,Averages,AI$4,FALSE),IF(HLOOKUP(AJ87,Comments3,2,FALSE)=E,VLOOKUP(AI87,EventAverage,2,FALSE), HLOOKUP(AJ87,Comments4,2,FALSE)))))))</f>
        <v/>
      </c>
      <c r="AL87" s="201">
        <f>COUNTIF(AJ$83:AJ87,OK)+COUNTIF(AJ$83:AJ87,RDGfix)+COUNTIF(AJ$83:AJ87,RDGave)+COUNTIF(AJ$83:AJ87,RDGevent)+AL$57-1</f>
        <v>0</v>
      </c>
      <c r="AM87" s="242"/>
      <c r="AN87" s="6" t="str">
        <f t="shared" ref="AN87:AN105" si="746">IF(AM87="","",OK)</f>
        <v/>
      </c>
      <c r="AO87" s="6" t="str">
        <f t="shared" ref="AO87:AO105" si="747">IF(AM87="","",IF(AND(AN$82="L",AN87="DNC"),$I$2,
IF(AN87=OK,AP87,IF(HLOOKUP(AN87,Comments3,2,FALSE)=D,AP$82,IF(HLOOKUP(AN87,Comments3,2,FALSE)=A,VLOOKUP(AM87,Averages,AM$4,FALSE),IF(HLOOKUP(AN87,Comments3,2,FALSE)=E,VLOOKUP(AM87,EventAverage,2,FALSE), HLOOKUP(AN87,Comments4,2,FALSE)))))))</f>
        <v/>
      </c>
      <c r="AP87" s="201">
        <f>COUNTIF(AN$83:AN87,OK)+COUNTIF(AN$83:AN87,RDGfix)+COUNTIF(AN$83:AN87,RDGave)+COUNTIF(AN$83:AN87,RDGevent)+AP$57-1</f>
        <v>0</v>
      </c>
      <c r="AQ87" s="43"/>
      <c r="AR87" s="6" t="str">
        <f t="shared" ref="AR87:AR105" si="748">IF(AQ87="","",OK)</f>
        <v/>
      </c>
      <c r="AS87" s="6" t="str">
        <f t="shared" ref="AS87:AS105" si="749">IF(AQ87="","",IF(AND(AR$82="L",AR87="DNC"),$I$2,
IF(AR87=OK,AT87,IF(HLOOKUP(AR87,Comments3,2,FALSE)=D,AT$82,IF(HLOOKUP(AR87,Comments3,2,FALSE)=A,VLOOKUP(AQ87,Averages,AQ$4,FALSE),IF(HLOOKUP(AR87,Comments3,2,FALSE)=E,VLOOKUP(AQ87,EventAverage,2,FALSE), HLOOKUP(AR87,Comments4,2,FALSE)))))))</f>
        <v/>
      </c>
      <c r="AT87" s="201">
        <f>COUNTIF(AR$83:AR87,OK)+COUNTIF(AR$83:AR87,RDGfix)+COUNTIF(AR$83:AR87,RDGave)+COUNTIF(AR$83:AR87,RDGevent)+AT$57-1</f>
        <v>0</v>
      </c>
      <c r="AU87" s="43"/>
      <c r="AV87" s="6" t="str">
        <f t="shared" ref="AV87:AV105" si="750">IF(AU87="","",OK)</f>
        <v/>
      </c>
      <c r="AW87" s="6" t="str">
        <f t="shared" ref="AW87:AW105" si="751">IF(AU87="","",IF(AND(AV$82="L",AV87="DNC"),$I$2,
IF(AV87=OK,AX87,IF(HLOOKUP(AV87,Comments3,2,FALSE)=D,AX$82,IF(HLOOKUP(AV87,Comments3,2,FALSE)=A,VLOOKUP(AU87,Averages,AU$4,FALSE),IF(HLOOKUP(AV87,Comments3,2,FALSE)=E,VLOOKUP(AU87,EventAverage,2,FALSE), HLOOKUP(AV87,Comments4,2,FALSE)))))))</f>
        <v/>
      </c>
      <c r="AX87" s="201">
        <f>COUNTIF(AV$83:AV87,OK)+COUNTIF(AV$83:AV87,RDGfix)+COUNTIF(AV$83:AV87,RDGave)+COUNTIF(AV$83:AV87,RDGevent)+AX$57-1</f>
        <v>0</v>
      </c>
      <c r="AY87" s="43"/>
      <c r="AZ87" s="6" t="str">
        <f t="shared" ref="AZ87:AZ105" si="752">IF(AY87="","",OK)</f>
        <v/>
      </c>
      <c r="BA87" s="6" t="str">
        <f t="shared" ref="BA87:BA105" si="753">IF(AY87="","",IF(AND(AZ$82="L",AZ87="DNC"),$I$2,
IF(AZ87=OK,BB87,IF(HLOOKUP(AZ87,Comments3,2,FALSE)=D,BB$82,IF(HLOOKUP(AZ87,Comments3,2,FALSE)=A,VLOOKUP(AY87,Averages,AY$4,FALSE),IF(HLOOKUP(AZ87,Comments3,2,FALSE)=E,VLOOKUP(AY87,EventAverage,2,FALSE), HLOOKUP(AZ87,Comments4,2,FALSE)))))))</f>
        <v/>
      </c>
      <c r="BB87" s="201">
        <f>COUNTIF(AZ$83:AZ87,OK)+COUNTIF(AZ$83:AZ87,RDGfix)+COUNTIF(AZ$83:AZ87,RDGave)+COUNTIF(AZ$83:AZ87,RDGevent)+BB$57-1</f>
        <v>0</v>
      </c>
      <c r="BC87" s="43"/>
      <c r="BD87" s="6" t="str">
        <f t="shared" ref="BD87:BD105" si="754">IF(BC87="","",OK)</f>
        <v/>
      </c>
      <c r="BE87" s="6" t="str">
        <f t="shared" ref="BE87:BE105" si="755">IF(BC87="","",IF(AND(BD$82="L",BD87="DNC"),$I$2,
IF(BD87=OK,BF87,IF(HLOOKUP(BD87,Comments3,2,FALSE)=D,BF$82,IF(HLOOKUP(BD87,Comments3,2,FALSE)=A,VLOOKUP(BC87,Averages,BC$4,FALSE),IF(HLOOKUP(BD87,Comments3,2,FALSE)=E,VLOOKUP(BC87,EventAverage,2,FALSE), HLOOKUP(BD87,Comments4,2,FALSE)))))))</f>
        <v/>
      </c>
      <c r="BF87" s="201">
        <f>COUNTIF(BD$83:BD87,OK)+COUNTIF(BD$83:BD87,RDGfix)+COUNTIF(BD$83:BD87,RDGave)+COUNTIF(BD$83:BD87,RDGevent)+BF$57-1</f>
        <v>0</v>
      </c>
      <c r="BG87" s="43"/>
      <c r="BH87" s="6" t="str">
        <f t="shared" ref="BH87:BH105" si="756">IF(BG87="","",OK)</f>
        <v/>
      </c>
      <c r="BI87" s="6" t="str">
        <f t="shared" ref="BI87:BI105" si="757">IF(BG87="","",IF(AND(BH$82="L",BH87="DNC"),$I$2,
IF(BH87=OK,BJ87,IF(HLOOKUP(BH87,Comments3,2,FALSE)=D,BJ$82,IF(HLOOKUP(BH87,Comments3,2,FALSE)=A,VLOOKUP(BG87,Averages,BG$4,FALSE),IF(HLOOKUP(BH87,Comments3,2,FALSE)=E,VLOOKUP(BG87,EventAverage,2,FALSE), HLOOKUP(BH87,Comments4,2,FALSE)))))))</f>
        <v/>
      </c>
      <c r="BJ87" s="201">
        <f>COUNTIF(BH$83:BH87,OK)+COUNTIF(BH$83:BH87,RDGfix)+COUNTIF(BH$83:BH87,RDGave)+COUNTIF(BH$83:BH87,RDGevent)+BJ$57-1</f>
        <v>0</v>
      </c>
      <c r="BK87" s="43"/>
      <c r="BL87" s="6" t="str">
        <f t="shared" ref="BL87:BL105" si="758">IF(BK87="","",OK)</f>
        <v/>
      </c>
      <c r="BM87" s="6" t="str">
        <f t="shared" ref="BM87:BM105" si="759">IF(BK87="","",IF(AND(BL$82="L",BL87="DNC"),$I$2,
IF(BL87=OK,BN87,IF(HLOOKUP(BL87,Comments3,2,FALSE)=D,BN$82,IF(HLOOKUP(BL87,Comments3,2,FALSE)=A,VLOOKUP(BK87,Averages,BK$4,FALSE),IF(HLOOKUP(BL87,Comments3,2,FALSE)=E,VLOOKUP(BK87,EventAverage,2,FALSE), HLOOKUP(BL87,Comments4,2,FALSE)))))))</f>
        <v/>
      </c>
      <c r="BN87" s="201">
        <f>COUNTIF(BL$83:BL87,OK)+COUNTIF(BL$83:BL87,RDGfix)+COUNTIF(BL$83:BL87,RDGave)+COUNTIF(BL$83:BL87,RDGevent)+BN$57-1</f>
        <v>0</v>
      </c>
      <c r="BO87" s="43"/>
      <c r="BP87" s="6" t="str">
        <f t="shared" ref="BP87:BP105" si="760">IF(BO87="","",OK)</f>
        <v/>
      </c>
      <c r="BQ87" s="6" t="str">
        <f t="shared" ref="BQ87:BQ105" si="761">IF(BO87="","",IF(AND(BP$82="L",BP87="DNC"),$I$2,
IF(BP87=OK,BR87,IF(HLOOKUP(BP87,Comments3,2,FALSE)=D,BR$82,IF(HLOOKUP(BP87,Comments3,2,FALSE)=A,VLOOKUP(BO87,Averages,BO$4,FALSE),IF(HLOOKUP(BP87,Comments3,2,FALSE)=E,VLOOKUP(BO87,EventAverage,2,FALSE), HLOOKUP(BP87,Comments4,2,FALSE)))))))</f>
        <v/>
      </c>
      <c r="BR87" s="201">
        <f>COUNTIF(BP$83:BP87,OK)+COUNTIF(BP$83:BP87,RDGfix)+COUNTIF(BP$83:BP87,RDGave)+COUNTIF(BP$83:BP87,RDGevent)+BR$57-1</f>
        <v>0</v>
      </c>
      <c r="BS87" s="43"/>
      <c r="BT87" s="6" t="str">
        <f t="shared" ref="BT87:BT105" si="762">IF(BS87="","",OK)</f>
        <v/>
      </c>
      <c r="BU87" s="6" t="str">
        <f t="shared" ref="BU87:BU105" si="763">IF(BS87="","",IF(AND(BT$82="L",BT87="DNC"),$I$2,
IF(BT87=OK,BV87,IF(HLOOKUP(BT87,Comments3,2,FALSE)=D,BV$82,IF(HLOOKUP(BT87,Comments3,2,FALSE)=A,VLOOKUP(BS87,Averages,BS$4,FALSE),IF(HLOOKUP(BT87,Comments3,2,FALSE)=E,VLOOKUP(BS87,EventAverage,2,FALSE), HLOOKUP(BT87,Comments4,2,FALSE)))))))</f>
        <v/>
      </c>
      <c r="BV87" s="201">
        <f>COUNTIF(BT$83:BT87,OK)+COUNTIF(BT$83:BT87,RDGfix)+COUNTIF(BT$83:BT87,RDGave)+COUNTIF(BT$83:BT87,RDGevent)+BV$57-1</f>
        <v>0</v>
      </c>
      <c r="BW87" s="43"/>
      <c r="BX87" s="6" t="str">
        <f t="shared" ref="BX87:BX105" si="764">IF(BW87="","",OK)</f>
        <v/>
      </c>
      <c r="BY87" s="6" t="str">
        <f t="shared" ref="BY87:BY105" si="765">IF(BW87="","",IF(AND(BX$82="L",BX87="DNC"),$I$2,
IF(BX87=OK,BZ87,IF(HLOOKUP(BX87,Comments3,2,FALSE)=D,BZ$82,IF(HLOOKUP(BX87,Comments3,2,FALSE)=A,VLOOKUP(BW87,Averages,BW$4,FALSE),IF(HLOOKUP(BX87,Comments3,2,FALSE)=E,VLOOKUP(BW87,EventAverage,2,FALSE), HLOOKUP(BX87,Comments4,2,FALSE)))))))</f>
        <v/>
      </c>
      <c r="BZ87" s="201">
        <f>COUNTIF(BX$83:BX87,OK)+COUNTIF(BX$83:BX87,RDGfix)+COUNTIF(BX$83:BX87,RDGave)+COUNTIF(BX$83:BX87,RDGevent)+BZ$57-1</f>
        <v>0</v>
      </c>
      <c r="CA87" s="43"/>
      <c r="CB87" s="6" t="str">
        <f t="shared" ref="CB87:CB105" si="766">IF(CA87="","",OK)</f>
        <v/>
      </c>
      <c r="CC87" s="6" t="str">
        <f t="shared" ref="CC87:CC105" si="767">IF(CA87="","",IF(AND(CB$82="L",CB87="DNC"),$I$2,
IF(CB87=OK,CD87,IF(HLOOKUP(CB87,Comments3,2,FALSE)=D,CD$82,IF(HLOOKUP(CB87,Comments3,2,FALSE)=A,VLOOKUP(CA87,Averages,CA$4,FALSE),IF(HLOOKUP(CB87,Comments3,2,FALSE)=E,VLOOKUP(CA87,EventAverage,2,FALSE), HLOOKUP(CB87,Comments4,2,FALSE)))))))</f>
        <v/>
      </c>
      <c r="CD87" s="201">
        <f>COUNTIF(CB$83:CB87,OK)+COUNTIF(CB$83:CB87,RDGfix)+COUNTIF(CB$83:CB87,RDGave)+COUNTIF(CB$83:CB87,RDGevent)+CD$57-1</f>
        <v>0</v>
      </c>
      <c r="CE87" s="43"/>
      <c r="CF87" s="6" t="str">
        <f t="shared" ref="CF87:CF105" si="768">IF(CE87="","",OK)</f>
        <v/>
      </c>
      <c r="CG87" s="6" t="str">
        <f t="shared" ref="CG87:CG105" si="769">IF(CE87="","",IF(AND(CF$82="L",CF87="DNC"),$I$2,
IF(CF87=OK,CH87,IF(HLOOKUP(CF87,Comments3,2,FALSE)=D,CH$82,IF(HLOOKUP(CF87,Comments3,2,FALSE)=A,VLOOKUP(CE87,Averages,CE$4,FALSE),IF(HLOOKUP(CF87,Comments3,2,FALSE)=E,VLOOKUP(CE87,EventAverage,2,FALSE), HLOOKUP(CF87,Comments4,2,FALSE)))))))</f>
        <v/>
      </c>
      <c r="CH87" s="201">
        <f>COUNTIF(CF$83:CF87,OK)+COUNTIF(CF$83:CF87,RDGfix)+COUNTIF(CF$83:CF87,RDGave)+COUNTIF(CF$83:CF87,RDGevent)+CH$57-1</f>
        <v>0</v>
      </c>
      <c r="CI87" s="43"/>
      <c r="CJ87" s="6" t="str">
        <f t="shared" ref="CJ87:CJ105" si="770">IF(CI87="","",OK)</f>
        <v/>
      </c>
      <c r="CK87" s="6" t="str">
        <f t="shared" ref="CK87:CK105" si="771">IF(CI87="","",IF(AND(CJ$82="L",CJ87="DNC"),$I$2,
IF(CJ87=OK,CL87,IF(HLOOKUP(CJ87,Comments3,2,FALSE)=D,CL$82,IF(HLOOKUP(CJ87,Comments3,2,FALSE)=A,VLOOKUP(CI87,Averages,CI$4,FALSE),IF(HLOOKUP(CJ87,Comments3,2,FALSE)=E,VLOOKUP(CI87,EventAverage,2,FALSE), HLOOKUP(CJ87,Comments4,2,FALSE)))))))</f>
        <v/>
      </c>
      <c r="CL87" s="201">
        <f>COUNTIF(CJ$83:CJ87,OK)+COUNTIF(CJ$83:CJ87,RDGfix)+COUNTIF(CJ$83:CJ87,RDGave)+COUNTIF(CJ$83:CJ87,RDGevent)+CL$57-1</f>
        <v>0</v>
      </c>
      <c r="CM87" s="43"/>
      <c r="CN87" s="6" t="str">
        <f t="shared" ref="CN87:CN105" si="772">IF(CM87="","",OK)</f>
        <v/>
      </c>
      <c r="CO87" s="6" t="str">
        <f t="shared" ref="CO87:CO105" si="773">IF(CM87="","",IF(AND(CN$82="L",CN87="DNC"),$I$2,
IF(CN87=OK,CP87,IF(HLOOKUP(CN87,Comments3,2,FALSE)=D,CP$82,IF(HLOOKUP(CN87,Comments3,2,FALSE)=A,VLOOKUP(CM87,Averages,CM$4,FALSE),IF(HLOOKUP(CN87,Comments3,2,FALSE)=E,VLOOKUP(CM87,EventAverage,2,FALSE), HLOOKUP(CN87,Comments4,2,FALSE)))))))</f>
        <v/>
      </c>
      <c r="CP87" s="201">
        <f>COUNTIF(CN$83:CN87,OK)+COUNTIF(CN$83:CN87,RDGfix)+COUNTIF(CN$83:CN87,RDGave)+COUNTIF(CN$83:CN87,RDGevent)+CP$57-1</f>
        <v>0</v>
      </c>
      <c r="CQ87" s="43"/>
      <c r="CR87" s="6" t="str">
        <f t="shared" ref="CR87:CR105" si="774">IF(CQ87="","",OK)</f>
        <v/>
      </c>
      <c r="CS87" s="6" t="str">
        <f t="shared" ref="CS87:CS105" si="775">IF(CQ87="","",IF(AND(CR$82="L",CR87="DNC"),$I$2,
IF(CR87=OK,CT87,IF(HLOOKUP(CR87,Comments3,2,FALSE)=D,CT$82,IF(HLOOKUP(CR87,Comments3,2,FALSE)=A,VLOOKUP(CQ87,Averages,CQ$4,FALSE),IF(HLOOKUP(CR87,Comments3,2,FALSE)=E,VLOOKUP(CQ87,EventAverage,2,FALSE), HLOOKUP(CR87,Comments4,2,FALSE)))))))</f>
        <v/>
      </c>
      <c r="CT87" s="201">
        <f>COUNTIF(CR$83:CR87,OK)+COUNTIF(CR$83:CR87,RDGfix)+COUNTIF(CR$83:CR87,RDGave)+COUNTIF(CR$83:CR87,RDGevent)+CT$57-1</f>
        <v>0</v>
      </c>
      <c r="CU87" s="43"/>
      <c r="CV87" s="6" t="str">
        <f t="shared" ref="CV87:CV105" si="776">IF(CU87="","",OK)</f>
        <v/>
      </c>
      <c r="CW87" s="6" t="str">
        <f t="shared" ref="CW87:CW105" si="777">IF(CU87="","",IF(AND(CV$82="L",CV87="DNC"),$I$2,
IF(CV87=OK,CX87,IF(HLOOKUP(CV87,Comments3,2,FALSE)=D,CX$82,IF(HLOOKUP(CV87,Comments3,2,FALSE)=A,VLOOKUP(CU87,Averages,CU$4,FALSE),IF(HLOOKUP(CV87,Comments3,2,FALSE)=E,VLOOKUP(CU87,EventAverage,2,FALSE), HLOOKUP(CV87,Comments4,2,FALSE)))))))</f>
        <v/>
      </c>
      <c r="CX87" s="201">
        <f>COUNTIF(CV$83:CV87,OK)+COUNTIF(CV$83:CV87,RDGfix)+COUNTIF(CV$83:CV87,RDGave)+COUNTIF(CV$83:CV87,RDGevent)+CX$57-1</f>
        <v>0</v>
      </c>
      <c r="CY87" s="43"/>
      <c r="CZ87" s="6" t="str">
        <f t="shared" ref="CZ87:CZ105" si="778">IF(CY87="","",OK)</f>
        <v/>
      </c>
      <c r="DA87" s="6" t="str">
        <f t="shared" ref="DA87:DA105" si="779">IF(CY87="","",IF(AND(CZ$82="L",CZ87="DNC"),$I$2,
IF(CZ87=OK,DB87,IF(HLOOKUP(CZ87,Comments3,2,FALSE)=D,DB$82,IF(HLOOKUP(CZ87,Comments3,2,FALSE)=A,VLOOKUP(CY87,Averages,CY$4,FALSE),IF(HLOOKUP(CZ87,Comments3,2,FALSE)=E,VLOOKUP(CY87,EventAverage,2,FALSE), HLOOKUP(CZ87,Comments4,2,FALSE)))))))</f>
        <v/>
      </c>
      <c r="DB87" s="201">
        <f>COUNTIF(CZ$83:CZ87,OK)+COUNTIF(CZ$83:CZ87,RDGfix)+COUNTIF(CZ$83:CZ87,RDGave)+COUNTIF(CZ$83:CZ87,RDGevent)+DB$57-1</f>
        <v>0</v>
      </c>
      <c r="DC87" s="43"/>
      <c r="DD87" s="6" t="str">
        <f t="shared" ref="DD87:DD105" si="780">IF(DC87="","",OK)</f>
        <v/>
      </c>
      <c r="DE87" s="6" t="str">
        <f t="shared" ref="DE87:DE105" si="781">IF(DC87="","",IF(AND(DD$82="L",DD87="DNC"),$I$2,
IF(DD87=OK,DF87,IF(HLOOKUP(DD87,Comments3,2,FALSE)=D,DF$82,IF(HLOOKUP(DD87,Comments3,2,FALSE)=A,VLOOKUP(DC87,Averages,DC$4,FALSE),IF(HLOOKUP(DD87,Comments3,2,FALSE)=E,VLOOKUP(DC87,EventAverage,2,FALSE), HLOOKUP(DD87,Comments4,2,FALSE)))))))</f>
        <v/>
      </c>
      <c r="DF87" s="201">
        <f>COUNTIF(DD$83:DD87,OK)+COUNTIF(DD$83:DD87,RDGfix)+COUNTIF(DD$83:DD87,RDGave)+COUNTIF(DD$83:DD87,RDGevent)+DF$57-1</f>
        <v>0</v>
      </c>
      <c r="DG87" s="43"/>
      <c r="DH87" s="6" t="str">
        <f t="shared" ref="DH87:DH105" si="782">IF(DG87="","",OK)</f>
        <v/>
      </c>
      <c r="DI87" s="6" t="str">
        <f t="shared" ref="DI87:DI105" si="783">IF(DG87="","",IF(AND(DH$82="L",DH87="DNC"),$I$2,
IF(DH87=OK,DJ87,IF(HLOOKUP(DH87,Comments3,2,FALSE)=D,DJ$82,IF(HLOOKUP(DH87,Comments3,2,FALSE)=A,VLOOKUP(DG87,Averages,DG$4,FALSE),IF(HLOOKUP(DH87,Comments3,2,FALSE)=E,VLOOKUP(DG87,EventAverage,2,FALSE), HLOOKUP(DH87,Comments4,2,FALSE)))))))</f>
        <v/>
      </c>
      <c r="DJ87" s="201">
        <f>COUNTIF(DH$83:DH87,OK)+COUNTIF(DH$83:DH87,RDGfix)+COUNTIF(DH$83:DH87,RDGave)+COUNTIF(DH$83:DH87,RDGevent)+DJ$57-1</f>
        <v>0</v>
      </c>
      <c r="DK87" s="43"/>
      <c r="DL87" s="6" t="str">
        <f t="shared" ref="DL87:DL105" si="784">IF(DK87="","",OK)</f>
        <v/>
      </c>
      <c r="DM87" s="6" t="str">
        <f t="shared" ref="DM87:DM105" si="785">IF(DK87="","",IF(AND(DL$82="L",DL87="DNC"),$I$2,
IF(DL87=OK,DN87,IF(HLOOKUP(DL87,Comments3,2,FALSE)=D,DN$82,IF(HLOOKUP(DL87,Comments3,2,FALSE)=A,VLOOKUP(DK87,Averages,DK$4,FALSE),IF(HLOOKUP(DL87,Comments3,2,FALSE)=E,VLOOKUP(DK87,EventAverage,2,FALSE), HLOOKUP(DL87,Comments4,2,FALSE)))))))</f>
        <v/>
      </c>
      <c r="DN87" s="201">
        <f>COUNTIF(DL$83:DL87,OK)+COUNTIF(DL$83:DL87,RDGfix)+COUNTIF(DL$83:DL87,RDGave)+COUNTIF(DL$83:DL87,RDGevent)+DN$57-1</f>
        <v>0</v>
      </c>
      <c r="DO87" s="43"/>
      <c r="DP87" s="6" t="str">
        <f t="shared" ref="DP87:DP105" si="786">IF(DO87="","",OK)</f>
        <v/>
      </c>
      <c r="DQ87" s="6" t="str">
        <f t="shared" ref="DQ87:DQ105" si="787">IF(DO87="","",IF(AND(DP$82="L",DP87="DNC"),$I$2,
IF(DP87=OK,DR87,IF(HLOOKUP(DP87,Comments3,2,FALSE)=D,DR$82,IF(HLOOKUP(DP87,Comments3,2,FALSE)=A,VLOOKUP(DO87,Averages,DO$4,FALSE),IF(HLOOKUP(DP87,Comments3,2,FALSE)=E,VLOOKUP(DO87,EventAverage,2,FALSE), HLOOKUP(DP87,Comments4,2,FALSE)))))))</f>
        <v/>
      </c>
      <c r="DR87" s="201">
        <f>COUNTIF(DP$83:DP87,OK)+COUNTIF(DP$83:DP87,RDGfix)+COUNTIF(DP$83:DP87,RDGave)+COUNTIF(DP$83:DP87,RDGevent)+DR$57-1</f>
        <v>0</v>
      </c>
      <c r="DS87" s="43"/>
      <c r="DT87" s="6" t="str">
        <f t="shared" ref="DT87:DT105" si="788">IF(DS87="","",OK)</f>
        <v/>
      </c>
      <c r="DU87" s="6" t="str">
        <f t="shared" ref="DU87:DU105" si="789">IF(DS87="","",IF(AND(DT$82="L",DT87="DNC"),$I$2,
IF(DT87=OK,DV87,IF(HLOOKUP(DT87,Comments3,2,FALSE)=D,DV$82,IF(HLOOKUP(DT87,Comments3,2,FALSE)=A,VLOOKUP(DS87,Averages,DS$4,FALSE),IF(HLOOKUP(DT87,Comments3,2,FALSE)=E,VLOOKUP(DS87,EventAverage,2,FALSE), HLOOKUP(DT87,Comments4,2,FALSE)))))))</f>
        <v/>
      </c>
      <c r="DV87" s="201">
        <f>COUNTIF(DT$83:DT87,OK)+COUNTIF(DT$83:DT87,RDGfix)+COUNTIF(DT$83:DT87,RDGave)+COUNTIF(DT$83:DT87,RDGevent)+DV$57-1</f>
        <v>0</v>
      </c>
      <c r="DW87" s="43"/>
      <c r="DX87" s="6" t="str">
        <f t="shared" ref="DX87:DX105" si="790">IF(DW87="","",OK)</f>
        <v/>
      </c>
      <c r="DY87" s="6" t="str">
        <f t="shared" ref="DY87:DY105" si="791">IF(DW87="","",IF(AND(DX$82="L",DX87="DNC"),$I$2,
IF(DX87=OK,DZ87,IF(HLOOKUP(DX87,Comments3,2,FALSE)=D,DZ$82,IF(HLOOKUP(DX87,Comments3,2,FALSE)=A,VLOOKUP(DW87,Averages,DW$4,FALSE),IF(HLOOKUP(DX87,Comments3,2,FALSE)=E,VLOOKUP(DW87,EventAverage,2,FALSE), HLOOKUP(DX87,Comments4,2,FALSE)))))))</f>
        <v/>
      </c>
      <c r="DZ87" s="201">
        <f>COUNTIF(DX$83:DX87,OK)+COUNTIF(DX$83:DX87,RDGfix)+COUNTIF(DX$83:DX87,RDGave)+COUNTIF(DX$83:DX87,RDGevent)+DZ$57-1</f>
        <v>0</v>
      </c>
      <c r="EA87" s="43"/>
      <c r="EB87" s="6" t="str">
        <f t="shared" ref="EB87:EB105" si="792">IF(EA87="","",OK)</f>
        <v/>
      </c>
      <c r="EC87" s="6" t="str">
        <f t="shared" ref="EC87:EC105" si="793">IF(EA87="","",IF(AND(EB$82="L",EB87="DNC"),$I$2,
IF(EB87=OK,ED87,IF(HLOOKUP(EB87,Comments3,2,FALSE)=D,ED$82,IF(HLOOKUP(EB87,Comments3,2,FALSE)=A,VLOOKUP(EA87,Averages,EA$4,FALSE),IF(HLOOKUP(EB87,Comments3,2,FALSE)=E,VLOOKUP(EA87,EventAverage,2,FALSE), HLOOKUP(EB87,Comments4,2,FALSE)))))))</f>
        <v/>
      </c>
      <c r="ED87" s="201">
        <f>COUNTIF(EB$83:EB87,OK)+COUNTIF(EB$83:EB87,RDGfix)+COUNTIF(EB$83:EB87,RDGave)+COUNTIF(EB$83:EB87,RDGevent)+ED$57-1</f>
        <v>0</v>
      </c>
      <c r="EE87" s="43"/>
      <c r="EF87" s="6" t="str">
        <f t="shared" ref="EF87:EF105" si="794">IF(EE87="","",OK)</f>
        <v/>
      </c>
      <c r="EG87" s="6" t="str">
        <f t="shared" ref="EG87:EG105" si="795">IF(EE87="","",IF(AND(EF$82="L",EF87="DNC"),$I$2,
IF(EF87=OK,EH87,IF(HLOOKUP(EF87,Comments3,2,FALSE)=D,EH$82,IF(HLOOKUP(EF87,Comments3,2,FALSE)=A,VLOOKUP(EE87,Averages,EE$4,FALSE),IF(HLOOKUP(EF87,Comments3,2,FALSE)=E,VLOOKUP(EE87,EventAverage,2,FALSE), HLOOKUP(EF87,Comments4,2,FALSE)))))))</f>
        <v/>
      </c>
      <c r="EH87" s="201">
        <f>COUNTIF(EF$83:EF87,OK)+COUNTIF(EF$83:EF87,RDGfix)+COUNTIF(EF$83:EF87,RDGave)+COUNTIF(EF$83:EF87,RDGevent)+EH$57-1</f>
        <v>0</v>
      </c>
      <c r="EI87" s="43"/>
      <c r="EJ87" s="6" t="str">
        <f t="shared" ref="EJ87:EJ105" si="796">IF(EI87="","",OK)</f>
        <v/>
      </c>
      <c r="EK87" s="6" t="str">
        <f t="shared" ref="EK87:EK105" si="797">IF(EI87="","",IF(AND(EJ$82="L",EJ87="DNC"),$I$2,
IF(EJ87=OK,EL87,IF(HLOOKUP(EJ87,Comments3,2,FALSE)=D,EL$82,IF(HLOOKUP(EJ87,Comments3,2,FALSE)=A,VLOOKUP(EI87,Averages,EI$4,FALSE),IF(HLOOKUP(EJ87,Comments3,2,FALSE)=E,VLOOKUP(EI87,EventAverage,2,FALSE), HLOOKUP(EJ87,Comments4,2,FALSE)))))))</f>
        <v/>
      </c>
      <c r="EL87" s="201">
        <f>COUNTIF(EJ$83:EJ87,OK)+COUNTIF(EJ$83:EJ87,RDGfix)+COUNTIF(EJ$83:EJ87,RDGave)+COUNTIF(EJ$83:EJ87,RDGevent)+EL$57-1</f>
        <v>0</v>
      </c>
      <c r="EM87" s="43"/>
      <c r="EN87" s="6" t="str">
        <f t="shared" ref="EN87:EN105" si="798">IF(EM87="","",OK)</f>
        <v/>
      </c>
      <c r="EO87" s="6" t="str">
        <f t="shared" ref="EO87:EO105" si="799">IF(EM87="","",IF(AND(EN$82="L",EN87="DNC"),$I$2,
IF(EN87=OK,EP87,IF(HLOOKUP(EN87,Comments3,2,FALSE)=D,EP$82,IF(HLOOKUP(EN87,Comments3,2,FALSE)=A,VLOOKUP(EM87,Averages,EM$4,FALSE),IF(HLOOKUP(EN87,Comments3,2,FALSE)=E,VLOOKUP(EM87,EventAverage,2,FALSE), HLOOKUP(EN87,Comments4,2,FALSE)))))))</f>
        <v/>
      </c>
      <c r="EP87" s="201">
        <f>COUNTIF(EN$83:EN87,OK)+COUNTIF(EN$83:EN87,RDGfix)+COUNTIF(EN$83:EN87,RDGave)+COUNTIF(EN$83:EN87,RDGevent)+EP$57-1</f>
        <v>0</v>
      </c>
      <c r="EQ87" s="43"/>
      <c r="ER87" s="6" t="str">
        <f t="shared" ref="ER87:ER105" si="800">IF(EQ87="","",OK)</f>
        <v/>
      </c>
      <c r="ES87" s="6" t="str">
        <f t="shared" ref="ES87:ES105" si="801">IF(EQ87="","",IF(AND(ER$82="L",ER87="DNC"),$I$2,
IF(ER87=OK,ET87,IF(HLOOKUP(ER87,Comments3,2,FALSE)=D,ET$82,IF(HLOOKUP(ER87,Comments3,2,FALSE)=A,VLOOKUP(EQ87,Averages,EQ$4,FALSE),IF(HLOOKUP(ER87,Comments3,2,FALSE)=E,VLOOKUP(EQ87,EventAverage,2,FALSE), HLOOKUP(ER87,Comments4,2,FALSE)))))))</f>
        <v/>
      </c>
      <c r="ET87" s="201">
        <f>COUNTIF(ER$83:ER87,OK)+COUNTIF(ER$83:ER87,RDGfix)+COUNTIF(ER$83:ER87,RDGave)+COUNTIF(ER$83:ER87,RDGevent)+ET$57-1</f>
        <v>0</v>
      </c>
      <c r="EU87" s="43"/>
      <c r="EV87" s="6" t="str">
        <f t="shared" ref="EV87:EV105" si="802">IF(EU87="","",OK)</f>
        <v/>
      </c>
      <c r="EW87" s="6" t="str">
        <f t="shared" ref="EW87:EW105" si="803">IF(EU87="","",IF(AND(EV$82="L",EV87="DNC"),$I$2,
IF(EV87=OK,EX87,IF(HLOOKUP(EV87,Comments3,2,FALSE)=D,EX$82,IF(HLOOKUP(EV87,Comments3,2,FALSE)=A,VLOOKUP(EU87,Averages,EU$4,FALSE),IF(HLOOKUP(EV87,Comments3,2,FALSE)=E,VLOOKUP(EU87,EventAverage,2,FALSE), HLOOKUP(EV87,Comments4,2,FALSE)))))))</f>
        <v/>
      </c>
      <c r="EX87" s="201">
        <f>COUNTIF(EV$83:EV87,OK)+COUNTIF(EV$83:EV87,RDGfix)+COUNTIF(EV$83:EV87,RDGave)+COUNTIF(EV$83:EV87,RDGevent)+EX$57-1</f>
        <v>0</v>
      </c>
      <c r="EY87" s="43"/>
      <c r="EZ87" s="6" t="str">
        <f t="shared" ref="EZ87:EZ105" si="804">IF(EY87="","",OK)</f>
        <v/>
      </c>
      <c r="FA87" s="6" t="str">
        <f t="shared" ref="FA87:FA105" si="805">IF(EY87="","",IF(AND(EZ$82="L",EZ87="DNC"),$I$2,
IF(EZ87=OK,FB87,IF(HLOOKUP(EZ87,Comments3,2,FALSE)=D,FB$82,IF(HLOOKUP(EZ87,Comments3,2,FALSE)=A,VLOOKUP(EY87,Averages,EY$4,FALSE),IF(HLOOKUP(EZ87,Comments3,2,FALSE)=E,VLOOKUP(EY87,EventAverage,2,FALSE), HLOOKUP(EZ87,Comments4,2,FALSE)))))))</f>
        <v/>
      </c>
      <c r="FB87" s="201">
        <f>COUNTIF(EZ$83:EZ87,OK)+COUNTIF(EZ$83:EZ87,RDGfix)+COUNTIF(EZ$83:EZ87,RDGave)+COUNTIF(EZ$83:EZ87,RDGevent)+FB$57-1</f>
        <v>0</v>
      </c>
      <c r="FC87" s="43"/>
      <c r="FD87" s="6" t="str">
        <f t="shared" ref="FD87:FD105" si="806">IF(FC87="","",OK)</f>
        <v/>
      </c>
      <c r="FE87" s="6" t="str">
        <f t="shared" ref="FE87:FE105" si="807">IF(FC87="","",IF(AND(FD$82="L",FD87="DNC"),$I$2,
IF(FD87=OK,FF87,IF(HLOOKUP(FD87,Comments3,2,FALSE)=D,FF$82,IF(HLOOKUP(FD87,Comments3,2,FALSE)=A,VLOOKUP(FC87,Averages,FC$4,FALSE),IF(HLOOKUP(FD87,Comments3,2,FALSE)=E,VLOOKUP(FC87,EventAverage,2,FALSE), HLOOKUP(FD87,Comments4,2,FALSE)))))))</f>
        <v/>
      </c>
      <c r="FF87" s="201">
        <f>COUNTIF(FD$83:FD87,OK)+COUNTIF(FD$83:FD87,RDGfix)+COUNTIF(FD$83:FD87,RDGave)+COUNTIF(FD$83:FD87,RDGevent)+FF$57-1</f>
        <v>0</v>
      </c>
      <c r="FG87" s="43"/>
      <c r="FH87" s="6" t="str">
        <f t="shared" ref="FH87:FH105" si="808">IF(FG87="","",OK)</f>
        <v/>
      </c>
      <c r="FI87" s="6" t="str">
        <f t="shared" ref="FI87:FI105" si="809">IF(FG87="","",IF(AND(FH$82="L",FH87="DNC"),$I$2,
IF(FH87=OK,FJ87,IF(HLOOKUP(FH87,Comments3,2,FALSE)=D,FJ$82,IF(HLOOKUP(FH87,Comments3,2,FALSE)=A,VLOOKUP(FG87,Averages,FG$4,FALSE),IF(HLOOKUP(FH87,Comments3,2,FALSE)=E,VLOOKUP(FG87,EventAverage,2,FALSE), HLOOKUP(FH87,Comments4,2,FALSE)))))))</f>
        <v/>
      </c>
      <c r="FJ87" s="201">
        <f>COUNTIF(FH$83:FH87,OK)+COUNTIF(FH$83:FH87,RDGfix)+COUNTIF(FH$83:FH87,RDGave)+COUNTIF(FH$83:FH87,RDGevent)+FJ$57-1</f>
        <v>0</v>
      </c>
      <c r="FK87" s="2"/>
      <c r="FL87" s="53"/>
      <c r="FM87" s="2"/>
      <c r="FN87" s="54"/>
      <c r="FO87" s="45"/>
      <c r="FP87" s="2"/>
    </row>
    <row r="88" spans="1:172">
      <c r="B88" s="5" t="s">
        <v>23</v>
      </c>
      <c r="C88" s="242"/>
      <c r="D88" s="6" t="str">
        <f t="shared" si="648"/>
        <v/>
      </c>
      <c r="E88" s="6" t="str">
        <f t="shared" si="649"/>
        <v/>
      </c>
      <c r="F88" s="201">
        <f>COUNTIF(D$83:D88,OK)+COUNTIF(D$83:D88,RDGfix)+COUNTIF(D$83:D88,RDGave)+COUNTIF(D$83:D88,RDGevent)</f>
        <v>0</v>
      </c>
      <c r="G88" s="43"/>
      <c r="H88" s="6" t="str">
        <f t="shared" si="730"/>
        <v/>
      </c>
      <c r="I88" s="6" t="str">
        <f t="shared" si="731"/>
        <v/>
      </c>
      <c r="J88" s="201">
        <f>COUNTIF(H$83:H88,OK)+COUNTIF(H$83:H88,RDGfix)+COUNTIF(H$83:H88,RDGave)+COUNTIF(H$83:H88,RDGevent)+J$57-1</f>
        <v>0</v>
      </c>
      <c r="K88" s="43"/>
      <c r="L88" s="6" t="str">
        <f t="shared" si="732"/>
        <v/>
      </c>
      <c r="M88" s="6" t="str">
        <f t="shared" si="733"/>
        <v/>
      </c>
      <c r="N88" s="201">
        <f>COUNTIF(L$83:L88,OK)+COUNTIF(L$83:L88,RDGfix)+COUNTIF(L$83:L88,RDGave)+COUNTIF(L$83:L88,RDGevent)+N$57-1</f>
        <v>0</v>
      </c>
      <c r="O88" s="43"/>
      <c r="P88" s="6" t="str">
        <f t="shared" si="734"/>
        <v/>
      </c>
      <c r="Q88" s="6" t="str">
        <f t="shared" si="735"/>
        <v/>
      </c>
      <c r="R88" s="201">
        <f>COUNTIF(P$83:P88,OK)+COUNTIF(P$83:P88,RDGfix)+COUNTIF(P$83:P88,RDGave)+COUNTIF(P$83:P88,RDGevent)+R$57-1</f>
        <v>0</v>
      </c>
      <c r="S88" s="43"/>
      <c r="T88" s="6" t="str">
        <f t="shared" si="736"/>
        <v/>
      </c>
      <c r="U88" s="6" t="str">
        <f t="shared" si="737"/>
        <v/>
      </c>
      <c r="V88" s="201">
        <f>COUNTIF(T$83:T88,OK)+COUNTIF(T$83:T88,RDGfix)+COUNTIF(T$83:T88,RDGave)+COUNTIF(T$83:T88,RDGevent)+V$57-1</f>
        <v>0</v>
      </c>
      <c r="W88" s="43"/>
      <c r="X88" s="6" t="str">
        <f t="shared" si="738"/>
        <v/>
      </c>
      <c r="Y88" s="6" t="str">
        <f t="shared" si="739"/>
        <v/>
      </c>
      <c r="Z88" s="201">
        <f>COUNTIF(X$83:X88,OK)+COUNTIF(X$83:X88,RDGfix)+COUNTIF(X$83:X88,RDGave)+COUNTIF(X$83:X88,RDGevent)+Z$57-1</f>
        <v>0</v>
      </c>
      <c r="AA88" s="43"/>
      <c r="AB88" s="6" t="str">
        <f t="shared" si="740"/>
        <v/>
      </c>
      <c r="AC88" s="6" t="str">
        <f t="shared" si="741"/>
        <v/>
      </c>
      <c r="AD88" s="201">
        <f>COUNTIF(AB$83:AB88,OK)+COUNTIF(AB$83:AB88,RDGfix)+COUNTIF(AB$83:AB88,RDGave)+COUNTIF(AB$83:AB88,RDGevent)+AD$57-1</f>
        <v>0</v>
      </c>
      <c r="AE88" s="43"/>
      <c r="AF88" s="6" t="str">
        <f t="shared" si="742"/>
        <v/>
      </c>
      <c r="AG88" s="6" t="str">
        <f t="shared" si="743"/>
        <v/>
      </c>
      <c r="AH88" s="201">
        <f>COUNTIF(AF$83:AF88,OK)+COUNTIF(AF$83:AF88,RDGfix)+COUNTIF(AF$83:AF88,RDGave)+COUNTIF(AF$83:AF88,RDGevent)+AH$57-1</f>
        <v>0</v>
      </c>
      <c r="AI88" s="43"/>
      <c r="AJ88" s="6" t="str">
        <f t="shared" si="744"/>
        <v/>
      </c>
      <c r="AK88" s="6" t="str">
        <f t="shared" si="745"/>
        <v/>
      </c>
      <c r="AL88" s="201">
        <f>COUNTIF(AJ$83:AJ88,OK)+COUNTIF(AJ$83:AJ88,RDGfix)+COUNTIF(AJ$83:AJ88,RDGave)+COUNTIF(AJ$83:AJ88,RDGevent)+AL$57-1</f>
        <v>0</v>
      </c>
      <c r="AM88" s="242"/>
      <c r="AN88" s="6" t="str">
        <f t="shared" si="746"/>
        <v/>
      </c>
      <c r="AO88" s="6" t="str">
        <f t="shared" si="747"/>
        <v/>
      </c>
      <c r="AP88" s="201">
        <f>COUNTIF(AN$83:AN88,OK)+COUNTIF(AN$83:AN88,RDGfix)+COUNTIF(AN$83:AN88,RDGave)+COUNTIF(AN$83:AN88,RDGevent)+AP$57-1</f>
        <v>0</v>
      </c>
      <c r="AQ88" s="43"/>
      <c r="AR88" s="6" t="str">
        <f t="shared" si="748"/>
        <v/>
      </c>
      <c r="AS88" s="6" t="str">
        <f t="shared" si="749"/>
        <v/>
      </c>
      <c r="AT88" s="201">
        <f>COUNTIF(AR$83:AR88,OK)+COUNTIF(AR$83:AR88,RDGfix)+COUNTIF(AR$83:AR88,RDGave)+COUNTIF(AR$83:AR88,RDGevent)+AT$57-1</f>
        <v>0</v>
      </c>
      <c r="AU88" s="43"/>
      <c r="AV88" s="6" t="str">
        <f t="shared" si="750"/>
        <v/>
      </c>
      <c r="AW88" s="6" t="str">
        <f t="shared" si="751"/>
        <v/>
      </c>
      <c r="AX88" s="201">
        <f>COUNTIF(AV$83:AV88,OK)+COUNTIF(AV$83:AV88,RDGfix)+COUNTIF(AV$83:AV88,RDGave)+COUNTIF(AV$83:AV88,RDGevent)+AX$57-1</f>
        <v>0</v>
      </c>
      <c r="AY88" s="43"/>
      <c r="AZ88" s="6" t="str">
        <f t="shared" si="752"/>
        <v/>
      </c>
      <c r="BA88" s="6" t="str">
        <f t="shared" si="753"/>
        <v/>
      </c>
      <c r="BB88" s="201">
        <f>COUNTIF(AZ$83:AZ88,OK)+COUNTIF(AZ$83:AZ88,RDGfix)+COUNTIF(AZ$83:AZ88,RDGave)+COUNTIF(AZ$83:AZ88,RDGevent)+BB$57-1</f>
        <v>0</v>
      </c>
      <c r="BC88" s="43"/>
      <c r="BD88" s="6" t="str">
        <f t="shared" si="754"/>
        <v/>
      </c>
      <c r="BE88" s="6" t="str">
        <f t="shared" si="755"/>
        <v/>
      </c>
      <c r="BF88" s="201">
        <f>COUNTIF(BD$83:BD88,OK)+COUNTIF(BD$83:BD88,RDGfix)+COUNTIF(BD$83:BD88,RDGave)+COUNTIF(BD$83:BD88,RDGevent)+BF$57-1</f>
        <v>0</v>
      </c>
      <c r="BG88" s="43"/>
      <c r="BH88" s="6" t="str">
        <f t="shared" si="756"/>
        <v/>
      </c>
      <c r="BI88" s="6" t="str">
        <f t="shared" si="757"/>
        <v/>
      </c>
      <c r="BJ88" s="201">
        <f>COUNTIF(BH$83:BH88,OK)+COUNTIF(BH$83:BH88,RDGfix)+COUNTIF(BH$83:BH88,RDGave)+COUNTIF(BH$83:BH88,RDGevent)+BJ$57-1</f>
        <v>0</v>
      </c>
      <c r="BK88" s="43"/>
      <c r="BL88" s="6" t="str">
        <f t="shared" si="758"/>
        <v/>
      </c>
      <c r="BM88" s="6" t="str">
        <f t="shared" si="759"/>
        <v/>
      </c>
      <c r="BN88" s="201">
        <f>COUNTIF(BL$83:BL88,OK)+COUNTIF(BL$83:BL88,RDGfix)+COUNTIF(BL$83:BL88,RDGave)+COUNTIF(BL$83:BL88,RDGevent)+BN$57-1</f>
        <v>0</v>
      </c>
      <c r="BO88" s="43"/>
      <c r="BP88" s="6" t="str">
        <f t="shared" si="760"/>
        <v/>
      </c>
      <c r="BQ88" s="6" t="str">
        <f t="shared" si="761"/>
        <v/>
      </c>
      <c r="BR88" s="201">
        <f>COUNTIF(BP$83:BP88,OK)+COUNTIF(BP$83:BP88,RDGfix)+COUNTIF(BP$83:BP88,RDGave)+COUNTIF(BP$83:BP88,RDGevent)+BR$57-1</f>
        <v>0</v>
      </c>
      <c r="BS88" s="43"/>
      <c r="BT88" s="6" t="str">
        <f t="shared" si="762"/>
        <v/>
      </c>
      <c r="BU88" s="6" t="str">
        <f t="shared" si="763"/>
        <v/>
      </c>
      <c r="BV88" s="201">
        <f>COUNTIF(BT$83:BT88,OK)+COUNTIF(BT$83:BT88,RDGfix)+COUNTIF(BT$83:BT88,RDGave)+COUNTIF(BT$83:BT88,RDGevent)+BV$57-1</f>
        <v>0</v>
      </c>
      <c r="BW88" s="43"/>
      <c r="BX88" s="6" t="str">
        <f t="shared" si="764"/>
        <v/>
      </c>
      <c r="BY88" s="6" t="str">
        <f t="shared" si="765"/>
        <v/>
      </c>
      <c r="BZ88" s="201">
        <f>COUNTIF(BX$83:BX88,OK)+COUNTIF(BX$83:BX88,RDGfix)+COUNTIF(BX$83:BX88,RDGave)+COUNTIF(BX$83:BX88,RDGevent)+BZ$57-1</f>
        <v>0</v>
      </c>
      <c r="CA88" s="43"/>
      <c r="CB88" s="6" t="str">
        <f t="shared" si="766"/>
        <v/>
      </c>
      <c r="CC88" s="6" t="str">
        <f t="shared" si="767"/>
        <v/>
      </c>
      <c r="CD88" s="201">
        <f>COUNTIF(CB$83:CB88,OK)+COUNTIF(CB$83:CB88,RDGfix)+COUNTIF(CB$83:CB88,RDGave)+COUNTIF(CB$83:CB88,RDGevent)+CD$57-1</f>
        <v>0</v>
      </c>
      <c r="CE88" s="43"/>
      <c r="CF88" s="6" t="str">
        <f t="shared" si="768"/>
        <v/>
      </c>
      <c r="CG88" s="6" t="str">
        <f t="shared" si="769"/>
        <v/>
      </c>
      <c r="CH88" s="201">
        <f>COUNTIF(CF$83:CF88,OK)+COUNTIF(CF$83:CF88,RDGfix)+COUNTIF(CF$83:CF88,RDGave)+COUNTIF(CF$83:CF88,RDGevent)+CH$57-1</f>
        <v>0</v>
      </c>
      <c r="CI88" s="43"/>
      <c r="CJ88" s="6" t="str">
        <f t="shared" si="770"/>
        <v/>
      </c>
      <c r="CK88" s="6" t="str">
        <f t="shared" si="771"/>
        <v/>
      </c>
      <c r="CL88" s="201">
        <f>COUNTIF(CJ$83:CJ88,OK)+COUNTIF(CJ$83:CJ88,RDGfix)+COUNTIF(CJ$83:CJ88,RDGave)+COUNTIF(CJ$83:CJ88,RDGevent)+CL$57-1</f>
        <v>0</v>
      </c>
      <c r="CM88" s="43"/>
      <c r="CN88" s="6" t="str">
        <f t="shared" si="772"/>
        <v/>
      </c>
      <c r="CO88" s="6" t="str">
        <f t="shared" si="773"/>
        <v/>
      </c>
      <c r="CP88" s="201">
        <f>COUNTIF(CN$83:CN88,OK)+COUNTIF(CN$83:CN88,RDGfix)+COUNTIF(CN$83:CN88,RDGave)+COUNTIF(CN$83:CN88,RDGevent)+CP$57-1</f>
        <v>0</v>
      </c>
      <c r="CQ88" s="43"/>
      <c r="CR88" s="6" t="str">
        <f t="shared" si="774"/>
        <v/>
      </c>
      <c r="CS88" s="6" t="str">
        <f t="shared" si="775"/>
        <v/>
      </c>
      <c r="CT88" s="201">
        <f>COUNTIF(CR$83:CR88,OK)+COUNTIF(CR$83:CR88,RDGfix)+COUNTIF(CR$83:CR88,RDGave)+COUNTIF(CR$83:CR88,RDGevent)+CT$57-1</f>
        <v>0</v>
      </c>
      <c r="CU88" s="43"/>
      <c r="CV88" s="6" t="str">
        <f t="shared" si="776"/>
        <v/>
      </c>
      <c r="CW88" s="6" t="str">
        <f t="shared" si="777"/>
        <v/>
      </c>
      <c r="CX88" s="201">
        <f>COUNTIF(CV$83:CV88,OK)+COUNTIF(CV$83:CV88,RDGfix)+COUNTIF(CV$83:CV88,RDGave)+COUNTIF(CV$83:CV88,RDGevent)+CX$57-1</f>
        <v>0</v>
      </c>
      <c r="CY88" s="43"/>
      <c r="CZ88" s="6" t="str">
        <f t="shared" si="778"/>
        <v/>
      </c>
      <c r="DA88" s="6" t="str">
        <f t="shared" si="779"/>
        <v/>
      </c>
      <c r="DB88" s="201">
        <f>COUNTIF(CZ$83:CZ88,OK)+COUNTIF(CZ$83:CZ88,RDGfix)+COUNTIF(CZ$83:CZ88,RDGave)+COUNTIF(CZ$83:CZ88,RDGevent)+DB$57-1</f>
        <v>0</v>
      </c>
      <c r="DC88" s="43"/>
      <c r="DD88" s="6" t="str">
        <f t="shared" si="780"/>
        <v/>
      </c>
      <c r="DE88" s="6" t="str">
        <f t="shared" si="781"/>
        <v/>
      </c>
      <c r="DF88" s="201">
        <f>COUNTIF(DD$83:DD88,OK)+COUNTIF(DD$83:DD88,RDGfix)+COUNTIF(DD$83:DD88,RDGave)+COUNTIF(DD$83:DD88,RDGevent)+DF$57-1</f>
        <v>0</v>
      </c>
      <c r="DG88" s="43"/>
      <c r="DH88" s="6" t="str">
        <f t="shared" si="782"/>
        <v/>
      </c>
      <c r="DI88" s="6" t="str">
        <f t="shared" si="783"/>
        <v/>
      </c>
      <c r="DJ88" s="201">
        <f>COUNTIF(DH$83:DH88,OK)+COUNTIF(DH$83:DH88,RDGfix)+COUNTIF(DH$83:DH88,RDGave)+COUNTIF(DH$83:DH88,RDGevent)+DJ$57-1</f>
        <v>0</v>
      </c>
      <c r="DK88" s="43"/>
      <c r="DL88" s="6" t="str">
        <f t="shared" si="784"/>
        <v/>
      </c>
      <c r="DM88" s="6" t="str">
        <f t="shared" si="785"/>
        <v/>
      </c>
      <c r="DN88" s="201">
        <f>COUNTIF(DL$83:DL88,OK)+COUNTIF(DL$83:DL88,RDGfix)+COUNTIF(DL$83:DL88,RDGave)+COUNTIF(DL$83:DL88,RDGevent)+DN$57-1</f>
        <v>0</v>
      </c>
      <c r="DO88" s="43"/>
      <c r="DP88" s="6" t="str">
        <f t="shared" si="786"/>
        <v/>
      </c>
      <c r="DQ88" s="6" t="str">
        <f t="shared" si="787"/>
        <v/>
      </c>
      <c r="DR88" s="201">
        <f>COUNTIF(DP$83:DP88,OK)+COUNTIF(DP$83:DP88,RDGfix)+COUNTIF(DP$83:DP88,RDGave)+COUNTIF(DP$83:DP88,RDGevent)+DR$57-1</f>
        <v>0</v>
      </c>
      <c r="DS88" s="43"/>
      <c r="DT88" s="6" t="str">
        <f t="shared" si="788"/>
        <v/>
      </c>
      <c r="DU88" s="6" t="str">
        <f t="shared" si="789"/>
        <v/>
      </c>
      <c r="DV88" s="201">
        <f>COUNTIF(DT$83:DT88,OK)+COUNTIF(DT$83:DT88,RDGfix)+COUNTIF(DT$83:DT88,RDGave)+COUNTIF(DT$83:DT88,RDGevent)+DV$57-1</f>
        <v>0</v>
      </c>
      <c r="DW88" s="43"/>
      <c r="DX88" s="6" t="str">
        <f t="shared" si="790"/>
        <v/>
      </c>
      <c r="DY88" s="6" t="str">
        <f t="shared" si="791"/>
        <v/>
      </c>
      <c r="DZ88" s="201">
        <f>COUNTIF(DX$83:DX88,OK)+COUNTIF(DX$83:DX88,RDGfix)+COUNTIF(DX$83:DX88,RDGave)+COUNTIF(DX$83:DX88,RDGevent)+DZ$57-1</f>
        <v>0</v>
      </c>
      <c r="EA88" s="43"/>
      <c r="EB88" s="6" t="str">
        <f t="shared" si="792"/>
        <v/>
      </c>
      <c r="EC88" s="6" t="str">
        <f t="shared" si="793"/>
        <v/>
      </c>
      <c r="ED88" s="201">
        <f>COUNTIF(EB$83:EB88,OK)+COUNTIF(EB$83:EB88,RDGfix)+COUNTIF(EB$83:EB88,RDGave)+COUNTIF(EB$83:EB88,RDGevent)+ED$57-1</f>
        <v>0</v>
      </c>
      <c r="EE88" s="43"/>
      <c r="EF88" s="6" t="str">
        <f t="shared" si="794"/>
        <v/>
      </c>
      <c r="EG88" s="6" t="str">
        <f t="shared" si="795"/>
        <v/>
      </c>
      <c r="EH88" s="201">
        <f>COUNTIF(EF$83:EF88,OK)+COUNTIF(EF$83:EF88,RDGfix)+COUNTIF(EF$83:EF88,RDGave)+COUNTIF(EF$83:EF88,RDGevent)+EH$57-1</f>
        <v>0</v>
      </c>
      <c r="EI88" s="43"/>
      <c r="EJ88" s="6" t="str">
        <f t="shared" si="796"/>
        <v/>
      </c>
      <c r="EK88" s="6" t="str">
        <f t="shared" si="797"/>
        <v/>
      </c>
      <c r="EL88" s="201">
        <f>COUNTIF(EJ$83:EJ88,OK)+COUNTIF(EJ$83:EJ88,RDGfix)+COUNTIF(EJ$83:EJ88,RDGave)+COUNTIF(EJ$83:EJ88,RDGevent)+EL$57-1</f>
        <v>0</v>
      </c>
      <c r="EM88" s="43"/>
      <c r="EN88" s="6" t="str">
        <f t="shared" si="798"/>
        <v/>
      </c>
      <c r="EO88" s="6" t="str">
        <f t="shared" si="799"/>
        <v/>
      </c>
      <c r="EP88" s="201">
        <f>COUNTIF(EN$83:EN88,OK)+COUNTIF(EN$83:EN88,RDGfix)+COUNTIF(EN$83:EN88,RDGave)+COUNTIF(EN$83:EN88,RDGevent)+EP$57-1</f>
        <v>0</v>
      </c>
      <c r="EQ88" s="43"/>
      <c r="ER88" s="6" t="str">
        <f t="shared" si="800"/>
        <v/>
      </c>
      <c r="ES88" s="6" t="str">
        <f t="shared" si="801"/>
        <v/>
      </c>
      <c r="ET88" s="201">
        <f>COUNTIF(ER$83:ER88,OK)+COUNTIF(ER$83:ER88,RDGfix)+COUNTIF(ER$83:ER88,RDGave)+COUNTIF(ER$83:ER88,RDGevent)+ET$57-1</f>
        <v>0</v>
      </c>
      <c r="EU88" s="43"/>
      <c r="EV88" s="6" t="str">
        <f t="shared" si="802"/>
        <v/>
      </c>
      <c r="EW88" s="6" t="str">
        <f t="shared" si="803"/>
        <v/>
      </c>
      <c r="EX88" s="201">
        <f>COUNTIF(EV$83:EV88,OK)+COUNTIF(EV$83:EV88,RDGfix)+COUNTIF(EV$83:EV88,RDGave)+COUNTIF(EV$83:EV88,RDGevent)+EX$57-1</f>
        <v>0</v>
      </c>
      <c r="EY88" s="43"/>
      <c r="EZ88" s="6" t="str">
        <f t="shared" si="804"/>
        <v/>
      </c>
      <c r="FA88" s="6" t="str">
        <f t="shared" si="805"/>
        <v/>
      </c>
      <c r="FB88" s="201">
        <f>COUNTIF(EZ$83:EZ88,OK)+COUNTIF(EZ$83:EZ88,RDGfix)+COUNTIF(EZ$83:EZ88,RDGave)+COUNTIF(EZ$83:EZ88,RDGevent)+FB$57-1</f>
        <v>0</v>
      </c>
      <c r="FC88" s="43"/>
      <c r="FD88" s="6" t="str">
        <f t="shared" si="806"/>
        <v/>
      </c>
      <c r="FE88" s="6" t="str">
        <f t="shared" si="807"/>
        <v/>
      </c>
      <c r="FF88" s="201">
        <f>COUNTIF(FD$83:FD88,OK)+COUNTIF(FD$83:FD88,RDGfix)+COUNTIF(FD$83:FD88,RDGave)+COUNTIF(FD$83:FD88,RDGevent)+FF$57-1</f>
        <v>0</v>
      </c>
      <c r="FG88" s="43"/>
      <c r="FH88" s="6" t="str">
        <f t="shared" si="808"/>
        <v/>
      </c>
      <c r="FI88" s="6" t="str">
        <f t="shared" si="809"/>
        <v/>
      </c>
      <c r="FJ88" s="201">
        <f>COUNTIF(FH$83:FH88,OK)+COUNTIF(FH$83:FH88,RDGfix)+COUNTIF(FH$83:FH88,RDGave)+COUNTIF(FH$83:FH88,RDGevent)+FJ$57-1</f>
        <v>0</v>
      </c>
      <c r="FK88" s="2"/>
      <c r="FL88" s="53"/>
      <c r="FM88" s="2"/>
      <c r="FN88" s="54"/>
      <c r="FO88" s="45"/>
      <c r="FP88" s="2"/>
    </row>
    <row r="89" spans="1:172">
      <c r="B89" s="5" t="s">
        <v>24</v>
      </c>
      <c r="C89" s="242"/>
      <c r="D89" s="6" t="str">
        <f t="shared" si="648"/>
        <v/>
      </c>
      <c r="E89" s="6" t="str">
        <f t="shared" si="649"/>
        <v/>
      </c>
      <c r="F89" s="201">
        <f>COUNTIF(D$83:D89,OK)+COUNTIF(D$83:D89,RDGfix)+COUNTIF(D$83:D89,RDGave)+COUNTIF(D$83:D89,RDGevent)</f>
        <v>0</v>
      </c>
      <c r="G89" s="43"/>
      <c r="H89" s="6" t="str">
        <f t="shared" si="730"/>
        <v/>
      </c>
      <c r="I89" s="6" t="str">
        <f t="shared" si="731"/>
        <v/>
      </c>
      <c r="J89" s="201">
        <f>COUNTIF(H$83:H89,OK)+COUNTIF(H$83:H89,RDGfix)+COUNTIF(H$83:H89,RDGave)+COUNTIF(H$83:H89,RDGevent)+J$57-1</f>
        <v>0</v>
      </c>
      <c r="K89" s="43"/>
      <c r="L89" s="6" t="str">
        <f t="shared" si="732"/>
        <v/>
      </c>
      <c r="M89" s="6" t="str">
        <f t="shared" si="733"/>
        <v/>
      </c>
      <c r="N89" s="201">
        <f>COUNTIF(L$83:L89,OK)+COUNTIF(L$83:L89,RDGfix)+COUNTIF(L$83:L89,RDGave)+COUNTIF(L$83:L89,RDGevent)+N$57-1</f>
        <v>0</v>
      </c>
      <c r="O89" s="43"/>
      <c r="P89" s="6" t="str">
        <f t="shared" si="734"/>
        <v/>
      </c>
      <c r="Q89" s="6" t="str">
        <f t="shared" si="735"/>
        <v/>
      </c>
      <c r="R89" s="201">
        <f>COUNTIF(P$83:P89,OK)+COUNTIF(P$83:P89,RDGfix)+COUNTIF(P$83:P89,RDGave)+COUNTIF(P$83:P89,RDGevent)+R$57-1</f>
        <v>0</v>
      </c>
      <c r="S89" s="43"/>
      <c r="T89" s="6" t="str">
        <f t="shared" si="736"/>
        <v/>
      </c>
      <c r="U89" s="6" t="str">
        <f t="shared" si="737"/>
        <v/>
      </c>
      <c r="V89" s="201">
        <f>COUNTIF(T$83:T89,OK)+COUNTIF(T$83:T89,RDGfix)+COUNTIF(T$83:T89,RDGave)+COUNTIF(T$83:T89,RDGevent)+V$57-1</f>
        <v>0</v>
      </c>
      <c r="W89" s="43"/>
      <c r="X89" s="6" t="str">
        <f t="shared" si="738"/>
        <v/>
      </c>
      <c r="Y89" s="6" t="str">
        <f t="shared" si="739"/>
        <v/>
      </c>
      <c r="Z89" s="201">
        <f>COUNTIF(X$83:X89,OK)+COUNTIF(X$83:X89,RDGfix)+COUNTIF(X$83:X89,RDGave)+COUNTIF(X$83:X89,RDGevent)+Z$57-1</f>
        <v>0</v>
      </c>
      <c r="AA89" s="43"/>
      <c r="AB89" s="6" t="str">
        <f t="shared" si="740"/>
        <v/>
      </c>
      <c r="AC89" s="6" t="str">
        <f t="shared" si="741"/>
        <v/>
      </c>
      <c r="AD89" s="201">
        <f>COUNTIF(AB$83:AB89,OK)+COUNTIF(AB$83:AB89,RDGfix)+COUNTIF(AB$83:AB89,RDGave)+COUNTIF(AB$83:AB89,RDGevent)+AD$57-1</f>
        <v>0</v>
      </c>
      <c r="AE89" s="43"/>
      <c r="AF89" s="6" t="str">
        <f t="shared" si="742"/>
        <v/>
      </c>
      <c r="AG89" s="6" t="str">
        <f t="shared" si="743"/>
        <v/>
      </c>
      <c r="AH89" s="201">
        <f>COUNTIF(AF$83:AF89,OK)+COUNTIF(AF$83:AF89,RDGfix)+COUNTIF(AF$83:AF89,RDGave)+COUNTIF(AF$83:AF89,RDGevent)+AH$57-1</f>
        <v>0</v>
      </c>
      <c r="AI89" s="43"/>
      <c r="AJ89" s="6" t="str">
        <f t="shared" si="744"/>
        <v/>
      </c>
      <c r="AK89" s="6" t="str">
        <f t="shared" si="745"/>
        <v/>
      </c>
      <c r="AL89" s="201">
        <f>COUNTIF(AJ$83:AJ89,OK)+COUNTIF(AJ$83:AJ89,RDGfix)+COUNTIF(AJ$83:AJ89,RDGave)+COUNTIF(AJ$83:AJ89,RDGevent)+AL$57-1</f>
        <v>0</v>
      </c>
      <c r="AM89" s="242"/>
      <c r="AN89" s="6" t="str">
        <f t="shared" si="746"/>
        <v/>
      </c>
      <c r="AO89" s="6" t="str">
        <f t="shared" si="747"/>
        <v/>
      </c>
      <c r="AP89" s="201">
        <f>COUNTIF(AN$83:AN89,OK)+COUNTIF(AN$83:AN89,RDGfix)+COUNTIF(AN$83:AN89,RDGave)+COUNTIF(AN$83:AN89,RDGevent)+AP$57-1</f>
        <v>0</v>
      </c>
      <c r="AQ89" s="43"/>
      <c r="AR89" s="6" t="str">
        <f t="shared" si="748"/>
        <v/>
      </c>
      <c r="AS89" s="6" t="str">
        <f t="shared" si="749"/>
        <v/>
      </c>
      <c r="AT89" s="201">
        <f>COUNTIF(AR$83:AR89,OK)+COUNTIF(AR$83:AR89,RDGfix)+COUNTIF(AR$83:AR89,RDGave)+COUNTIF(AR$83:AR89,RDGevent)+AT$57-1</f>
        <v>0</v>
      </c>
      <c r="AU89" s="43"/>
      <c r="AV89" s="6" t="str">
        <f t="shared" si="750"/>
        <v/>
      </c>
      <c r="AW89" s="6" t="str">
        <f t="shared" si="751"/>
        <v/>
      </c>
      <c r="AX89" s="201">
        <f>COUNTIF(AV$83:AV89,OK)+COUNTIF(AV$83:AV89,RDGfix)+COUNTIF(AV$83:AV89,RDGave)+COUNTIF(AV$83:AV89,RDGevent)+AX$57-1</f>
        <v>0</v>
      </c>
      <c r="AY89" s="43"/>
      <c r="AZ89" s="6" t="str">
        <f t="shared" si="752"/>
        <v/>
      </c>
      <c r="BA89" s="6" t="str">
        <f t="shared" si="753"/>
        <v/>
      </c>
      <c r="BB89" s="201">
        <f>COUNTIF(AZ$83:AZ89,OK)+COUNTIF(AZ$83:AZ89,RDGfix)+COUNTIF(AZ$83:AZ89,RDGave)+COUNTIF(AZ$83:AZ89,RDGevent)+BB$57-1</f>
        <v>0</v>
      </c>
      <c r="BC89" s="43"/>
      <c r="BD89" s="6" t="str">
        <f t="shared" si="754"/>
        <v/>
      </c>
      <c r="BE89" s="6" t="str">
        <f t="shared" si="755"/>
        <v/>
      </c>
      <c r="BF89" s="201">
        <f>COUNTIF(BD$83:BD89,OK)+COUNTIF(BD$83:BD89,RDGfix)+COUNTIF(BD$83:BD89,RDGave)+COUNTIF(BD$83:BD89,RDGevent)+BF$57-1</f>
        <v>0</v>
      </c>
      <c r="BG89" s="43"/>
      <c r="BH89" s="6" t="str">
        <f t="shared" si="756"/>
        <v/>
      </c>
      <c r="BI89" s="6" t="str">
        <f t="shared" si="757"/>
        <v/>
      </c>
      <c r="BJ89" s="201">
        <f>COUNTIF(BH$83:BH89,OK)+COUNTIF(BH$83:BH89,RDGfix)+COUNTIF(BH$83:BH89,RDGave)+COUNTIF(BH$83:BH89,RDGevent)+BJ$57-1</f>
        <v>0</v>
      </c>
      <c r="BK89" s="43"/>
      <c r="BL89" s="6" t="str">
        <f t="shared" si="758"/>
        <v/>
      </c>
      <c r="BM89" s="6" t="str">
        <f t="shared" si="759"/>
        <v/>
      </c>
      <c r="BN89" s="201">
        <f>COUNTIF(BL$83:BL89,OK)+COUNTIF(BL$83:BL89,RDGfix)+COUNTIF(BL$83:BL89,RDGave)+COUNTIF(BL$83:BL89,RDGevent)+BN$57-1</f>
        <v>0</v>
      </c>
      <c r="BO89" s="43"/>
      <c r="BP89" s="6" t="str">
        <f t="shared" si="760"/>
        <v/>
      </c>
      <c r="BQ89" s="6" t="str">
        <f t="shared" si="761"/>
        <v/>
      </c>
      <c r="BR89" s="201">
        <f>COUNTIF(BP$83:BP89,OK)+COUNTIF(BP$83:BP89,RDGfix)+COUNTIF(BP$83:BP89,RDGave)+COUNTIF(BP$83:BP89,RDGevent)+BR$57-1</f>
        <v>0</v>
      </c>
      <c r="BS89" s="43"/>
      <c r="BT89" s="6" t="str">
        <f t="shared" si="762"/>
        <v/>
      </c>
      <c r="BU89" s="6" t="str">
        <f t="shared" si="763"/>
        <v/>
      </c>
      <c r="BV89" s="201">
        <f>COUNTIF(BT$83:BT89,OK)+COUNTIF(BT$83:BT89,RDGfix)+COUNTIF(BT$83:BT89,RDGave)+COUNTIF(BT$83:BT89,RDGevent)+BV$57-1</f>
        <v>0</v>
      </c>
      <c r="BW89" s="43"/>
      <c r="BX89" s="6" t="str">
        <f t="shared" si="764"/>
        <v/>
      </c>
      <c r="BY89" s="6" t="str">
        <f t="shared" si="765"/>
        <v/>
      </c>
      <c r="BZ89" s="201">
        <f>COUNTIF(BX$83:BX89,OK)+COUNTIF(BX$83:BX89,RDGfix)+COUNTIF(BX$83:BX89,RDGave)+COUNTIF(BX$83:BX89,RDGevent)+BZ$57-1</f>
        <v>0</v>
      </c>
      <c r="CA89" s="43"/>
      <c r="CB89" s="6" t="str">
        <f t="shared" si="766"/>
        <v/>
      </c>
      <c r="CC89" s="6" t="str">
        <f t="shared" si="767"/>
        <v/>
      </c>
      <c r="CD89" s="201">
        <f>COUNTIF(CB$83:CB89,OK)+COUNTIF(CB$83:CB89,RDGfix)+COUNTIF(CB$83:CB89,RDGave)+COUNTIF(CB$83:CB89,RDGevent)+CD$57-1</f>
        <v>0</v>
      </c>
      <c r="CE89" s="43"/>
      <c r="CF89" s="6" t="str">
        <f t="shared" si="768"/>
        <v/>
      </c>
      <c r="CG89" s="6" t="str">
        <f t="shared" si="769"/>
        <v/>
      </c>
      <c r="CH89" s="201">
        <f>COUNTIF(CF$83:CF89,OK)+COUNTIF(CF$83:CF89,RDGfix)+COUNTIF(CF$83:CF89,RDGave)+COUNTIF(CF$83:CF89,RDGevent)+CH$57-1</f>
        <v>0</v>
      </c>
      <c r="CI89" s="43"/>
      <c r="CJ89" s="6" t="str">
        <f t="shared" si="770"/>
        <v/>
      </c>
      <c r="CK89" s="6" t="str">
        <f t="shared" si="771"/>
        <v/>
      </c>
      <c r="CL89" s="201">
        <f>COUNTIF(CJ$83:CJ89,OK)+COUNTIF(CJ$83:CJ89,RDGfix)+COUNTIF(CJ$83:CJ89,RDGave)+COUNTIF(CJ$83:CJ89,RDGevent)+CL$57-1</f>
        <v>0</v>
      </c>
      <c r="CM89" s="43"/>
      <c r="CN89" s="6" t="str">
        <f t="shared" si="772"/>
        <v/>
      </c>
      <c r="CO89" s="6" t="str">
        <f t="shared" si="773"/>
        <v/>
      </c>
      <c r="CP89" s="201">
        <f>COUNTIF(CN$83:CN89,OK)+COUNTIF(CN$83:CN89,RDGfix)+COUNTIF(CN$83:CN89,RDGave)+COUNTIF(CN$83:CN89,RDGevent)+CP$57-1</f>
        <v>0</v>
      </c>
      <c r="CQ89" s="43"/>
      <c r="CR89" s="6" t="str">
        <f t="shared" si="774"/>
        <v/>
      </c>
      <c r="CS89" s="6" t="str">
        <f t="shared" si="775"/>
        <v/>
      </c>
      <c r="CT89" s="201">
        <f>COUNTIF(CR$83:CR89,OK)+COUNTIF(CR$83:CR89,RDGfix)+COUNTIF(CR$83:CR89,RDGave)+COUNTIF(CR$83:CR89,RDGevent)+CT$57-1</f>
        <v>0</v>
      </c>
      <c r="CU89" s="43"/>
      <c r="CV89" s="6" t="str">
        <f t="shared" si="776"/>
        <v/>
      </c>
      <c r="CW89" s="6" t="str">
        <f t="shared" si="777"/>
        <v/>
      </c>
      <c r="CX89" s="201">
        <f>COUNTIF(CV$83:CV89,OK)+COUNTIF(CV$83:CV89,RDGfix)+COUNTIF(CV$83:CV89,RDGave)+COUNTIF(CV$83:CV89,RDGevent)+CX$57-1</f>
        <v>0</v>
      </c>
      <c r="CY89" s="43"/>
      <c r="CZ89" s="6" t="str">
        <f t="shared" si="778"/>
        <v/>
      </c>
      <c r="DA89" s="6" t="str">
        <f t="shared" si="779"/>
        <v/>
      </c>
      <c r="DB89" s="201">
        <f>COUNTIF(CZ$83:CZ89,OK)+COUNTIF(CZ$83:CZ89,RDGfix)+COUNTIF(CZ$83:CZ89,RDGave)+COUNTIF(CZ$83:CZ89,RDGevent)+DB$57-1</f>
        <v>0</v>
      </c>
      <c r="DC89" s="43"/>
      <c r="DD89" s="6" t="str">
        <f t="shared" si="780"/>
        <v/>
      </c>
      <c r="DE89" s="6" t="str">
        <f t="shared" si="781"/>
        <v/>
      </c>
      <c r="DF89" s="201">
        <f>COUNTIF(DD$83:DD89,OK)+COUNTIF(DD$83:DD89,RDGfix)+COUNTIF(DD$83:DD89,RDGave)+COUNTIF(DD$83:DD89,RDGevent)+DF$57-1</f>
        <v>0</v>
      </c>
      <c r="DG89" s="43"/>
      <c r="DH89" s="6" t="str">
        <f t="shared" si="782"/>
        <v/>
      </c>
      <c r="DI89" s="6" t="str">
        <f t="shared" si="783"/>
        <v/>
      </c>
      <c r="DJ89" s="201">
        <f>COUNTIF(DH$83:DH89,OK)+COUNTIF(DH$83:DH89,RDGfix)+COUNTIF(DH$83:DH89,RDGave)+COUNTIF(DH$83:DH89,RDGevent)+DJ$57-1</f>
        <v>0</v>
      </c>
      <c r="DK89" s="43"/>
      <c r="DL89" s="6" t="str">
        <f t="shared" si="784"/>
        <v/>
      </c>
      <c r="DM89" s="6" t="str">
        <f t="shared" si="785"/>
        <v/>
      </c>
      <c r="DN89" s="201">
        <f>COUNTIF(DL$83:DL89,OK)+COUNTIF(DL$83:DL89,RDGfix)+COUNTIF(DL$83:DL89,RDGave)+COUNTIF(DL$83:DL89,RDGevent)+DN$57-1</f>
        <v>0</v>
      </c>
      <c r="DO89" s="43"/>
      <c r="DP89" s="6" t="str">
        <f t="shared" si="786"/>
        <v/>
      </c>
      <c r="DQ89" s="6" t="str">
        <f t="shared" si="787"/>
        <v/>
      </c>
      <c r="DR89" s="201">
        <f>COUNTIF(DP$83:DP89,OK)+COUNTIF(DP$83:DP89,RDGfix)+COUNTIF(DP$83:DP89,RDGave)+COUNTIF(DP$83:DP89,RDGevent)+DR$57-1</f>
        <v>0</v>
      </c>
      <c r="DS89" s="43"/>
      <c r="DT89" s="6" t="str">
        <f t="shared" si="788"/>
        <v/>
      </c>
      <c r="DU89" s="6" t="str">
        <f t="shared" si="789"/>
        <v/>
      </c>
      <c r="DV89" s="201">
        <f>COUNTIF(DT$83:DT89,OK)+COUNTIF(DT$83:DT89,RDGfix)+COUNTIF(DT$83:DT89,RDGave)+COUNTIF(DT$83:DT89,RDGevent)+DV$57-1</f>
        <v>0</v>
      </c>
      <c r="DW89" s="43"/>
      <c r="DX89" s="6" t="str">
        <f t="shared" si="790"/>
        <v/>
      </c>
      <c r="DY89" s="6" t="str">
        <f t="shared" si="791"/>
        <v/>
      </c>
      <c r="DZ89" s="201">
        <f>COUNTIF(DX$83:DX89,OK)+COUNTIF(DX$83:DX89,RDGfix)+COUNTIF(DX$83:DX89,RDGave)+COUNTIF(DX$83:DX89,RDGevent)+DZ$57-1</f>
        <v>0</v>
      </c>
      <c r="EA89" s="43"/>
      <c r="EB89" s="6" t="str">
        <f t="shared" si="792"/>
        <v/>
      </c>
      <c r="EC89" s="6" t="str">
        <f t="shared" si="793"/>
        <v/>
      </c>
      <c r="ED89" s="201">
        <f>COUNTIF(EB$83:EB89,OK)+COUNTIF(EB$83:EB89,RDGfix)+COUNTIF(EB$83:EB89,RDGave)+COUNTIF(EB$83:EB89,RDGevent)+ED$57-1</f>
        <v>0</v>
      </c>
      <c r="EE89" s="43"/>
      <c r="EF89" s="6" t="str">
        <f t="shared" si="794"/>
        <v/>
      </c>
      <c r="EG89" s="6" t="str">
        <f t="shared" si="795"/>
        <v/>
      </c>
      <c r="EH89" s="201">
        <f>COUNTIF(EF$83:EF89,OK)+COUNTIF(EF$83:EF89,RDGfix)+COUNTIF(EF$83:EF89,RDGave)+COUNTIF(EF$83:EF89,RDGevent)+EH$57-1</f>
        <v>0</v>
      </c>
      <c r="EI89" s="43"/>
      <c r="EJ89" s="6" t="str">
        <f t="shared" si="796"/>
        <v/>
      </c>
      <c r="EK89" s="6" t="str">
        <f t="shared" si="797"/>
        <v/>
      </c>
      <c r="EL89" s="201">
        <f>COUNTIF(EJ$83:EJ89,OK)+COUNTIF(EJ$83:EJ89,RDGfix)+COUNTIF(EJ$83:EJ89,RDGave)+COUNTIF(EJ$83:EJ89,RDGevent)+EL$57-1</f>
        <v>0</v>
      </c>
      <c r="EM89" s="43"/>
      <c r="EN89" s="6" t="str">
        <f t="shared" si="798"/>
        <v/>
      </c>
      <c r="EO89" s="6" t="str">
        <f t="shared" si="799"/>
        <v/>
      </c>
      <c r="EP89" s="201">
        <f>COUNTIF(EN$83:EN89,OK)+COUNTIF(EN$83:EN89,RDGfix)+COUNTIF(EN$83:EN89,RDGave)+COUNTIF(EN$83:EN89,RDGevent)+EP$57-1</f>
        <v>0</v>
      </c>
      <c r="EQ89" s="43"/>
      <c r="ER89" s="6" t="str">
        <f t="shared" si="800"/>
        <v/>
      </c>
      <c r="ES89" s="6" t="str">
        <f t="shared" si="801"/>
        <v/>
      </c>
      <c r="ET89" s="201">
        <f>COUNTIF(ER$83:ER89,OK)+COUNTIF(ER$83:ER89,RDGfix)+COUNTIF(ER$83:ER89,RDGave)+COUNTIF(ER$83:ER89,RDGevent)+ET$57-1</f>
        <v>0</v>
      </c>
      <c r="EU89" s="43"/>
      <c r="EV89" s="6" t="str">
        <f t="shared" si="802"/>
        <v/>
      </c>
      <c r="EW89" s="6" t="str">
        <f t="shared" si="803"/>
        <v/>
      </c>
      <c r="EX89" s="201">
        <f>COUNTIF(EV$83:EV89,OK)+COUNTIF(EV$83:EV89,RDGfix)+COUNTIF(EV$83:EV89,RDGave)+COUNTIF(EV$83:EV89,RDGevent)+EX$57-1</f>
        <v>0</v>
      </c>
      <c r="EY89" s="43"/>
      <c r="EZ89" s="6" t="str">
        <f t="shared" si="804"/>
        <v/>
      </c>
      <c r="FA89" s="6" t="str">
        <f t="shared" si="805"/>
        <v/>
      </c>
      <c r="FB89" s="201">
        <f>COUNTIF(EZ$83:EZ89,OK)+COUNTIF(EZ$83:EZ89,RDGfix)+COUNTIF(EZ$83:EZ89,RDGave)+COUNTIF(EZ$83:EZ89,RDGevent)+FB$57-1</f>
        <v>0</v>
      </c>
      <c r="FC89" s="43"/>
      <c r="FD89" s="6" t="str">
        <f t="shared" si="806"/>
        <v/>
      </c>
      <c r="FE89" s="6" t="str">
        <f t="shared" si="807"/>
        <v/>
      </c>
      <c r="FF89" s="201">
        <f>COUNTIF(FD$83:FD89,OK)+COUNTIF(FD$83:FD89,RDGfix)+COUNTIF(FD$83:FD89,RDGave)+COUNTIF(FD$83:FD89,RDGevent)+FF$57-1</f>
        <v>0</v>
      </c>
      <c r="FG89" s="43"/>
      <c r="FH89" s="6" t="str">
        <f t="shared" si="808"/>
        <v/>
      </c>
      <c r="FI89" s="6" t="str">
        <f t="shared" si="809"/>
        <v/>
      </c>
      <c r="FJ89" s="201">
        <f>COUNTIF(FH$83:FH89,OK)+COUNTIF(FH$83:FH89,RDGfix)+COUNTIF(FH$83:FH89,RDGave)+COUNTIF(FH$83:FH89,RDGevent)+FJ$57-1</f>
        <v>0</v>
      </c>
      <c r="FK89" s="2"/>
      <c r="FL89" s="53"/>
      <c r="FM89" s="2"/>
      <c r="FN89" s="54"/>
      <c r="FO89" s="45"/>
      <c r="FP89" s="2"/>
    </row>
    <row r="90" spans="1:172">
      <c r="B90" s="5" t="s">
        <v>25</v>
      </c>
      <c r="C90" s="242"/>
      <c r="D90" s="6" t="str">
        <f t="shared" si="648"/>
        <v/>
      </c>
      <c r="E90" s="6" t="str">
        <f t="shared" si="649"/>
        <v/>
      </c>
      <c r="F90" s="201">
        <f>COUNTIF(D$83:D90,OK)+COUNTIF(D$83:D90,RDGfix)+COUNTIF(D$83:D90,RDGave)+COUNTIF(D$83:D90,RDGevent)</f>
        <v>0</v>
      </c>
      <c r="G90" s="43"/>
      <c r="H90" s="6" t="str">
        <f t="shared" si="730"/>
        <v/>
      </c>
      <c r="I90" s="6" t="str">
        <f t="shared" si="731"/>
        <v/>
      </c>
      <c r="J90" s="201">
        <f>COUNTIF(H$83:H90,OK)+COUNTIF(H$83:H90,RDGfix)+COUNTIF(H$83:H90,RDGave)+COUNTIF(H$83:H90,RDGevent)+J$57-1</f>
        <v>0</v>
      </c>
      <c r="K90" s="43"/>
      <c r="L90" s="6" t="str">
        <f t="shared" si="732"/>
        <v/>
      </c>
      <c r="M90" s="6" t="str">
        <f t="shared" si="733"/>
        <v/>
      </c>
      <c r="N90" s="201">
        <f>COUNTIF(L$83:L90,OK)+COUNTIF(L$83:L90,RDGfix)+COUNTIF(L$83:L90,RDGave)+COUNTIF(L$83:L90,RDGevent)+N$57-1</f>
        <v>0</v>
      </c>
      <c r="O90" s="43"/>
      <c r="P90" s="6" t="str">
        <f t="shared" si="734"/>
        <v/>
      </c>
      <c r="Q90" s="6" t="str">
        <f t="shared" si="735"/>
        <v/>
      </c>
      <c r="R90" s="201">
        <f>COUNTIF(P$83:P90,OK)+COUNTIF(P$83:P90,RDGfix)+COUNTIF(P$83:P90,RDGave)+COUNTIF(P$83:P90,RDGevent)+R$57-1</f>
        <v>0</v>
      </c>
      <c r="S90" s="43"/>
      <c r="T90" s="6" t="str">
        <f t="shared" si="736"/>
        <v/>
      </c>
      <c r="U90" s="6" t="str">
        <f t="shared" si="737"/>
        <v/>
      </c>
      <c r="V90" s="201">
        <f>COUNTIF(T$83:T90,OK)+COUNTIF(T$83:T90,RDGfix)+COUNTIF(T$83:T90,RDGave)+COUNTIF(T$83:T90,RDGevent)+V$57-1</f>
        <v>0</v>
      </c>
      <c r="W90" s="43"/>
      <c r="X90" s="6" t="str">
        <f t="shared" si="738"/>
        <v/>
      </c>
      <c r="Y90" s="6" t="str">
        <f t="shared" si="739"/>
        <v/>
      </c>
      <c r="Z90" s="201">
        <f>COUNTIF(X$83:X90,OK)+COUNTIF(X$83:X90,RDGfix)+COUNTIF(X$83:X90,RDGave)+COUNTIF(X$83:X90,RDGevent)+Z$57-1</f>
        <v>0</v>
      </c>
      <c r="AA90" s="43"/>
      <c r="AB90" s="6" t="str">
        <f t="shared" si="740"/>
        <v/>
      </c>
      <c r="AC90" s="6" t="str">
        <f t="shared" si="741"/>
        <v/>
      </c>
      <c r="AD90" s="201">
        <f>COUNTIF(AB$83:AB90,OK)+COUNTIF(AB$83:AB90,RDGfix)+COUNTIF(AB$83:AB90,RDGave)+COUNTIF(AB$83:AB90,RDGevent)+AD$57-1</f>
        <v>0</v>
      </c>
      <c r="AE90" s="43"/>
      <c r="AF90" s="6" t="str">
        <f t="shared" si="742"/>
        <v/>
      </c>
      <c r="AG90" s="6" t="str">
        <f t="shared" si="743"/>
        <v/>
      </c>
      <c r="AH90" s="201">
        <f>COUNTIF(AF$83:AF90,OK)+COUNTIF(AF$83:AF90,RDGfix)+COUNTIF(AF$83:AF90,RDGave)+COUNTIF(AF$83:AF90,RDGevent)+AH$57-1</f>
        <v>0</v>
      </c>
      <c r="AI90" s="43"/>
      <c r="AJ90" s="6" t="str">
        <f t="shared" si="744"/>
        <v/>
      </c>
      <c r="AK90" s="6" t="str">
        <f t="shared" si="745"/>
        <v/>
      </c>
      <c r="AL90" s="201">
        <f>COUNTIF(AJ$83:AJ90,OK)+COUNTIF(AJ$83:AJ90,RDGfix)+COUNTIF(AJ$83:AJ90,RDGave)+COUNTIF(AJ$83:AJ90,RDGevent)+AL$57-1</f>
        <v>0</v>
      </c>
      <c r="AM90" s="242"/>
      <c r="AN90" s="6" t="str">
        <f t="shared" si="746"/>
        <v/>
      </c>
      <c r="AO90" s="6" t="str">
        <f t="shared" si="747"/>
        <v/>
      </c>
      <c r="AP90" s="201">
        <f>COUNTIF(AN$83:AN90,OK)+COUNTIF(AN$83:AN90,RDGfix)+COUNTIF(AN$83:AN90,RDGave)+COUNTIF(AN$83:AN90,RDGevent)+AP$57-1</f>
        <v>0</v>
      </c>
      <c r="AQ90" s="43"/>
      <c r="AR90" s="6" t="str">
        <f t="shared" si="748"/>
        <v/>
      </c>
      <c r="AS90" s="6" t="str">
        <f t="shared" si="749"/>
        <v/>
      </c>
      <c r="AT90" s="201">
        <f>COUNTIF(AR$83:AR90,OK)+COUNTIF(AR$83:AR90,RDGfix)+COUNTIF(AR$83:AR90,RDGave)+COUNTIF(AR$83:AR90,RDGevent)+AT$57-1</f>
        <v>0</v>
      </c>
      <c r="AU90" s="43"/>
      <c r="AV90" s="6" t="str">
        <f t="shared" si="750"/>
        <v/>
      </c>
      <c r="AW90" s="6" t="str">
        <f t="shared" si="751"/>
        <v/>
      </c>
      <c r="AX90" s="201">
        <f>COUNTIF(AV$83:AV90,OK)+COUNTIF(AV$83:AV90,RDGfix)+COUNTIF(AV$83:AV90,RDGave)+COUNTIF(AV$83:AV90,RDGevent)+AX$57-1</f>
        <v>0</v>
      </c>
      <c r="AY90" s="43"/>
      <c r="AZ90" s="6" t="str">
        <f t="shared" si="752"/>
        <v/>
      </c>
      <c r="BA90" s="6" t="str">
        <f t="shared" si="753"/>
        <v/>
      </c>
      <c r="BB90" s="201">
        <f>COUNTIF(AZ$83:AZ90,OK)+COUNTIF(AZ$83:AZ90,RDGfix)+COUNTIF(AZ$83:AZ90,RDGave)+COUNTIF(AZ$83:AZ90,RDGevent)+BB$57-1</f>
        <v>0</v>
      </c>
      <c r="BC90" s="43"/>
      <c r="BD90" s="6" t="str">
        <f t="shared" si="754"/>
        <v/>
      </c>
      <c r="BE90" s="6" t="str">
        <f t="shared" si="755"/>
        <v/>
      </c>
      <c r="BF90" s="201">
        <f>COUNTIF(BD$83:BD90,OK)+COUNTIF(BD$83:BD90,RDGfix)+COUNTIF(BD$83:BD90,RDGave)+COUNTIF(BD$83:BD90,RDGevent)+BF$57-1</f>
        <v>0</v>
      </c>
      <c r="BG90" s="43"/>
      <c r="BH90" s="6" t="str">
        <f t="shared" si="756"/>
        <v/>
      </c>
      <c r="BI90" s="6" t="str">
        <f t="shared" si="757"/>
        <v/>
      </c>
      <c r="BJ90" s="201">
        <f>COUNTIF(BH$83:BH90,OK)+COUNTIF(BH$83:BH90,RDGfix)+COUNTIF(BH$83:BH90,RDGave)+COUNTIF(BH$83:BH90,RDGevent)+BJ$57-1</f>
        <v>0</v>
      </c>
      <c r="BK90" s="43"/>
      <c r="BL90" s="6" t="str">
        <f t="shared" si="758"/>
        <v/>
      </c>
      <c r="BM90" s="6" t="str">
        <f t="shared" si="759"/>
        <v/>
      </c>
      <c r="BN90" s="201">
        <f>COUNTIF(BL$83:BL90,OK)+COUNTIF(BL$83:BL90,RDGfix)+COUNTIF(BL$83:BL90,RDGave)+COUNTIF(BL$83:BL90,RDGevent)+BN$57-1</f>
        <v>0</v>
      </c>
      <c r="BO90" s="43"/>
      <c r="BP90" s="6" t="str">
        <f t="shared" si="760"/>
        <v/>
      </c>
      <c r="BQ90" s="6" t="str">
        <f t="shared" si="761"/>
        <v/>
      </c>
      <c r="BR90" s="201">
        <f>COUNTIF(BP$83:BP90,OK)+COUNTIF(BP$83:BP90,RDGfix)+COUNTIF(BP$83:BP90,RDGave)+COUNTIF(BP$83:BP90,RDGevent)+BR$57-1</f>
        <v>0</v>
      </c>
      <c r="BS90" s="43"/>
      <c r="BT90" s="6" t="str">
        <f t="shared" si="762"/>
        <v/>
      </c>
      <c r="BU90" s="6" t="str">
        <f t="shared" si="763"/>
        <v/>
      </c>
      <c r="BV90" s="201">
        <f>COUNTIF(BT$83:BT90,OK)+COUNTIF(BT$83:BT90,RDGfix)+COUNTIF(BT$83:BT90,RDGave)+COUNTIF(BT$83:BT90,RDGevent)+BV$57-1</f>
        <v>0</v>
      </c>
      <c r="BW90" s="43"/>
      <c r="BX90" s="6" t="str">
        <f t="shared" si="764"/>
        <v/>
      </c>
      <c r="BY90" s="6" t="str">
        <f t="shared" si="765"/>
        <v/>
      </c>
      <c r="BZ90" s="201">
        <f>COUNTIF(BX$83:BX90,OK)+COUNTIF(BX$83:BX90,RDGfix)+COUNTIF(BX$83:BX90,RDGave)+COUNTIF(BX$83:BX90,RDGevent)+BZ$57-1</f>
        <v>0</v>
      </c>
      <c r="CA90" s="43"/>
      <c r="CB90" s="6" t="str">
        <f t="shared" si="766"/>
        <v/>
      </c>
      <c r="CC90" s="6" t="str">
        <f t="shared" si="767"/>
        <v/>
      </c>
      <c r="CD90" s="201">
        <f>COUNTIF(CB$83:CB90,OK)+COUNTIF(CB$83:CB90,RDGfix)+COUNTIF(CB$83:CB90,RDGave)+COUNTIF(CB$83:CB90,RDGevent)+CD$57-1</f>
        <v>0</v>
      </c>
      <c r="CE90" s="43"/>
      <c r="CF90" s="6" t="str">
        <f t="shared" si="768"/>
        <v/>
      </c>
      <c r="CG90" s="6" t="str">
        <f t="shared" si="769"/>
        <v/>
      </c>
      <c r="CH90" s="201">
        <f>COUNTIF(CF$83:CF90,OK)+COUNTIF(CF$83:CF90,RDGfix)+COUNTIF(CF$83:CF90,RDGave)+COUNTIF(CF$83:CF90,RDGevent)+CH$57-1</f>
        <v>0</v>
      </c>
      <c r="CI90" s="43"/>
      <c r="CJ90" s="6" t="str">
        <f t="shared" si="770"/>
        <v/>
      </c>
      <c r="CK90" s="6" t="str">
        <f t="shared" si="771"/>
        <v/>
      </c>
      <c r="CL90" s="201">
        <f>COUNTIF(CJ$83:CJ90,OK)+COUNTIF(CJ$83:CJ90,RDGfix)+COUNTIF(CJ$83:CJ90,RDGave)+COUNTIF(CJ$83:CJ90,RDGevent)+CL$57-1</f>
        <v>0</v>
      </c>
      <c r="CM90" s="43"/>
      <c r="CN90" s="6" t="str">
        <f t="shared" si="772"/>
        <v/>
      </c>
      <c r="CO90" s="6" t="str">
        <f t="shared" si="773"/>
        <v/>
      </c>
      <c r="CP90" s="201">
        <f>COUNTIF(CN$83:CN90,OK)+COUNTIF(CN$83:CN90,RDGfix)+COUNTIF(CN$83:CN90,RDGave)+COUNTIF(CN$83:CN90,RDGevent)+CP$57-1</f>
        <v>0</v>
      </c>
      <c r="CQ90" s="43"/>
      <c r="CR90" s="6" t="str">
        <f t="shared" si="774"/>
        <v/>
      </c>
      <c r="CS90" s="6" t="str">
        <f t="shared" si="775"/>
        <v/>
      </c>
      <c r="CT90" s="201">
        <f>COUNTIF(CR$83:CR90,OK)+COUNTIF(CR$83:CR90,RDGfix)+COUNTIF(CR$83:CR90,RDGave)+COUNTIF(CR$83:CR90,RDGevent)+CT$57-1</f>
        <v>0</v>
      </c>
      <c r="CU90" s="43"/>
      <c r="CV90" s="6" t="str">
        <f t="shared" si="776"/>
        <v/>
      </c>
      <c r="CW90" s="6" t="str">
        <f t="shared" si="777"/>
        <v/>
      </c>
      <c r="CX90" s="201">
        <f>COUNTIF(CV$83:CV90,OK)+COUNTIF(CV$83:CV90,RDGfix)+COUNTIF(CV$83:CV90,RDGave)+COUNTIF(CV$83:CV90,RDGevent)+CX$57-1</f>
        <v>0</v>
      </c>
      <c r="CY90" s="43"/>
      <c r="CZ90" s="6" t="str">
        <f t="shared" si="778"/>
        <v/>
      </c>
      <c r="DA90" s="6" t="str">
        <f t="shared" si="779"/>
        <v/>
      </c>
      <c r="DB90" s="201">
        <f>COUNTIF(CZ$83:CZ90,OK)+COUNTIF(CZ$83:CZ90,RDGfix)+COUNTIF(CZ$83:CZ90,RDGave)+COUNTIF(CZ$83:CZ90,RDGevent)+DB$57-1</f>
        <v>0</v>
      </c>
      <c r="DC90" s="43"/>
      <c r="DD90" s="6" t="str">
        <f t="shared" si="780"/>
        <v/>
      </c>
      <c r="DE90" s="6" t="str">
        <f t="shared" si="781"/>
        <v/>
      </c>
      <c r="DF90" s="201">
        <f>COUNTIF(DD$83:DD90,OK)+COUNTIF(DD$83:DD90,RDGfix)+COUNTIF(DD$83:DD90,RDGave)+COUNTIF(DD$83:DD90,RDGevent)+DF$57-1</f>
        <v>0</v>
      </c>
      <c r="DG90" s="43"/>
      <c r="DH90" s="6" t="str">
        <f t="shared" si="782"/>
        <v/>
      </c>
      <c r="DI90" s="6" t="str">
        <f t="shared" si="783"/>
        <v/>
      </c>
      <c r="DJ90" s="201">
        <f>COUNTIF(DH$83:DH90,OK)+COUNTIF(DH$83:DH90,RDGfix)+COUNTIF(DH$83:DH90,RDGave)+COUNTIF(DH$83:DH90,RDGevent)+DJ$57-1</f>
        <v>0</v>
      </c>
      <c r="DK90" s="43"/>
      <c r="DL90" s="6" t="str">
        <f t="shared" si="784"/>
        <v/>
      </c>
      <c r="DM90" s="6" t="str">
        <f t="shared" si="785"/>
        <v/>
      </c>
      <c r="DN90" s="201">
        <f>COUNTIF(DL$83:DL90,OK)+COUNTIF(DL$83:DL90,RDGfix)+COUNTIF(DL$83:DL90,RDGave)+COUNTIF(DL$83:DL90,RDGevent)+DN$57-1</f>
        <v>0</v>
      </c>
      <c r="DO90" s="43"/>
      <c r="DP90" s="6" t="str">
        <f t="shared" si="786"/>
        <v/>
      </c>
      <c r="DQ90" s="6" t="str">
        <f t="shared" si="787"/>
        <v/>
      </c>
      <c r="DR90" s="201">
        <f>COUNTIF(DP$83:DP90,OK)+COUNTIF(DP$83:DP90,RDGfix)+COUNTIF(DP$83:DP90,RDGave)+COUNTIF(DP$83:DP90,RDGevent)+DR$57-1</f>
        <v>0</v>
      </c>
      <c r="DS90" s="43"/>
      <c r="DT90" s="6" t="str">
        <f t="shared" si="788"/>
        <v/>
      </c>
      <c r="DU90" s="6" t="str">
        <f t="shared" si="789"/>
        <v/>
      </c>
      <c r="DV90" s="201">
        <f>COUNTIF(DT$83:DT90,OK)+COUNTIF(DT$83:DT90,RDGfix)+COUNTIF(DT$83:DT90,RDGave)+COUNTIF(DT$83:DT90,RDGevent)+DV$57-1</f>
        <v>0</v>
      </c>
      <c r="DW90" s="43"/>
      <c r="DX90" s="6" t="str">
        <f t="shared" si="790"/>
        <v/>
      </c>
      <c r="DY90" s="6" t="str">
        <f t="shared" si="791"/>
        <v/>
      </c>
      <c r="DZ90" s="201">
        <f>COUNTIF(DX$83:DX90,OK)+COUNTIF(DX$83:DX90,RDGfix)+COUNTIF(DX$83:DX90,RDGave)+COUNTIF(DX$83:DX90,RDGevent)+DZ$57-1</f>
        <v>0</v>
      </c>
      <c r="EA90" s="43"/>
      <c r="EB90" s="6" t="str">
        <f t="shared" si="792"/>
        <v/>
      </c>
      <c r="EC90" s="6" t="str">
        <f t="shared" si="793"/>
        <v/>
      </c>
      <c r="ED90" s="201">
        <f>COUNTIF(EB$83:EB90,OK)+COUNTIF(EB$83:EB90,RDGfix)+COUNTIF(EB$83:EB90,RDGave)+COUNTIF(EB$83:EB90,RDGevent)+ED$57-1</f>
        <v>0</v>
      </c>
      <c r="EE90" s="43"/>
      <c r="EF90" s="6" t="str">
        <f t="shared" si="794"/>
        <v/>
      </c>
      <c r="EG90" s="6" t="str">
        <f t="shared" si="795"/>
        <v/>
      </c>
      <c r="EH90" s="201">
        <f>COUNTIF(EF$83:EF90,OK)+COUNTIF(EF$83:EF90,RDGfix)+COUNTIF(EF$83:EF90,RDGave)+COUNTIF(EF$83:EF90,RDGevent)+EH$57-1</f>
        <v>0</v>
      </c>
      <c r="EI90" s="43"/>
      <c r="EJ90" s="6" t="str">
        <f t="shared" si="796"/>
        <v/>
      </c>
      <c r="EK90" s="6" t="str">
        <f t="shared" si="797"/>
        <v/>
      </c>
      <c r="EL90" s="201">
        <f>COUNTIF(EJ$83:EJ90,OK)+COUNTIF(EJ$83:EJ90,RDGfix)+COUNTIF(EJ$83:EJ90,RDGave)+COUNTIF(EJ$83:EJ90,RDGevent)+EL$57-1</f>
        <v>0</v>
      </c>
      <c r="EM90" s="43"/>
      <c r="EN90" s="6" t="str">
        <f t="shared" si="798"/>
        <v/>
      </c>
      <c r="EO90" s="6" t="str">
        <f t="shared" si="799"/>
        <v/>
      </c>
      <c r="EP90" s="201">
        <f>COUNTIF(EN$83:EN90,OK)+COUNTIF(EN$83:EN90,RDGfix)+COUNTIF(EN$83:EN90,RDGave)+COUNTIF(EN$83:EN90,RDGevent)+EP$57-1</f>
        <v>0</v>
      </c>
      <c r="EQ90" s="43"/>
      <c r="ER90" s="6" t="str">
        <f t="shared" si="800"/>
        <v/>
      </c>
      <c r="ES90" s="6" t="str">
        <f t="shared" si="801"/>
        <v/>
      </c>
      <c r="ET90" s="201">
        <f>COUNTIF(ER$83:ER90,OK)+COUNTIF(ER$83:ER90,RDGfix)+COUNTIF(ER$83:ER90,RDGave)+COUNTIF(ER$83:ER90,RDGevent)+ET$57-1</f>
        <v>0</v>
      </c>
      <c r="EU90" s="43"/>
      <c r="EV90" s="6" t="str">
        <f t="shared" si="802"/>
        <v/>
      </c>
      <c r="EW90" s="6" t="str">
        <f t="shared" si="803"/>
        <v/>
      </c>
      <c r="EX90" s="201">
        <f>COUNTIF(EV$83:EV90,OK)+COUNTIF(EV$83:EV90,RDGfix)+COUNTIF(EV$83:EV90,RDGave)+COUNTIF(EV$83:EV90,RDGevent)+EX$57-1</f>
        <v>0</v>
      </c>
      <c r="EY90" s="43"/>
      <c r="EZ90" s="6" t="str">
        <f t="shared" si="804"/>
        <v/>
      </c>
      <c r="FA90" s="6" t="str">
        <f t="shared" si="805"/>
        <v/>
      </c>
      <c r="FB90" s="201">
        <f>COUNTIF(EZ$83:EZ90,OK)+COUNTIF(EZ$83:EZ90,RDGfix)+COUNTIF(EZ$83:EZ90,RDGave)+COUNTIF(EZ$83:EZ90,RDGevent)+FB$57-1</f>
        <v>0</v>
      </c>
      <c r="FC90" s="43"/>
      <c r="FD90" s="6" t="str">
        <f t="shared" si="806"/>
        <v/>
      </c>
      <c r="FE90" s="6" t="str">
        <f t="shared" si="807"/>
        <v/>
      </c>
      <c r="FF90" s="201">
        <f>COUNTIF(FD$83:FD90,OK)+COUNTIF(FD$83:FD90,RDGfix)+COUNTIF(FD$83:FD90,RDGave)+COUNTIF(FD$83:FD90,RDGevent)+FF$57-1</f>
        <v>0</v>
      </c>
      <c r="FG90" s="43"/>
      <c r="FH90" s="6" t="str">
        <f t="shared" si="808"/>
        <v/>
      </c>
      <c r="FI90" s="6" t="str">
        <f t="shared" si="809"/>
        <v/>
      </c>
      <c r="FJ90" s="201">
        <f>COUNTIF(FH$83:FH90,OK)+COUNTIF(FH$83:FH90,RDGfix)+COUNTIF(FH$83:FH90,RDGave)+COUNTIF(FH$83:FH90,RDGevent)+FJ$57-1</f>
        <v>0</v>
      </c>
      <c r="FK90" s="2"/>
      <c r="FL90" s="53"/>
      <c r="FM90" s="2"/>
      <c r="FN90" s="54"/>
      <c r="FO90" s="45"/>
      <c r="FP90" s="2"/>
    </row>
    <row r="91" spans="1:172">
      <c r="B91" s="5" t="s">
        <v>26</v>
      </c>
      <c r="C91" s="242"/>
      <c r="D91" s="6" t="str">
        <f t="shared" si="648"/>
        <v/>
      </c>
      <c r="E91" s="6" t="str">
        <f t="shared" si="649"/>
        <v/>
      </c>
      <c r="F91" s="201">
        <f>COUNTIF(D$83:D91,OK)+COUNTIF(D$83:D91,RDGfix)+COUNTIF(D$83:D91,RDGave)+COUNTIF(D$83:D91,RDGevent)</f>
        <v>0</v>
      </c>
      <c r="G91" s="43"/>
      <c r="H91" s="6" t="str">
        <f t="shared" si="730"/>
        <v/>
      </c>
      <c r="I91" s="6" t="str">
        <f t="shared" si="731"/>
        <v/>
      </c>
      <c r="J91" s="201">
        <f>COUNTIF(H$83:H91,OK)+COUNTIF(H$83:H91,RDGfix)+COUNTIF(H$83:H91,RDGave)+COUNTIF(H$83:H91,RDGevent)+J$57-1</f>
        <v>0</v>
      </c>
      <c r="K91" s="43"/>
      <c r="L91" s="6" t="str">
        <f t="shared" si="732"/>
        <v/>
      </c>
      <c r="M91" s="6" t="str">
        <f t="shared" si="733"/>
        <v/>
      </c>
      <c r="N91" s="201">
        <f>COUNTIF(L$83:L91,OK)+COUNTIF(L$83:L91,RDGfix)+COUNTIF(L$83:L91,RDGave)+COUNTIF(L$83:L91,RDGevent)+N$57-1</f>
        <v>0</v>
      </c>
      <c r="O91" s="43"/>
      <c r="P91" s="6" t="str">
        <f t="shared" si="734"/>
        <v/>
      </c>
      <c r="Q91" s="6" t="str">
        <f t="shared" si="735"/>
        <v/>
      </c>
      <c r="R91" s="201">
        <f>COUNTIF(P$83:P91,OK)+COUNTIF(P$83:P91,RDGfix)+COUNTIF(P$83:P91,RDGave)+COUNTIF(P$83:P91,RDGevent)+R$57-1</f>
        <v>0</v>
      </c>
      <c r="S91" s="43"/>
      <c r="T91" s="6" t="str">
        <f t="shared" si="736"/>
        <v/>
      </c>
      <c r="U91" s="6" t="str">
        <f t="shared" si="737"/>
        <v/>
      </c>
      <c r="V91" s="201">
        <f>COUNTIF(T$83:T91,OK)+COUNTIF(T$83:T91,RDGfix)+COUNTIF(T$83:T91,RDGave)+COUNTIF(T$83:T91,RDGevent)+V$57-1</f>
        <v>0</v>
      </c>
      <c r="W91" s="43"/>
      <c r="X91" s="6" t="str">
        <f t="shared" si="738"/>
        <v/>
      </c>
      <c r="Y91" s="6" t="str">
        <f t="shared" si="739"/>
        <v/>
      </c>
      <c r="Z91" s="201">
        <f>COUNTIF(X$83:X91,OK)+COUNTIF(X$83:X91,RDGfix)+COUNTIF(X$83:X91,RDGave)+COUNTIF(X$83:X91,RDGevent)+Z$57-1</f>
        <v>0</v>
      </c>
      <c r="AA91" s="43"/>
      <c r="AB91" s="6" t="str">
        <f t="shared" si="740"/>
        <v/>
      </c>
      <c r="AC91" s="6" t="str">
        <f t="shared" si="741"/>
        <v/>
      </c>
      <c r="AD91" s="201">
        <f>COUNTIF(AB$83:AB91,OK)+COUNTIF(AB$83:AB91,RDGfix)+COUNTIF(AB$83:AB91,RDGave)+COUNTIF(AB$83:AB91,RDGevent)+AD$57-1</f>
        <v>0</v>
      </c>
      <c r="AE91" s="43"/>
      <c r="AF91" s="6" t="str">
        <f t="shared" si="742"/>
        <v/>
      </c>
      <c r="AG91" s="6" t="str">
        <f t="shared" si="743"/>
        <v/>
      </c>
      <c r="AH91" s="201">
        <f>COUNTIF(AF$83:AF91,OK)+COUNTIF(AF$83:AF91,RDGfix)+COUNTIF(AF$83:AF91,RDGave)+COUNTIF(AF$83:AF91,RDGevent)+AH$57-1</f>
        <v>0</v>
      </c>
      <c r="AI91" s="43"/>
      <c r="AJ91" s="6" t="str">
        <f t="shared" si="744"/>
        <v/>
      </c>
      <c r="AK91" s="6" t="str">
        <f t="shared" si="745"/>
        <v/>
      </c>
      <c r="AL91" s="201">
        <f>COUNTIF(AJ$83:AJ91,OK)+COUNTIF(AJ$83:AJ91,RDGfix)+COUNTIF(AJ$83:AJ91,RDGave)+COUNTIF(AJ$83:AJ91,RDGevent)+AL$57-1</f>
        <v>0</v>
      </c>
      <c r="AM91" s="242"/>
      <c r="AN91" s="6" t="str">
        <f t="shared" si="746"/>
        <v/>
      </c>
      <c r="AO91" s="6" t="str">
        <f t="shared" si="747"/>
        <v/>
      </c>
      <c r="AP91" s="201">
        <f>COUNTIF(AN$83:AN91,OK)+COUNTIF(AN$83:AN91,RDGfix)+COUNTIF(AN$83:AN91,RDGave)+COUNTIF(AN$83:AN91,RDGevent)+AP$57-1</f>
        <v>0</v>
      </c>
      <c r="AQ91" s="43"/>
      <c r="AR91" s="6" t="str">
        <f t="shared" si="748"/>
        <v/>
      </c>
      <c r="AS91" s="6" t="str">
        <f t="shared" si="749"/>
        <v/>
      </c>
      <c r="AT91" s="201">
        <f>COUNTIF(AR$83:AR91,OK)+COUNTIF(AR$83:AR91,RDGfix)+COUNTIF(AR$83:AR91,RDGave)+COUNTIF(AR$83:AR91,RDGevent)+AT$57-1</f>
        <v>0</v>
      </c>
      <c r="AU91" s="43"/>
      <c r="AV91" s="6" t="str">
        <f t="shared" si="750"/>
        <v/>
      </c>
      <c r="AW91" s="6" t="str">
        <f t="shared" si="751"/>
        <v/>
      </c>
      <c r="AX91" s="201">
        <f>COUNTIF(AV$83:AV91,OK)+COUNTIF(AV$83:AV91,RDGfix)+COUNTIF(AV$83:AV91,RDGave)+COUNTIF(AV$83:AV91,RDGevent)+AX$57-1</f>
        <v>0</v>
      </c>
      <c r="AY91" s="43"/>
      <c r="AZ91" s="6" t="str">
        <f t="shared" si="752"/>
        <v/>
      </c>
      <c r="BA91" s="6" t="str">
        <f t="shared" si="753"/>
        <v/>
      </c>
      <c r="BB91" s="201">
        <f>COUNTIF(AZ$83:AZ91,OK)+COUNTIF(AZ$83:AZ91,RDGfix)+COUNTIF(AZ$83:AZ91,RDGave)+COUNTIF(AZ$83:AZ91,RDGevent)+BB$57-1</f>
        <v>0</v>
      </c>
      <c r="BC91" s="43"/>
      <c r="BD91" s="6" t="str">
        <f t="shared" si="754"/>
        <v/>
      </c>
      <c r="BE91" s="6" t="str">
        <f t="shared" si="755"/>
        <v/>
      </c>
      <c r="BF91" s="201">
        <f>COUNTIF(BD$83:BD91,OK)+COUNTIF(BD$83:BD91,RDGfix)+COUNTIF(BD$83:BD91,RDGave)+COUNTIF(BD$83:BD91,RDGevent)+BF$57-1</f>
        <v>0</v>
      </c>
      <c r="BG91" s="43"/>
      <c r="BH91" s="6" t="str">
        <f t="shared" si="756"/>
        <v/>
      </c>
      <c r="BI91" s="6" t="str">
        <f t="shared" si="757"/>
        <v/>
      </c>
      <c r="BJ91" s="201">
        <f>COUNTIF(BH$83:BH91,OK)+COUNTIF(BH$83:BH91,RDGfix)+COUNTIF(BH$83:BH91,RDGave)+COUNTIF(BH$83:BH91,RDGevent)+BJ$57-1</f>
        <v>0</v>
      </c>
      <c r="BK91" s="43"/>
      <c r="BL91" s="6" t="str">
        <f t="shared" si="758"/>
        <v/>
      </c>
      <c r="BM91" s="6" t="str">
        <f t="shared" si="759"/>
        <v/>
      </c>
      <c r="BN91" s="201">
        <f>COUNTIF(BL$83:BL91,OK)+COUNTIF(BL$83:BL91,RDGfix)+COUNTIF(BL$83:BL91,RDGave)+COUNTIF(BL$83:BL91,RDGevent)+BN$57-1</f>
        <v>0</v>
      </c>
      <c r="BO91" s="43"/>
      <c r="BP91" s="6" t="str">
        <f t="shared" si="760"/>
        <v/>
      </c>
      <c r="BQ91" s="6" t="str">
        <f t="shared" si="761"/>
        <v/>
      </c>
      <c r="BR91" s="201">
        <f>COUNTIF(BP$83:BP91,OK)+COUNTIF(BP$83:BP91,RDGfix)+COUNTIF(BP$83:BP91,RDGave)+COUNTIF(BP$83:BP91,RDGevent)+BR$57-1</f>
        <v>0</v>
      </c>
      <c r="BS91" s="43"/>
      <c r="BT91" s="6" t="str">
        <f t="shared" si="762"/>
        <v/>
      </c>
      <c r="BU91" s="6" t="str">
        <f t="shared" si="763"/>
        <v/>
      </c>
      <c r="BV91" s="201">
        <f>COUNTIF(BT$83:BT91,OK)+COUNTIF(BT$83:BT91,RDGfix)+COUNTIF(BT$83:BT91,RDGave)+COUNTIF(BT$83:BT91,RDGevent)+BV$57-1</f>
        <v>0</v>
      </c>
      <c r="BW91" s="43"/>
      <c r="BX91" s="6" t="str">
        <f t="shared" si="764"/>
        <v/>
      </c>
      <c r="BY91" s="6" t="str">
        <f t="shared" si="765"/>
        <v/>
      </c>
      <c r="BZ91" s="201">
        <f>COUNTIF(BX$83:BX91,OK)+COUNTIF(BX$83:BX91,RDGfix)+COUNTIF(BX$83:BX91,RDGave)+COUNTIF(BX$83:BX91,RDGevent)+BZ$57-1</f>
        <v>0</v>
      </c>
      <c r="CA91" s="43"/>
      <c r="CB91" s="6" t="str">
        <f t="shared" si="766"/>
        <v/>
      </c>
      <c r="CC91" s="6" t="str">
        <f t="shared" si="767"/>
        <v/>
      </c>
      <c r="CD91" s="201">
        <f>COUNTIF(CB$83:CB91,OK)+COUNTIF(CB$83:CB91,RDGfix)+COUNTIF(CB$83:CB91,RDGave)+COUNTIF(CB$83:CB91,RDGevent)+CD$57-1</f>
        <v>0</v>
      </c>
      <c r="CE91" s="43"/>
      <c r="CF91" s="6" t="str">
        <f t="shared" si="768"/>
        <v/>
      </c>
      <c r="CG91" s="6" t="str">
        <f t="shared" si="769"/>
        <v/>
      </c>
      <c r="CH91" s="201">
        <f>COUNTIF(CF$83:CF91,OK)+COUNTIF(CF$83:CF91,RDGfix)+COUNTIF(CF$83:CF91,RDGave)+COUNTIF(CF$83:CF91,RDGevent)+CH$57-1</f>
        <v>0</v>
      </c>
      <c r="CI91" s="43"/>
      <c r="CJ91" s="6" t="str">
        <f t="shared" si="770"/>
        <v/>
      </c>
      <c r="CK91" s="6" t="str">
        <f t="shared" si="771"/>
        <v/>
      </c>
      <c r="CL91" s="201">
        <f>COUNTIF(CJ$83:CJ91,OK)+COUNTIF(CJ$83:CJ91,RDGfix)+COUNTIF(CJ$83:CJ91,RDGave)+COUNTIF(CJ$83:CJ91,RDGevent)+CL$57-1</f>
        <v>0</v>
      </c>
      <c r="CM91" s="43"/>
      <c r="CN91" s="6" t="str">
        <f t="shared" si="772"/>
        <v/>
      </c>
      <c r="CO91" s="6" t="str">
        <f t="shared" si="773"/>
        <v/>
      </c>
      <c r="CP91" s="201">
        <f>COUNTIF(CN$83:CN91,OK)+COUNTIF(CN$83:CN91,RDGfix)+COUNTIF(CN$83:CN91,RDGave)+COUNTIF(CN$83:CN91,RDGevent)+CP$57-1</f>
        <v>0</v>
      </c>
      <c r="CQ91" s="43"/>
      <c r="CR91" s="6" t="str">
        <f t="shared" si="774"/>
        <v/>
      </c>
      <c r="CS91" s="6" t="str">
        <f t="shared" si="775"/>
        <v/>
      </c>
      <c r="CT91" s="201">
        <f>COUNTIF(CR$83:CR91,OK)+COUNTIF(CR$83:CR91,RDGfix)+COUNTIF(CR$83:CR91,RDGave)+COUNTIF(CR$83:CR91,RDGevent)+CT$57-1</f>
        <v>0</v>
      </c>
      <c r="CU91" s="43"/>
      <c r="CV91" s="6" t="str">
        <f t="shared" si="776"/>
        <v/>
      </c>
      <c r="CW91" s="6" t="str">
        <f t="shared" si="777"/>
        <v/>
      </c>
      <c r="CX91" s="201">
        <f>COUNTIF(CV$83:CV91,OK)+COUNTIF(CV$83:CV91,RDGfix)+COUNTIF(CV$83:CV91,RDGave)+COUNTIF(CV$83:CV91,RDGevent)+CX$57-1</f>
        <v>0</v>
      </c>
      <c r="CY91" s="43"/>
      <c r="CZ91" s="6" t="str">
        <f t="shared" si="778"/>
        <v/>
      </c>
      <c r="DA91" s="6" t="str">
        <f t="shared" si="779"/>
        <v/>
      </c>
      <c r="DB91" s="201">
        <f>COUNTIF(CZ$83:CZ91,OK)+COUNTIF(CZ$83:CZ91,RDGfix)+COUNTIF(CZ$83:CZ91,RDGave)+COUNTIF(CZ$83:CZ91,RDGevent)+DB$57-1</f>
        <v>0</v>
      </c>
      <c r="DC91" s="43"/>
      <c r="DD91" s="6" t="str">
        <f t="shared" si="780"/>
        <v/>
      </c>
      <c r="DE91" s="6" t="str">
        <f t="shared" si="781"/>
        <v/>
      </c>
      <c r="DF91" s="201">
        <f>COUNTIF(DD$83:DD91,OK)+COUNTIF(DD$83:DD91,RDGfix)+COUNTIF(DD$83:DD91,RDGave)+COUNTIF(DD$83:DD91,RDGevent)+DF$57-1</f>
        <v>0</v>
      </c>
      <c r="DG91" s="43"/>
      <c r="DH91" s="6" t="str">
        <f t="shared" si="782"/>
        <v/>
      </c>
      <c r="DI91" s="6" t="str">
        <f t="shared" si="783"/>
        <v/>
      </c>
      <c r="DJ91" s="201">
        <f>COUNTIF(DH$83:DH91,OK)+COUNTIF(DH$83:DH91,RDGfix)+COUNTIF(DH$83:DH91,RDGave)+COUNTIF(DH$83:DH91,RDGevent)+DJ$57-1</f>
        <v>0</v>
      </c>
      <c r="DK91" s="43"/>
      <c r="DL91" s="6" t="str">
        <f t="shared" si="784"/>
        <v/>
      </c>
      <c r="DM91" s="6" t="str">
        <f t="shared" si="785"/>
        <v/>
      </c>
      <c r="DN91" s="201">
        <f>COUNTIF(DL$83:DL91,OK)+COUNTIF(DL$83:DL91,RDGfix)+COUNTIF(DL$83:DL91,RDGave)+COUNTIF(DL$83:DL91,RDGevent)+DN$57-1</f>
        <v>0</v>
      </c>
      <c r="DO91" s="43"/>
      <c r="DP91" s="6" t="str">
        <f t="shared" si="786"/>
        <v/>
      </c>
      <c r="DQ91" s="6" t="str">
        <f t="shared" si="787"/>
        <v/>
      </c>
      <c r="DR91" s="201">
        <f>COUNTIF(DP$83:DP91,OK)+COUNTIF(DP$83:DP91,RDGfix)+COUNTIF(DP$83:DP91,RDGave)+COUNTIF(DP$83:DP91,RDGevent)+DR$57-1</f>
        <v>0</v>
      </c>
      <c r="DS91" s="43"/>
      <c r="DT91" s="6" t="str">
        <f t="shared" si="788"/>
        <v/>
      </c>
      <c r="DU91" s="6" t="str">
        <f t="shared" si="789"/>
        <v/>
      </c>
      <c r="DV91" s="201">
        <f>COUNTIF(DT$83:DT91,OK)+COUNTIF(DT$83:DT91,RDGfix)+COUNTIF(DT$83:DT91,RDGave)+COUNTIF(DT$83:DT91,RDGevent)+DV$57-1</f>
        <v>0</v>
      </c>
      <c r="DW91" s="43"/>
      <c r="DX91" s="6" t="str">
        <f t="shared" si="790"/>
        <v/>
      </c>
      <c r="DY91" s="6" t="str">
        <f t="shared" si="791"/>
        <v/>
      </c>
      <c r="DZ91" s="201">
        <f>COUNTIF(DX$83:DX91,OK)+COUNTIF(DX$83:DX91,RDGfix)+COUNTIF(DX$83:DX91,RDGave)+COUNTIF(DX$83:DX91,RDGevent)+DZ$57-1</f>
        <v>0</v>
      </c>
      <c r="EA91" s="43"/>
      <c r="EB91" s="6" t="str">
        <f t="shared" si="792"/>
        <v/>
      </c>
      <c r="EC91" s="6" t="str">
        <f t="shared" si="793"/>
        <v/>
      </c>
      <c r="ED91" s="201">
        <f>COUNTIF(EB$83:EB91,OK)+COUNTIF(EB$83:EB91,RDGfix)+COUNTIF(EB$83:EB91,RDGave)+COUNTIF(EB$83:EB91,RDGevent)+ED$57-1</f>
        <v>0</v>
      </c>
      <c r="EE91" s="43"/>
      <c r="EF91" s="6" t="str">
        <f t="shared" si="794"/>
        <v/>
      </c>
      <c r="EG91" s="6" t="str">
        <f t="shared" si="795"/>
        <v/>
      </c>
      <c r="EH91" s="201">
        <f>COUNTIF(EF$83:EF91,OK)+COUNTIF(EF$83:EF91,RDGfix)+COUNTIF(EF$83:EF91,RDGave)+COUNTIF(EF$83:EF91,RDGevent)+EH$57-1</f>
        <v>0</v>
      </c>
      <c r="EI91" s="43"/>
      <c r="EJ91" s="6" t="str">
        <f t="shared" si="796"/>
        <v/>
      </c>
      <c r="EK91" s="6" t="str">
        <f t="shared" si="797"/>
        <v/>
      </c>
      <c r="EL91" s="201">
        <f>COUNTIF(EJ$83:EJ91,OK)+COUNTIF(EJ$83:EJ91,RDGfix)+COUNTIF(EJ$83:EJ91,RDGave)+COUNTIF(EJ$83:EJ91,RDGevent)+EL$57-1</f>
        <v>0</v>
      </c>
      <c r="EM91" s="43"/>
      <c r="EN91" s="6" t="str">
        <f t="shared" si="798"/>
        <v/>
      </c>
      <c r="EO91" s="6" t="str">
        <f t="shared" si="799"/>
        <v/>
      </c>
      <c r="EP91" s="201">
        <f>COUNTIF(EN$83:EN91,OK)+COUNTIF(EN$83:EN91,RDGfix)+COUNTIF(EN$83:EN91,RDGave)+COUNTIF(EN$83:EN91,RDGevent)+EP$57-1</f>
        <v>0</v>
      </c>
      <c r="EQ91" s="43"/>
      <c r="ER91" s="6" t="str">
        <f t="shared" si="800"/>
        <v/>
      </c>
      <c r="ES91" s="6" t="str">
        <f t="shared" si="801"/>
        <v/>
      </c>
      <c r="ET91" s="201">
        <f>COUNTIF(ER$83:ER91,OK)+COUNTIF(ER$83:ER91,RDGfix)+COUNTIF(ER$83:ER91,RDGave)+COUNTIF(ER$83:ER91,RDGevent)+ET$57-1</f>
        <v>0</v>
      </c>
      <c r="EU91" s="43"/>
      <c r="EV91" s="6" t="str">
        <f t="shared" si="802"/>
        <v/>
      </c>
      <c r="EW91" s="6" t="str">
        <f t="shared" si="803"/>
        <v/>
      </c>
      <c r="EX91" s="201">
        <f>COUNTIF(EV$83:EV91,OK)+COUNTIF(EV$83:EV91,RDGfix)+COUNTIF(EV$83:EV91,RDGave)+COUNTIF(EV$83:EV91,RDGevent)+EX$57-1</f>
        <v>0</v>
      </c>
      <c r="EY91" s="43"/>
      <c r="EZ91" s="6" t="str">
        <f t="shared" si="804"/>
        <v/>
      </c>
      <c r="FA91" s="6" t="str">
        <f t="shared" si="805"/>
        <v/>
      </c>
      <c r="FB91" s="201">
        <f>COUNTIF(EZ$83:EZ91,OK)+COUNTIF(EZ$83:EZ91,RDGfix)+COUNTIF(EZ$83:EZ91,RDGave)+COUNTIF(EZ$83:EZ91,RDGevent)+FB$57-1</f>
        <v>0</v>
      </c>
      <c r="FC91" s="43"/>
      <c r="FD91" s="6" t="str">
        <f t="shared" si="806"/>
        <v/>
      </c>
      <c r="FE91" s="6" t="str">
        <f t="shared" si="807"/>
        <v/>
      </c>
      <c r="FF91" s="201">
        <f>COUNTIF(FD$83:FD91,OK)+COUNTIF(FD$83:FD91,RDGfix)+COUNTIF(FD$83:FD91,RDGave)+COUNTIF(FD$83:FD91,RDGevent)+FF$57-1</f>
        <v>0</v>
      </c>
      <c r="FG91" s="43"/>
      <c r="FH91" s="6" t="str">
        <f t="shared" si="808"/>
        <v/>
      </c>
      <c r="FI91" s="6" t="str">
        <f t="shared" si="809"/>
        <v/>
      </c>
      <c r="FJ91" s="201">
        <f>COUNTIF(FH$83:FH91,OK)+COUNTIF(FH$83:FH91,RDGfix)+COUNTIF(FH$83:FH91,RDGave)+COUNTIF(FH$83:FH91,RDGevent)+FJ$57-1</f>
        <v>0</v>
      </c>
      <c r="FK91" s="2"/>
      <c r="FL91" s="53"/>
      <c r="FM91" s="2"/>
      <c r="FN91" s="54"/>
      <c r="FO91" s="45"/>
      <c r="FP91" s="2"/>
    </row>
    <row r="92" spans="1:172">
      <c r="B92" s="5" t="s">
        <v>27</v>
      </c>
      <c r="C92" s="242"/>
      <c r="D92" s="6" t="str">
        <f t="shared" si="648"/>
        <v/>
      </c>
      <c r="E92" s="6" t="str">
        <f t="shared" si="649"/>
        <v/>
      </c>
      <c r="F92" s="201">
        <f>COUNTIF(D$83:D92,OK)+COUNTIF(D$83:D92,RDGfix)+COUNTIF(D$83:D92,RDGave)+COUNTIF(D$83:D92,RDGevent)</f>
        <v>0</v>
      </c>
      <c r="G92" s="43"/>
      <c r="H92" s="6" t="str">
        <f t="shared" si="730"/>
        <v/>
      </c>
      <c r="I92" s="6" t="str">
        <f t="shared" si="731"/>
        <v/>
      </c>
      <c r="J92" s="201">
        <f>COUNTIF(H$83:H92,OK)+COUNTIF(H$83:H92,RDGfix)+COUNTIF(H$83:H92,RDGave)+COUNTIF(H$83:H92,RDGevent)+J$57-1</f>
        <v>0</v>
      </c>
      <c r="K92" s="43"/>
      <c r="L92" s="6" t="str">
        <f t="shared" si="732"/>
        <v/>
      </c>
      <c r="M92" s="6" t="str">
        <f t="shared" si="733"/>
        <v/>
      </c>
      <c r="N92" s="201">
        <f>COUNTIF(L$83:L92,OK)+COUNTIF(L$83:L92,RDGfix)+COUNTIF(L$83:L92,RDGave)+COUNTIF(L$83:L92,RDGevent)+N$57-1</f>
        <v>0</v>
      </c>
      <c r="O92" s="43"/>
      <c r="P92" s="6" t="str">
        <f t="shared" si="734"/>
        <v/>
      </c>
      <c r="Q92" s="6" t="str">
        <f t="shared" si="735"/>
        <v/>
      </c>
      <c r="R92" s="201">
        <f>COUNTIF(P$83:P92,OK)+COUNTIF(P$83:P92,RDGfix)+COUNTIF(P$83:P92,RDGave)+COUNTIF(P$83:P92,RDGevent)+R$57-1</f>
        <v>0</v>
      </c>
      <c r="S92" s="43"/>
      <c r="T92" s="6" t="str">
        <f t="shared" si="736"/>
        <v/>
      </c>
      <c r="U92" s="6" t="str">
        <f t="shared" si="737"/>
        <v/>
      </c>
      <c r="V92" s="201">
        <f>COUNTIF(T$83:T92,OK)+COUNTIF(T$83:T92,RDGfix)+COUNTIF(T$83:T92,RDGave)+COUNTIF(T$83:T92,RDGevent)+V$57-1</f>
        <v>0</v>
      </c>
      <c r="W92" s="43"/>
      <c r="X92" s="6" t="str">
        <f t="shared" si="738"/>
        <v/>
      </c>
      <c r="Y92" s="6" t="str">
        <f t="shared" si="739"/>
        <v/>
      </c>
      <c r="Z92" s="201">
        <f>COUNTIF(X$83:X92,OK)+COUNTIF(X$83:X92,RDGfix)+COUNTIF(X$83:X92,RDGave)+COUNTIF(X$83:X92,RDGevent)+Z$57-1</f>
        <v>0</v>
      </c>
      <c r="AA92" s="43"/>
      <c r="AB92" s="6" t="str">
        <f t="shared" si="740"/>
        <v/>
      </c>
      <c r="AC92" s="6" t="str">
        <f t="shared" si="741"/>
        <v/>
      </c>
      <c r="AD92" s="201">
        <f>COUNTIF(AB$83:AB92,OK)+COUNTIF(AB$83:AB92,RDGfix)+COUNTIF(AB$83:AB92,RDGave)+COUNTIF(AB$83:AB92,RDGevent)+AD$57-1</f>
        <v>0</v>
      </c>
      <c r="AE92" s="43"/>
      <c r="AF92" s="6" t="str">
        <f t="shared" si="742"/>
        <v/>
      </c>
      <c r="AG92" s="6" t="str">
        <f t="shared" si="743"/>
        <v/>
      </c>
      <c r="AH92" s="201">
        <f>COUNTIF(AF$83:AF92,OK)+COUNTIF(AF$83:AF92,RDGfix)+COUNTIF(AF$83:AF92,RDGave)+COUNTIF(AF$83:AF92,RDGevent)+AH$57-1</f>
        <v>0</v>
      </c>
      <c r="AI92" s="43"/>
      <c r="AJ92" s="6" t="str">
        <f t="shared" si="744"/>
        <v/>
      </c>
      <c r="AK92" s="6" t="str">
        <f t="shared" si="745"/>
        <v/>
      </c>
      <c r="AL92" s="201">
        <f>COUNTIF(AJ$83:AJ92,OK)+COUNTIF(AJ$83:AJ92,RDGfix)+COUNTIF(AJ$83:AJ92,RDGave)+COUNTIF(AJ$83:AJ92,RDGevent)+AL$57-1</f>
        <v>0</v>
      </c>
      <c r="AM92" s="242"/>
      <c r="AN92" s="6" t="str">
        <f t="shared" si="746"/>
        <v/>
      </c>
      <c r="AO92" s="6" t="str">
        <f t="shared" si="747"/>
        <v/>
      </c>
      <c r="AP92" s="201">
        <f>COUNTIF(AN$83:AN92,OK)+COUNTIF(AN$83:AN92,RDGfix)+COUNTIF(AN$83:AN92,RDGave)+COUNTIF(AN$83:AN92,RDGevent)+AP$57-1</f>
        <v>0</v>
      </c>
      <c r="AQ92" s="43"/>
      <c r="AR92" s="6" t="str">
        <f t="shared" si="748"/>
        <v/>
      </c>
      <c r="AS92" s="6" t="str">
        <f t="shared" si="749"/>
        <v/>
      </c>
      <c r="AT92" s="201">
        <f>COUNTIF(AR$83:AR92,OK)+COUNTIF(AR$83:AR92,RDGfix)+COUNTIF(AR$83:AR92,RDGave)+COUNTIF(AR$83:AR92,RDGevent)+AT$57-1</f>
        <v>0</v>
      </c>
      <c r="AU92" s="43"/>
      <c r="AV92" s="6" t="str">
        <f t="shared" si="750"/>
        <v/>
      </c>
      <c r="AW92" s="6" t="str">
        <f t="shared" si="751"/>
        <v/>
      </c>
      <c r="AX92" s="201">
        <f>COUNTIF(AV$83:AV92,OK)+COUNTIF(AV$83:AV92,RDGfix)+COUNTIF(AV$83:AV92,RDGave)+COUNTIF(AV$83:AV92,RDGevent)+AX$57-1</f>
        <v>0</v>
      </c>
      <c r="AY92" s="43"/>
      <c r="AZ92" s="6" t="str">
        <f t="shared" si="752"/>
        <v/>
      </c>
      <c r="BA92" s="6" t="str">
        <f t="shared" si="753"/>
        <v/>
      </c>
      <c r="BB92" s="201">
        <f>COUNTIF(AZ$83:AZ92,OK)+COUNTIF(AZ$83:AZ92,RDGfix)+COUNTIF(AZ$83:AZ92,RDGave)+COUNTIF(AZ$83:AZ92,RDGevent)+BB$57-1</f>
        <v>0</v>
      </c>
      <c r="BC92" s="43"/>
      <c r="BD92" s="6" t="str">
        <f t="shared" si="754"/>
        <v/>
      </c>
      <c r="BE92" s="6" t="str">
        <f t="shared" si="755"/>
        <v/>
      </c>
      <c r="BF92" s="201">
        <f>COUNTIF(BD$83:BD92,OK)+COUNTIF(BD$83:BD92,RDGfix)+COUNTIF(BD$83:BD92,RDGave)+COUNTIF(BD$83:BD92,RDGevent)+BF$57-1</f>
        <v>0</v>
      </c>
      <c r="BG92" s="43"/>
      <c r="BH92" s="6" t="str">
        <f t="shared" si="756"/>
        <v/>
      </c>
      <c r="BI92" s="6" t="str">
        <f t="shared" si="757"/>
        <v/>
      </c>
      <c r="BJ92" s="201">
        <f>COUNTIF(BH$83:BH92,OK)+COUNTIF(BH$83:BH92,RDGfix)+COUNTIF(BH$83:BH92,RDGave)+COUNTIF(BH$83:BH92,RDGevent)+BJ$57-1</f>
        <v>0</v>
      </c>
      <c r="BK92" s="43"/>
      <c r="BL92" s="6" t="str">
        <f t="shared" si="758"/>
        <v/>
      </c>
      <c r="BM92" s="6" t="str">
        <f t="shared" si="759"/>
        <v/>
      </c>
      <c r="BN92" s="201">
        <f>COUNTIF(BL$83:BL92,OK)+COUNTIF(BL$83:BL92,RDGfix)+COUNTIF(BL$83:BL92,RDGave)+COUNTIF(BL$83:BL92,RDGevent)+BN$57-1</f>
        <v>0</v>
      </c>
      <c r="BO92" s="43"/>
      <c r="BP92" s="6" t="str">
        <f t="shared" si="760"/>
        <v/>
      </c>
      <c r="BQ92" s="6" t="str">
        <f t="shared" si="761"/>
        <v/>
      </c>
      <c r="BR92" s="201">
        <f>COUNTIF(BP$83:BP92,OK)+COUNTIF(BP$83:BP92,RDGfix)+COUNTIF(BP$83:BP92,RDGave)+COUNTIF(BP$83:BP92,RDGevent)+BR$57-1</f>
        <v>0</v>
      </c>
      <c r="BS92" s="43"/>
      <c r="BT92" s="6" t="str">
        <f t="shared" si="762"/>
        <v/>
      </c>
      <c r="BU92" s="6" t="str">
        <f t="shared" si="763"/>
        <v/>
      </c>
      <c r="BV92" s="201">
        <f>COUNTIF(BT$83:BT92,OK)+COUNTIF(BT$83:BT92,RDGfix)+COUNTIF(BT$83:BT92,RDGave)+COUNTIF(BT$83:BT92,RDGevent)+BV$57-1</f>
        <v>0</v>
      </c>
      <c r="BW92" s="43"/>
      <c r="BX92" s="6" t="str">
        <f t="shared" si="764"/>
        <v/>
      </c>
      <c r="BY92" s="6" t="str">
        <f t="shared" si="765"/>
        <v/>
      </c>
      <c r="BZ92" s="201">
        <f>COUNTIF(BX$83:BX92,OK)+COUNTIF(BX$83:BX92,RDGfix)+COUNTIF(BX$83:BX92,RDGave)+COUNTIF(BX$83:BX92,RDGevent)+BZ$57-1</f>
        <v>0</v>
      </c>
      <c r="CA92" s="43"/>
      <c r="CB92" s="6" t="str">
        <f t="shared" si="766"/>
        <v/>
      </c>
      <c r="CC92" s="6" t="str">
        <f t="shared" si="767"/>
        <v/>
      </c>
      <c r="CD92" s="201">
        <f>COUNTIF(CB$83:CB92,OK)+COUNTIF(CB$83:CB92,RDGfix)+COUNTIF(CB$83:CB92,RDGave)+COUNTIF(CB$83:CB92,RDGevent)+CD$57-1</f>
        <v>0</v>
      </c>
      <c r="CE92" s="43"/>
      <c r="CF92" s="6" t="str">
        <f t="shared" si="768"/>
        <v/>
      </c>
      <c r="CG92" s="6" t="str">
        <f t="shared" si="769"/>
        <v/>
      </c>
      <c r="CH92" s="201">
        <f>COUNTIF(CF$83:CF92,OK)+COUNTIF(CF$83:CF92,RDGfix)+COUNTIF(CF$83:CF92,RDGave)+COUNTIF(CF$83:CF92,RDGevent)+CH$57-1</f>
        <v>0</v>
      </c>
      <c r="CI92" s="43"/>
      <c r="CJ92" s="6" t="str">
        <f t="shared" si="770"/>
        <v/>
      </c>
      <c r="CK92" s="6" t="str">
        <f t="shared" si="771"/>
        <v/>
      </c>
      <c r="CL92" s="201">
        <f>COUNTIF(CJ$83:CJ92,OK)+COUNTIF(CJ$83:CJ92,RDGfix)+COUNTIF(CJ$83:CJ92,RDGave)+COUNTIF(CJ$83:CJ92,RDGevent)+CL$57-1</f>
        <v>0</v>
      </c>
      <c r="CM92" s="43"/>
      <c r="CN92" s="6" t="str">
        <f t="shared" si="772"/>
        <v/>
      </c>
      <c r="CO92" s="6" t="str">
        <f t="shared" si="773"/>
        <v/>
      </c>
      <c r="CP92" s="201">
        <f>COUNTIF(CN$83:CN92,OK)+COUNTIF(CN$83:CN92,RDGfix)+COUNTIF(CN$83:CN92,RDGave)+COUNTIF(CN$83:CN92,RDGevent)+CP$57-1</f>
        <v>0</v>
      </c>
      <c r="CQ92" s="43"/>
      <c r="CR92" s="6" t="str">
        <f t="shared" si="774"/>
        <v/>
      </c>
      <c r="CS92" s="6" t="str">
        <f t="shared" si="775"/>
        <v/>
      </c>
      <c r="CT92" s="201">
        <f>COUNTIF(CR$83:CR92,OK)+COUNTIF(CR$83:CR92,RDGfix)+COUNTIF(CR$83:CR92,RDGave)+COUNTIF(CR$83:CR92,RDGevent)+CT$57-1</f>
        <v>0</v>
      </c>
      <c r="CU92" s="43"/>
      <c r="CV92" s="6" t="str">
        <f t="shared" si="776"/>
        <v/>
      </c>
      <c r="CW92" s="6" t="str">
        <f t="shared" si="777"/>
        <v/>
      </c>
      <c r="CX92" s="201">
        <f>COUNTIF(CV$83:CV92,OK)+COUNTIF(CV$83:CV92,RDGfix)+COUNTIF(CV$83:CV92,RDGave)+COUNTIF(CV$83:CV92,RDGevent)+CX$57-1</f>
        <v>0</v>
      </c>
      <c r="CY92" s="43"/>
      <c r="CZ92" s="6" t="str">
        <f t="shared" si="778"/>
        <v/>
      </c>
      <c r="DA92" s="6" t="str">
        <f t="shared" si="779"/>
        <v/>
      </c>
      <c r="DB92" s="201">
        <f>COUNTIF(CZ$83:CZ92,OK)+COUNTIF(CZ$83:CZ92,RDGfix)+COUNTIF(CZ$83:CZ92,RDGave)+COUNTIF(CZ$83:CZ92,RDGevent)+DB$57-1</f>
        <v>0</v>
      </c>
      <c r="DC92" s="43"/>
      <c r="DD92" s="6" t="str">
        <f t="shared" si="780"/>
        <v/>
      </c>
      <c r="DE92" s="6" t="str">
        <f t="shared" si="781"/>
        <v/>
      </c>
      <c r="DF92" s="201">
        <f>COUNTIF(DD$83:DD92,OK)+COUNTIF(DD$83:DD92,RDGfix)+COUNTIF(DD$83:DD92,RDGave)+COUNTIF(DD$83:DD92,RDGevent)+DF$57-1</f>
        <v>0</v>
      </c>
      <c r="DG92" s="43"/>
      <c r="DH92" s="6" t="str">
        <f t="shared" si="782"/>
        <v/>
      </c>
      <c r="DI92" s="6" t="str">
        <f t="shared" si="783"/>
        <v/>
      </c>
      <c r="DJ92" s="201">
        <f>COUNTIF(DH$83:DH92,OK)+COUNTIF(DH$83:DH92,RDGfix)+COUNTIF(DH$83:DH92,RDGave)+COUNTIF(DH$83:DH92,RDGevent)+DJ$57-1</f>
        <v>0</v>
      </c>
      <c r="DK92" s="43"/>
      <c r="DL92" s="6" t="str">
        <f t="shared" si="784"/>
        <v/>
      </c>
      <c r="DM92" s="6" t="str">
        <f t="shared" si="785"/>
        <v/>
      </c>
      <c r="DN92" s="201">
        <f>COUNTIF(DL$83:DL92,OK)+COUNTIF(DL$83:DL92,RDGfix)+COUNTIF(DL$83:DL92,RDGave)+COUNTIF(DL$83:DL92,RDGevent)+DN$57-1</f>
        <v>0</v>
      </c>
      <c r="DO92" s="43"/>
      <c r="DP92" s="6" t="str">
        <f t="shared" si="786"/>
        <v/>
      </c>
      <c r="DQ92" s="6" t="str">
        <f t="shared" si="787"/>
        <v/>
      </c>
      <c r="DR92" s="201">
        <f>COUNTIF(DP$83:DP92,OK)+COUNTIF(DP$83:DP92,RDGfix)+COUNTIF(DP$83:DP92,RDGave)+COUNTIF(DP$83:DP92,RDGevent)+DR$57-1</f>
        <v>0</v>
      </c>
      <c r="DS92" s="43"/>
      <c r="DT92" s="6" t="str">
        <f t="shared" si="788"/>
        <v/>
      </c>
      <c r="DU92" s="6" t="str">
        <f t="shared" si="789"/>
        <v/>
      </c>
      <c r="DV92" s="201">
        <f>COUNTIF(DT$83:DT92,OK)+COUNTIF(DT$83:DT92,RDGfix)+COUNTIF(DT$83:DT92,RDGave)+COUNTIF(DT$83:DT92,RDGevent)+DV$57-1</f>
        <v>0</v>
      </c>
      <c r="DW92" s="43"/>
      <c r="DX92" s="6" t="str">
        <f t="shared" si="790"/>
        <v/>
      </c>
      <c r="DY92" s="6" t="str">
        <f t="shared" si="791"/>
        <v/>
      </c>
      <c r="DZ92" s="201">
        <f>COUNTIF(DX$83:DX92,OK)+COUNTIF(DX$83:DX92,RDGfix)+COUNTIF(DX$83:DX92,RDGave)+COUNTIF(DX$83:DX92,RDGevent)+DZ$57-1</f>
        <v>0</v>
      </c>
      <c r="EA92" s="43"/>
      <c r="EB92" s="6" t="str">
        <f t="shared" si="792"/>
        <v/>
      </c>
      <c r="EC92" s="6" t="str">
        <f t="shared" si="793"/>
        <v/>
      </c>
      <c r="ED92" s="201">
        <f>COUNTIF(EB$83:EB92,OK)+COUNTIF(EB$83:EB92,RDGfix)+COUNTIF(EB$83:EB92,RDGave)+COUNTIF(EB$83:EB92,RDGevent)+ED$57-1</f>
        <v>0</v>
      </c>
      <c r="EE92" s="43"/>
      <c r="EF92" s="6" t="str">
        <f t="shared" si="794"/>
        <v/>
      </c>
      <c r="EG92" s="6" t="str">
        <f t="shared" si="795"/>
        <v/>
      </c>
      <c r="EH92" s="201">
        <f>COUNTIF(EF$83:EF92,OK)+COUNTIF(EF$83:EF92,RDGfix)+COUNTIF(EF$83:EF92,RDGave)+COUNTIF(EF$83:EF92,RDGevent)+EH$57-1</f>
        <v>0</v>
      </c>
      <c r="EI92" s="43"/>
      <c r="EJ92" s="6" t="str">
        <f t="shared" si="796"/>
        <v/>
      </c>
      <c r="EK92" s="6" t="str">
        <f t="shared" si="797"/>
        <v/>
      </c>
      <c r="EL92" s="201">
        <f>COUNTIF(EJ$83:EJ92,OK)+COUNTIF(EJ$83:EJ92,RDGfix)+COUNTIF(EJ$83:EJ92,RDGave)+COUNTIF(EJ$83:EJ92,RDGevent)+EL$57-1</f>
        <v>0</v>
      </c>
      <c r="EM92" s="43"/>
      <c r="EN92" s="6" t="str">
        <f t="shared" si="798"/>
        <v/>
      </c>
      <c r="EO92" s="6" t="str">
        <f t="shared" si="799"/>
        <v/>
      </c>
      <c r="EP92" s="201">
        <f>COUNTIF(EN$83:EN92,OK)+COUNTIF(EN$83:EN92,RDGfix)+COUNTIF(EN$83:EN92,RDGave)+COUNTIF(EN$83:EN92,RDGevent)+EP$57-1</f>
        <v>0</v>
      </c>
      <c r="EQ92" s="43"/>
      <c r="ER92" s="6" t="str">
        <f t="shared" si="800"/>
        <v/>
      </c>
      <c r="ES92" s="6" t="str">
        <f t="shared" si="801"/>
        <v/>
      </c>
      <c r="ET92" s="201">
        <f>COUNTIF(ER$83:ER92,OK)+COUNTIF(ER$83:ER92,RDGfix)+COUNTIF(ER$83:ER92,RDGave)+COUNTIF(ER$83:ER92,RDGevent)+ET$57-1</f>
        <v>0</v>
      </c>
      <c r="EU92" s="43"/>
      <c r="EV92" s="6" t="str">
        <f t="shared" si="802"/>
        <v/>
      </c>
      <c r="EW92" s="6" t="str">
        <f t="shared" si="803"/>
        <v/>
      </c>
      <c r="EX92" s="201">
        <f>COUNTIF(EV$83:EV92,OK)+COUNTIF(EV$83:EV92,RDGfix)+COUNTIF(EV$83:EV92,RDGave)+COUNTIF(EV$83:EV92,RDGevent)+EX$57-1</f>
        <v>0</v>
      </c>
      <c r="EY92" s="43"/>
      <c r="EZ92" s="6" t="str">
        <f t="shared" si="804"/>
        <v/>
      </c>
      <c r="FA92" s="6" t="str">
        <f t="shared" si="805"/>
        <v/>
      </c>
      <c r="FB92" s="201">
        <f>COUNTIF(EZ$83:EZ92,OK)+COUNTIF(EZ$83:EZ92,RDGfix)+COUNTIF(EZ$83:EZ92,RDGave)+COUNTIF(EZ$83:EZ92,RDGevent)+FB$57-1</f>
        <v>0</v>
      </c>
      <c r="FC92" s="43"/>
      <c r="FD92" s="6" t="str">
        <f t="shared" si="806"/>
        <v/>
      </c>
      <c r="FE92" s="6" t="str">
        <f t="shared" si="807"/>
        <v/>
      </c>
      <c r="FF92" s="201">
        <f>COUNTIF(FD$83:FD92,OK)+COUNTIF(FD$83:FD92,RDGfix)+COUNTIF(FD$83:FD92,RDGave)+COUNTIF(FD$83:FD92,RDGevent)+FF$57-1</f>
        <v>0</v>
      </c>
      <c r="FG92" s="43"/>
      <c r="FH92" s="6" t="str">
        <f t="shared" si="808"/>
        <v/>
      </c>
      <c r="FI92" s="6" t="str">
        <f t="shared" si="809"/>
        <v/>
      </c>
      <c r="FJ92" s="201">
        <f>COUNTIF(FH$83:FH92,OK)+COUNTIF(FH$83:FH92,RDGfix)+COUNTIF(FH$83:FH92,RDGave)+COUNTIF(FH$83:FH92,RDGevent)+FJ$57-1</f>
        <v>0</v>
      </c>
      <c r="FK92" s="2"/>
      <c r="FL92" s="53"/>
      <c r="FM92" s="2"/>
      <c r="FN92" s="54"/>
      <c r="FO92" s="45"/>
      <c r="FP92" s="2"/>
    </row>
    <row r="93" spans="1:172">
      <c r="B93" s="5" t="s">
        <v>28</v>
      </c>
      <c r="C93" s="242"/>
      <c r="D93" s="6" t="str">
        <f t="shared" si="648"/>
        <v/>
      </c>
      <c r="E93" s="6" t="str">
        <f t="shared" si="649"/>
        <v/>
      </c>
      <c r="F93" s="201">
        <f>COUNTIF(D$83:D93,OK)+COUNTIF(D$83:D93,RDGfix)+COUNTIF(D$83:D93,RDGave)+COUNTIF(D$83:D93,RDGevent)</f>
        <v>0</v>
      </c>
      <c r="G93" s="43"/>
      <c r="H93" s="6" t="str">
        <f t="shared" si="730"/>
        <v/>
      </c>
      <c r="I93" s="6" t="str">
        <f t="shared" si="731"/>
        <v/>
      </c>
      <c r="J93" s="201">
        <f>COUNTIF(H$83:H93,OK)+COUNTIF(H$83:H93,RDGfix)+COUNTIF(H$83:H93,RDGave)+COUNTIF(H$83:H93,RDGevent)+J$57-1</f>
        <v>0</v>
      </c>
      <c r="K93" s="43"/>
      <c r="L93" s="6" t="str">
        <f t="shared" si="732"/>
        <v/>
      </c>
      <c r="M93" s="6" t="str">
        <f t="shared" si="733"/>
        <v/>
      </c>
      <c r="N93" s="201">
        <f>COUNTIF(L$83:L93,OK)+COUNTIF(L$83:L93,RDGfix)+COUNTIF(L$83:L93,RDGave)+COUNTIF(L$83:L93,RDGevent)+N$57-1</f>
        <v>0</v>
      </c>
      <c r="O93" s="43"/>
      <c r="P93" s="6" t="str">
        <f t="shared" si="734"/>
        <v/>
      </c>
      <c r="Q93" s="6" t="str">
        <f t="shared" si="735"/>
        <v/>
      </c>
      <c r="R93" s="201">
        <f>COUNTIF(P$83:P93,OK)+COUNTIF(P$83:P93,RDGfix)+COUNTIF(P$83:P93,RDGave)+COUNTIF(P$83:P93,RDGevent)+R$57-1</f>
        <v>0</v>
      </c>
      <c r="S93" s="43"/>
      <c r="T93" s="6" t="str">
        <f t="shared" si="736"/>
        <v/>
      </c>
      <c r="U93" s="6" t="str">
        <f t="shared" si="737"/>
        <v/>
      </c>
      <c r="V93" s="201">
        <f>COUNTIF(T$83:T93,OK)+COUNTIF(T$83:T93,RDGfix)+COUNTIF(T$83:T93,RDGave)+COUNTIF(T$83:T93,RDGevent)+V$57-1</f>
        <v>0</v>
      </c>
      <c r="W93" s="43"/>
      <c r="X93" s="6" t="str">
        <f t="shared" si="738"/>
        <v/>
      </c>
      <c r="Y93" s="6" t="str">
        <f t="shared" si="739"/>
        <v/>
      </c>
      <c r="Z93" s="201">
        <f>COUNTIF(X$83:X93,OK)+COUNTIF(X$83:X93,RDGfix)+COUNTIF(X$83:X93,RDGave)+COUNTIF(X$83:X93,RDGevent)+Z$57-1</f>
        <v>0</v>
      </c>
      <c r="AA93" s="43"/>
      <c r="AB93" s="6" t="str">
        <f t="shared" si="740"/>
        <v/>
      </c>
      <c r="AC93" s="6" t="str">
        <f t="shared" si="741"/>
        <v/>
      </c>
      <c r="AD93" s="201">
        <f>COUNTIF(AB$83:AB93,OK)+COUNTIF(AB$83:AB93,RDGfix)+COUNTIF(AB$83:AB93,RDGave)+COUNTIF(AB$83:AB93,RDGevent)+AD$57-1</f>
        <v>0</v>
      </c>
      <c r="AE93" s="43"/>
      <c r="AF93" s="6" t="str">
        <f t="shared" si="742"/>
        <v/>
      </c>
      <c r="AG93" s="6" t="str">
        <f t="shared" si="743"/>
        <v/>
      </c>
      <c r="AH93" s="201">
        <f>COUNTIF(AF$83:AF93,OK)+COUNTIF(AF$83:AF93,RDGfix)+COUNTIF(AF$83:AF93,RDGave)+COUNTIF(AF$83:AF93,RDGevent)+AH$57-1</f>
        <v>0</v>
      </c>
      <c r="AI93" s="43"/>
      <c r="AJ93" s="6" t="str">
        <f t="shared" si="744"/>
        <v/>
      </c>
      <c r="AK93" s="6" t="str">
        <f t="shared" si="745"/>
        <v/>
      </c>
      <c r="AL93" s="201">
        <f>COUNTIF(AJ$83:AJ93,OK)+COUNTIF(AJ$83:AJ93,RDGfix)+COUNTIF(AJ$83:AJ93,RDGave)+COUNTIF(AJ$83:AJ93,RDGevent)+AL$57-1</f>
        <v>0</v>
      </c>
      <c r="AM93" s="242"/>
      <c r="AN93" s="6" t="str">
        <f t="shared" si="746"/>
        <v/>
      </c>
      <c r="AO93" s="6" t="str">
        <f t="shared" si="747"/>
        <v/>
      </c>
      <c r="AP93" s="201">
        <f>COUNTIF(AN$83:AN93,OK)+COUNTIF(AN$83:AN93,RDGfix)+COUNTIF(AN$83:AN93,RDGave)+COUNTIF(AN$83:AN93,RDGevent)+AP$57-1</f>
        <v>0</v>
      </c>
      <c r="AQ93" s="43"/>
      <c r="AR93" s="6" t="str">
        <f t="shared" si="748"/>
        <v/>
      </c>
      <c r="AS93" s="6" t="str">
        <f t="shared" si="749"/>
        <v/>
      </c>
      <c r="AT93" s="201">
        <f>COUNTIF(AR$83:AR93,OK)+COUNTIF(AR$83:AR93,RDGfix)+COUNTIF(AR$83:AR93,RDGave)+COUNTIF(AR$83:AR93,RDGevent)+AT$57-1</f>
        <v>0</v>
      </c>
      <c r="AU93" s="43"/>
      <c r="AV93" s="6" t="str">
        <f t="shared" si="750"/>
        <v/>
      </c>
      <c r="AW93" s="6" t="str">
        <f t="shared" si="751"/>
        <v/>
      </c>
      <c r="AX93" s="201">
        <f>COUNTIF(AV$83:AV93,OK)+COUNTIF(AV$83:AV93,RDGfix)+COUNTIF(AV$83:AV93,RDGave)+COUNTIF(AV$83:AV93,RDGevent)+AX$57-1</f>
        <v>0</v>
      </c>
      <c r="AY93" s="43"/>
      <c r="AZ93" s="6" t="str">
        <f t="shared" si="752"/>
        <v/>
      </c>
      <c r="BA93" s="6" t="str">
        <f t="shared" si="753"/>
        <v/>
      </c>
      <c r="BB93" s="201">
        <f>COUNTIF(AZ$83:AZ93,OK)+COUNTIF(AZ$83:AZ93,RDGfix)+COUNTIF(AZ$83:AZ93,RDGave)+COUNTIF(AZ$83:AZ93,RDGevent)+BB$57-1</f>
        <v>0</v>
      </c>
      <c r="BC93" s="43"/>
      <c r="BD93" s="6" t="str">
        <f t="shared" si="754"/>
        <v/>
      </c>
      <c r="BE93" s="6" t="str">
        <f t="shared" si="755"/>
        <v/>
      </c>
      <c r="BF93" s="201">
        <f>COUNTIF(BD$83:BD93,OK)+COUNTIF(BD$83:BD93,RDGfix)+COUNTIF(BD$83:BD93,RDGave)+COUNTIF(BD$83:BD93,RDGevent)+BF$57-1</f>
        <v>0</v>
      </c>
      <c r="BG93" s="43"/>
      <c r="BH93" s="6" t="str">
        <f t="shared" si="756"/>
        <v/>
      </c>
      <c r="BI93" s="6" t="str">
        <f t="shared" si="757"/>
        <v/>
      </c>
      <c r="BJ93" s="201">
        <f>COUNTIF(BH$83:BH93,OK)+COUNTIF(BH$83:BH93,RDGfix)+COUNTIF(BH$83:BH93,RDGave)+COUNTIF(BH$83:BH93,RDGevent)+BJ$57-1</f>
        <v>0</v>
      </c>
      <c r="BK93" s="43"/>
      <c r="BL93" s="6" t="str">
        <f t="shared" si="758"/>
        <v/>
      </c>
      <c r="BM93" s="6" t="str">
        <f t="shared" si="759"/>
        <v/>
      </c>
      <c r="BN93" s="201">
        <f>COUNTIF(BL$83:BL93,OK)+COUNTIF(BL$83:BL93,RDGfix)+COUNTIF(BL$83:BL93,RDGave)+COUNTIF(BL$83:BL93,RDGevent)+BN$57-1</f>
        <v>0</v>
      </c>
      <c r="BO93" s="43"/>
      <c r="BP93" s="6" t="str">
        <f t="shared" si="760"/>
        <v/>
      </c>
      <c r="BQ93" s="6" t="str">
        <f t="shared" si="761"/>
        <v/>
      </c>
      <c r="BR93" s="201">
        <f>COUNTIF(BP$83:BP93,OK)+COUNTIF(BP$83:BP93,RDGfix)+COUNTIF(BP$83:BP93,RDGave)+COUNTIF(BP$83:BP93,RDGevent)+BR$57-1</f>
        <v>0</v>
      </c>
      <c r="BS93" s="43"/>
      <c r="BT93" s="6" t="str">
        <f t="shared" si="762"/>
        <v/>
      </c>
      <c r="BU93" s="6" t="str">
        <f t="shared" si="763"/>
        <v/>
      </c>
      <c r="BV93" s="201">
        <f>COUNTIF(BT$83:BT93,OK)+COUNTIF(BT$83:BT93,RDGfix)+COUNTIF(BT$83:BT93,RDGave)+COUNTIF(BT$83:BT93,RDGevent)+BV$57-1</f>
        <v>0</v>
      </c>
      <c r="BW93" s="43"/>
      <c r="BX93" s="6" t="str">
        <f t="shared" si="764"/>
        <v/>
      </c>
      <c r="BY93" s="6" t="str">
        <f t="shared" si="765"/>
        <v/>
      </c>
      <c r="BZ93" s="201">
        <f>COUNTIF(BX$83:BX93,OK)+COUNTIF(BX$83:BX93,RDGfix)+COUNTIF(BX$83:BX93,RDGave)+COUNTIF(BX$83:BX93,RDGevent)+BZ$57-1</f>
        <v>0</v>
      </c>
      <c r="CA93" s="43"/>
      <c r="CB93" s="6" t="str">
        <f t="shared" si="766"/>
        <v/>
      </c>
      <c r="CC93" s="6" t="str">
        <f t="shared" si="767"/>
        <v/>
      </c>
      <c r="CD93" s="201">
        <f>COUNTIF(CB$83:CB93,OK)+COUNTIF(CB$83:CB93,RDGfix)+COUNTIF(CB$83:CB93,RDGave)+COUNTIF(CB$83:CB93,RDGevent)+CD$57-1</f>
        <v>0</v>
      </c>
      <c r="CE93" s="43"/>
      <c r="CF93" s="6" t="str">
        <f t="shared" si="768"/>
        <v/>
      </c>
      <c r="CG93" s="6" t="str">
        <f t="shared" si="769"/>
        <v/>
      </c>
      <c r="CH93" s="201">
        <f>COUNTIF(CF$83:CF93,OK)+COUNTIF(CF$83:CF93,RDGfix)+COUNTIF(CF$83:CF93,RDGave)+COUNTIF(CF$83:CF93,RDGevent)+CH$57-1</f>
        <v>0</v>
      </c>
      <c r="CI93" s="43"/>
      <c r="CJ93" s="6" t="str">
        <f t="shared" si="770"/>
        <v/>
      </c>
      <c r="CK93" s="6" t="str">
        <f t="shared" si="771"/>
        <v/>
      </c>
      <c r="CL93" s="201">
        <f>COUNTIF(CJ$83:CJ93,OK)+COUNTIF(CJ$83:CJ93,RDGfix)+COUNTIF(CJ$83:CJ93,RDGave)+COUNTIF(CJ$83:CJ93,RDGevent)+CL$57-1</f>
        <v>0</v>
      </c>
      <c r="CM93" s="43"/>
      <c r="CN93" s="6" t="str">
        <f t="shared" si="772"/>
        <v/>
      </c>
      <c r="CO93" s="6" t="str">
        <f t="shared" si="773"/>
        <v/>
      </c>
      <c r="CP93" s="201">
        <f>COUNTIF(CN$83:CN93,OK)+COUNTIF(CN$83:CN93,RDGfix)+COUNTIF(CN$83:CN93,RDGave)+COUNTIF(CN$83:CN93,RDGevent)+CP$57-1</f>
        <v>0</v>
      </c>
      <c r="CQ93" s="43"/>
      <c r="CR93" s="6" t="str">
        <f t="shared" si="774"/>
        <v/>
      </c>
      <c r="CS93" s="6" t="str">
        <f t="shared" si="775"/>
        <v/>
      </c>
      <c r="CT93" s="201">
        <f>COUNTIF(CR$83:CR93,OK)+COUNTIF(CR$83:CR93,RDGfix)+COUNTIF(CR$83:CR93,RDGave)+COUNTIF(CR$83:CR93,RDGevent)+CT$57-1</f>
        <v>0</v>
      </c>
      <c r="CU93" s="43"/>
      <c r="CV93" s="6" t="str">
        <f t="shared" si="776"/>
        <v/>
      </c>
      <c r="CW93" s="6" t="str">
        <f t="shared" si="777"/>
        <v/>
      </c>
      <c r="CX93" s="201">
        <f>COUNTIF(CV$83:CV93,OK)+COUNTIF(CV$83:CV93,RDGfix)+COUNTIF(CV$83:CV93,RDGave)+COUNTIF(CV$83:CV93,RDGevent)+CX$57-1</f>
        <v>0</v>
      </c>
      <c r="CY93" s="43"/>
      <c r="CZ93" s="6" t="str">
        <f t="shared" si="778"/>
        <v/>
      </c>
      <c r="DA93" s="6" t="str">
        <f t="shared" si="779"/>
        <v/>
      </c>
      <c r="DB93" s="201">
        <f>COUNTIF(CZ$83:CZ93,OK)+COUNTIF(CZ$83:CZ93,RDGfix)+COUNTIF(CZ$83:CZ93,RDGave)+COUNTIF(CZ$83:CZ93,RDGevent)+DB$57-1</f>
        <v>0</v>
      </c>
      <c r="DC93" s="43"/>
      <c r="DD93" s="6" t="str">
        <f t="shared" si="780"/>
        <v/>
      </c>
      <c r="DE93" s="6" t="str">
        <f t="shared" si="781"/>
        <v/>
      </c>
      <c r="DF93" s="201">
        <f>COUNTIF(DD$83:DD93,OK)+COUNTIF(DD$83:DD93,RDGfix)+COUNTIF(DD$83:DD93,RDGave)+COUNTIF(DD$83:DD93,RDGevent)+DF$57-1</f>
        <v>0</v>
      </c>
      <c r="DG93" s="43"/>
      <c r="DH93" s="6" t="str">
        <f t="shared" si="782"/>
        <v/>
      </c>
      <c r="DI93" s="6" t="str">
        <f t="shared" si="783"/>
        <v/>
      </c>
      <c r="DJ93" s="201">
        <f>COUNTIF(DH$83:DH93,OK)+COUNTIF(DH$83:DH93,RDGfix)+COUNTIF(DH$83:DH93,RDGave)+COUNTIF(DH$83:DH93,RDGevent)+DJ$57-1</f>
        <v>0</v>
      </c>
      <c r="DK93" s="43"/>
      <c r="DL93" s="6" t="str">
        <f t="shared" si="784"/>
        <v/>
      </c>
      <c r="DM93" s="6" t="str">
        <f t="shared" si="785"/>
        <v/>
      </c>
      <c r="DN93" s="201">
        <f>COUNTIF(DL$83:DL93,OK)+COUNTIF(DL$83:DL93,RDGfix)+COUNTIF(DL$83:DL93,RDGave)+COUNTIF(DL$83:DL93,RDGevent)+DN$57-1</f>
        <v>0</v>
      </c>
      <c r="DO93" s="43"/>
      <c r="DP93" s="6" t="str">
        <f t="shared" si="786"/>
        <v/>
      </c>
      <c r="DQ93" s="6" t="str">
        <f t="shared" si="787"/>
        <v/>
      </c>
      <c r="DR93" s="201">
        <f>COUNTIF(DP$83:DP93,OK)+COUNTIF(DP$83:DP93,RDGfix)+COUNTIF(DP$83:DP93,RDGave)+COUNTIF(DP$83:DP93,RDGevent)+DR$57-1</f>
        <v>0</v>
      </c>
      <c r="DS93" s="43"/>
      <c r="DT93" s="6" t="str">
        <f t="shared" si="788"/>
        <v/>
      </c>
      <c r="DU93" s="6" t="str">
        <f t="shared" si="789"/>
        <v/>
      </c>
      <c r="DV93" s="201">
        <f>COUNTIF(DT$83:DT93,OK)+COUNTIF(DT$83:DT93,RDGfix)+COUNTIF(DT$83:DT93,RDGave)+COUNTIF(DT$83:DT93,RDGevent)+DV$57-1</f>
        <v>0</v>
      </c>
      <c r="DW93" s="43"/>
      <c r="DX93" s="6" t="str">
        <f t="shared" si="790"/>
        <v/>
      </c>
      <c r="DY93" s="6" t="str">
        <f t="shared" si="791"/>
        <v/>
      </c>
      <c r="DZ93" s="201">
        <f>COUNTIF(DX$83:DX93,OK)+COUNTIF(DX$83:DX93,RDGfix)+COUNTIF(DX$83:DX93,RDGave)+COUNTIF(DX$83:DX93,RDGevent)+DZ$57-1</f>
        <v>0</v>
      </c>
      <c r="EA93" s="43"/>
      <c r="EB93" s="6" t="str">
        <f t="shared" si="792"/>
        <v/>
      </c>
      <c r="EC93" s="6" t="str">
        <f t="shared" si="793"/>
        <v/>
      </c>
      <c r="ED93" s="201">
        <f>COUNTIF(EB$83:EB93,OK)+COUNTIF(EB$83:EB93,RDGfix)+COUNTIF(EB$83:EB93,RDGave)+COUNTIF(EB$83:EB93,RDGevent)+ED$57-1</f>
        <v>0</v>
      </c>
      <c r="EE93" s="43"/>
      <c r="EF93" s="6" t="str">
        <f t="shared" si="794"/>
        <v/>
      </c>
      <c r="EG93" s="6" t="str">
        <f t="shared" si="795"/>
        <v/>
      </c>
      <c r="EH93" s="201">
        <f>COUNTIF(EF$83:EF93,OK)+COUNTIF(EF$83:EF93,RDGfix)+COUNTIF(EF$83:EF93,RDGave)+COUNTIF(EF$83:EF93,RDGevent)+EH$57-1</f>
        <v>0</v>
      </c>
      <c r="EI93" s="43"/>
      <c r="EJ93" s="6" t="str">
        <f t="shared" si="796"/>
        <v/>
      </c>
      <c r="EK93" s="6" t="str">
        <f t="shared" si="797"/>
        <v/>
      </c>
      <c r="EL93" s="201">
        <f>COUNTIF(EJ$83:EJ93,OK)+COUNTIF(EJ$83:EJ93,RDGfix)+COUNTIF(EJ$83:EJ93,RDGave)+COUNTIF(EJ$83:EJ93,RDGevent)+EL$57-1</f>
        <v>0</v>
      </c>
      <c r="EM93" s="43"/>
      <c r="EN93" s="6" t="str">
        <f t="shared" si="798"/>
        <v/>
      </c>
      <c r="EO93" s="6" t="str">
        <f t="shared" si="799"/>
        <v/>
      </c>
      <c r="EP93" s="201">
        <f>COUNTIF(EN$83:EN93,OK)+COUNTIF(EN$83:EN93,RDGfix)+COUNTIF(EN$83:EN93,RDGave)+COUNTIF(EN$83:EN93,RDGevent)+EP$57-1</f>
        <v>0</v>
      </c>
      <c r="EQ93" s="43"/>
      <c r="ER93" s="6" t="str">
        <f t="shared" si="800"/>
        <v/>
      </c>
      <c r="ES93" s="6" t="str">
        <f t="shared" si="801"/>
        <v/>
      </c>
      <c r="ET93" s="201">
        <f>COUNTIF(ER$83:ER93,OK)+COUNTIF(ER$83:ER93,RDGfix)+COUNTIF(ER$83:ER93,RDGave)+COUNTIF(ER$83:ER93,RDGevent)+ET$57-1</f>
        <v>0</v>
      </c>
      <c r="EU93" s="43"/>
      <c r="EV93" s="6" t="str">
        <f t="shared" si="802"/>
        <v/>
      </c>
      <c r="EW93" s="6" t="str">
        <f t="shared" si="803"/>
        <v/>
      </c>
      <c r="EX93" s="201">
        <f>COUNTIF(EV$83:EV93,OK)+COUNTIF(EV$83:EV93,RDGfix)+COUNTIF(EV$83:EV93,RDGave)+COUNTIF(EV$83:EV93,RDGevent)+EX$57-1</f>
        <v>0</v>
      </c>
      <c r="EY93" s="43"/>
      <c r="EZ93" s="6" t="str">
        <f t="shared" si="804"/>
        <v/>
      </c>
      <c r="FA93" s="6" t="str">
        <f t="shared" si="805"/>
        <v/>
      </c>
      <c r="FB93" s="201">
        <f>COUNTIF(EZ$83:EZ93,OK)+COUNTIF(EZ$83:EZ93,RDGfix)+COUNTIF(EZ$83:EZ93,RDGave)+COUNTIF(EZ$83:EZ93,RDGevent)+FB$57-1</f>
        <v>0</v>
      </c>
      <c r="FC93" s="43"/>
      <c r="FD93" s="6" t="str">
        <f t="shared" si="806"/>
        <v/>
      </c>
      <c r="FE93" s="6" t="str">
        <f t="shared" si="807"/>
        <v/>
      </c>
      <c r="FF93" s="201">
        <f>COUNTIF(FD$83:FD93,OK)+COUNTIF(FD$83:FD93,RDGfix)+COUNTIF(FD$83:FD93,RDGave)+COUNTIF(FD$83:FD93,RDGevent)+FF$57-1</f>
        <v>0</v>
      </c>
      <c r="FG93" s="43"/>
      <c r="FH93" s="6" t="str">
        <f t="shared" si="808"/>
        <v/>
      </c>
      <c r="FI93" s="6" t="str">
        <f t="shared" si="809"/>
        <v/>
      </c>
      <c r="FJ93" s="201">
        <f>COUNTIF(FH$83:FH93,OK)+COUNTIF(FH$83:FH93,RDGfix)+COUNTIF(FH$83:FH93,RDGave)+COUNTIF(FH$83:FH93,RDGevent)+FJ$57-1</f>
        <v>0</v>
      </c>
      <c r="FK93" s="2"/>
      <c r="FL93" s="53"/>
      <c r="FM93" s="2"/>
      <c r="FN93" s="54"/>
      <c r="FO93" s="45"/>
      <c r="FP93" s="2"/>
    </row>
    <row r="94" spans="1:172">
      <c r="B94" s="5" t="s">
        <v>29</v>
      </c>
      <c r="C94" s="242"/>
      <c r="D94" s="6" t="str">
        <f t="shared" si="648"/>
        <v/>
      </c>
      <c r="E94" s="6" t="str">
        <f t="shared" si="649"/>
        <v/>
      </c>
      <c r="F94" s="201">
        <f>COUNTIF(D$83:D94,OK)+COUNTIF(D$83:D94,RDGfix)+COUNTIF(D$83:D94,RDGave)+COUNTIF(D$83:D94,RDGevent)</f>
        <v>0</v>
      </c>
      <c r="G94" s="43"/>
      <c r="H94" s="6" t="str">
        <f t="shared" si="730"/>
        <v/>
      </c>
      <c r="I94" s="6" t="str">
        <f t="shared" si="731"/>
        <v/>
      </c>
      <c r="J94" s="201">
        <f>COUNTIF(H$83:H94,OK)+COUNTIF(H$83:H94,RDGfix)+COUNTIF(H$83:H94,RDGave)+COUNTIF(H$83:H94,RDGevent)+J$57-1</f>
        <v>0</v>
      </c>
      <c r="K94" s="43"/>
      <c r="L94" s="6" t="str">
        <f t="shared" si="732"/>
        <v/>
      </c>
      <c r="M94" s="6" t="str">
        <f t="shared" si="733"/>
        <v/>
      </c>
      <c r="N94" s="201">
        <f>COUNTIF(L$83:L94,OK)+COUNTIF(L$83:L94,RDGfix)+COUNTIF(L$83:L94,RDGave)+COUNTIF(L$83:L94,RDGevent)+N$57-1</f>
        <v>0</v>
      </c>
      <c r="O94" s="43"/>
      <c r="P94" s="6" t="str">
        <f t="shared" si="734"/>
        <v/>
      </c>
      <c r="Q94" s="6" t="str">
        <f t="shared" si="735"/>
        <v/>
      </c>
      <c r="R94" s="201">
        <f>COUNTIF(P$83:P94,OK)+COUNTIF(P$83:P94,RDGfix)+COUNTIF(P$83:P94,RDGave)+COUNTIF(P$83:P94,RDGevent)+R$57-1</f>
        <v>0</v>
      </c>
      <c r="S94" s="43"/>
      <c r="T94" s="6" t="str">
        <f t="shared" si="736"/>
        <v/>
      </c>
      <c r="U94" s="6" t="str">
        <f t="shared" si="737"/>
        <v/>
      </c>
      <c r="V94" s="201">
        <f>COUNTIF(T$83:T94,OK)+COUNTIF(T$83:T94,RDGfix)+COUNTIF(T$83:T94,RDGave)+COUNTIF(T$83:T94,RDGevent)+V$57-1</f>
        <v>0</v>
      </c>
      <c r="W94" s="43"/>
      <c r="X94" s="6" t="str">
        <f t="shared" si="738"/>
        <v/>
      </c>
      <c r="Y94" s="6" t="str">
        <f t="shared" si="739"/>
        <v/>
      </c>
      <c r="Z94" s="201">
        <f>COUNTIF(X$83:X94,OK)+COUNTIF(X$83:X94,RDGfix)+COUNTIF(X$83:X94,RDGave)+COUNTIF(X$83:X94,RDGevent)+Z$57-1</f>
        <v>0</v>
      </c>
      <c r="AA94" s="43"/>
      <c r="AB94" s="6" t="str">
        <f t="shared" si="740"/>
        <v/>
      </c>
      <c r="AC94" s="6" t="str">
        <f t="shared" si="741"/>
        <v/>
      </c>
      <c r="AD94" s="201">
        <f>COUNTIF(AB$83:AB94,OK)+COUNTIF(AB$83:AB94,RDGfix)+COUNTIF(AB$83:AB94,RDGave)+COUNTIF(AB$83:AB94,RDGevent)+AD$57-1</f>
        <v>0</v>
      </c>
      <c r="AE94" s="43"/>
      <c r="AF94" s="6" t="str">
        <f t="shared" si="742"/>
        <v/>
      </c>
      <c r="AG94" s="6" t="str">
        <f t="shared" si="743"/>
        <v/>
      </c>
      <c r="AH94" s="201">
        <f>COUNTIF(AF$83:AF94,OK)+COUNTIF(AF$83:AF94,RDGfix)+COUNTIF(AF$83:AF94,RDGave)+COUNTIF(AF$83:AF94,RDGevent)+AH$57-1</f>
        <v>0</v>
      </c>
      <c r="AI94" s="43"/>
      <c r="AJ94" s="6" t="str">
        <f t="shared" si="744"/>
        <v/>
      </c>
      <c r="AK94" s="6" t="str">
        <f t="shared" si="745"/>
        <v/>
      </c>
      <c r="AL94" s="201">
        <f>COUNTIF(AJ$83:AJ94,OK)+COUNTIF(AJ$83:AJ94,RDGfix)+COUNTIF(AJ$83:AJ94,RDGave)+COUNTIF(AJ$83:AJ94,RDGevent)+AL$57-1</f>
        <v>0</v>
      </c>
      <c r="AM94" s="242"/>
      <c r="AN94" s="6" t="str">
        <f t="shared" si="746"/>
        <v/>
      </c>
      <c r="AO94" s="6" t="str">
        <f t="shared" si="747"/>
        <v/>
      </c>
      <c r="AP94" s="201">
        <f>COUNTIF(AN$83:AN94,OK)+COUNTIF(AN$83:AN94,RDGfix)+COUNTIF(AN$83:AN94,RDGave)+COUNTIF(AN$83:AN94,RDGevent)+AP$57-1</f>
        <v>0</v>
      </c>
      <c r="AQ94" s="43"/>
      <c r="AR94" s="6" t="str">
        <f t="shared" si="748"/>
        <v/>
      </c>
      <c r="AS94" s="6" t="str">
        <f t="shared" si="749"/>
        <v/>
      </c>
      <c r="AT94" s="201">
        <f>COUNTIF(AR$83:AR94,OK)+COUNTIF(AR$83:AR94,RDGfix)+COUNTIF(AR$83:AR94,RDGave)+COUNTIF(AR$83:AR94,RDGevent)+AT$57-1</f>
        <v>0</v>
      </c>
      <c r="AU94" s="43"/>
      <c r="AV94" s="6" t="str">
        <f t="shared" si="750"/>
        <v/>
      </c>
      <c r="AW94" s="6" t="str">
        <f t="shared" si="751"/>
        <v/>
      </c>
      <c r="AX94" s="201">
        <f>COUNTIF(AV$83:AV94,OK)+COUNTIF(AV$83:AV94,RDGfix)+COUNTIF(AV$83:AV94,RDGave)+COUNTIF(AV$83:AV94,RDGevent)+AX$57-1</f>
        <v>0</v>
      </c>
      <c r="AY94" s="43"/>
      <c r="AZ94" s="6" t="str">
        <f t="shared" si="752"/>
        <v/>
      </c>
      <c r="BA94" s="6" t="str">
        <f t="shared" si="753"/>
        <v/>
      </c>
      <c r="BB94" s="201">
        <f>COUNTIF(AZ$83:AZ94,OK)+COUNTIF(AZ$83:AZ94,RDGfix)+COUNTIF(AZ$83:AZ94,RDGave)+COUNTIF(AZ$83:AZ94,RDGevent)+BB$57-1</f>
        <v>0</v>
      </c>
      <c r="BC94" s="43"/>
      <c r="BD94" s="6" t="str">
        <f t="shared" si="754"/>
        <v/>
      </c>
      <c r="BE94" s="6" t="str">
        <f t="shared" si="755"/>
        <v/>
      </c>
      <c r="BF94" s="201">
        <f>COUNTIF(BD$83:BD94,OK)+COUNTIF(BD$83:BD94,RDGfix)+COUNTIF(BD$83:BD94,RDGave)+COUNTIF(BD$83:BD94,RDGevent)+BF$57-1</f>
        <v>0</v>
      </c>
      <c r="BG94" s="43"/>
      <c r="BH94" s="6" t="str">
        <f t="shared" si="756"/>
        <v/>
      </c>
      <c r="BI94" s="6" t="str">
        <f t="shared" si="757"/>
        <v/>
      </c>
      <c r="BJ94" s="201">
        <f>COUNTIF(BH$83:BH94,OK)+COUNTIF(BH$83:BH94,RDGfix)+COUNTIF(BH$83:BH94,RDGave)+COUNTIF(BH$83:BH94,RDGevent)+BJ$57-1</f>
        <v>0</v>
      </c>
      <c r="BK94" s="43"/>
      <c r="BL94" s="6" t="str">
        <f t="shared" si="758"/>
        <v/>
      </c>
      <c r="BM94" s="6" t="str">
        <f t="shared" si="759"/>
        <v/>
      </c>
      <c r="BN94" s="201">
        <f>COUNTIF(BL$83:BL94,OK)+COUNTIF(BL$83:BL94,RDGfix)+COUNTIF(BL$83:BL94,RDGave)+COUNTIF(BL$83:BL94,RDGevent)+BN$57-1</f>
        <v>0</v>
      </c>
      <c r="BO94" s="43"/>
      <c r="BP94" s="6" t="str">
        <f t="shared" si="760"/>
        <v/>
      </c>
      <c r="BQ94" s="6" t="str">
        <f t="shared" si="761"/>
        <v/>
      </c>
      <c r="BR94" s="201">
        <f>COUNTIF(BP$83:BP94,OK)+COUNTIF(BP$83:BP94,RDGfix)+COUNTIF(BP$83:BP94,RDGave)+COUNTIF(BP$83:BP94,RDGevent)+BR$57-1</f>
        <v>0</v>
      </c>
      <c r="BS94" s="43"/>
      <c r="BT94" s="6" t="str">
        <f t="shared" si="762"/>
        <v/>
      </c>
      <c r="BU94" s="6" t="str">
        <f t="shared" si="763"/>
        <v/>
      </c>
      <c r="BV94" s="201">
        <f>COUNTIF(BT$83:BT94,OK)+COUNTIF(BT$83:BT94,RDGfix)+COUNTIF(BT$83:BT94,RDGave)+COUNTIF(BT$83:BT94,RDGevent)+BV$57-1</f>
        <v>0</v>
      </c>
      <c r="BW94" s="43"/>
      <c r="BX94" s="6" t="str">
        <f t="shared" si="764"/>
        <v/>
      </c>
      <c r="BY94" s="6" t="str">
        <f t="shared" si="765"/>
        <v/>
      </c>
      <c r="BZ94" s="201">
        <f>COUNTIF(BX$83:BX94,OK)+COUNTIF(BX$83:BX94,RDGfix)+COUNTIF(BX$83:BX94,RDGave)+COUNTIF(BX$83:BX94,RDGevent)+BZ$57-1</f>
        <v>0</v>
      </c>
      <c r="CA94" s="43"/>
      <c r="CB94" s="6" t="str">
        <f t="shared" si="766"/>
        <v/>
      </c>
      <c r="CC94" s="6" t="str">
        <f t="shared" si="767"/>
        <v/>
      </c>
      <c r="CD94" s="201">
        <f>COUNTIF(CB$83:CB94,OK)+COUNTIF(CB$83:CB94,RDGfix)+COUNTIF(CB$83:CB94,RDGave)+COUNTIF(CB$83:CB94,RDGevent)+CD$57-1</f>
        <v>0</v>
      </c>
      <c r="CE94" s="43"/>
      <c r="CF94" s="6" t="str">
        <f t="shared" si="768"/>
        <v/>
      </c>
      <c r="CG94" s="6" t="str">
        <f t="shared" si="769"/>
        <v/>
      </c>
      <c r="CH94" s="201">
        <f>COUNTIF(CF$83:CF94,OK)+COUNTIF(CF$83:CF94,RDGfix)+COUNTIF(CF$83:CF94,RDGave)+COUNTIF(CF$83:CF94,RDGevent)+CH$57-1</f>
        <v>0</v>
      </c>
      <c r="CI94" s="43"/>
      <c r="CJ94" s="6" t="str">
        <f t="shared" si="770"/>
        <v/>
      </c>
      <c r="CK94" s="6" t="str">
        <f t="shared" si="771"/>
        <v/>
      </c>
      <c r="CL94" s="201">
        <f>COUNTIF(CJ$83:CJ94,OK)+COUNTIF(CJ$83:CJ94,RDGfix)+COUNTIF(CJ$83:CJ94,RDGave)+COUNTIF(CJ$83:CJ94,RDGevent)+CL$57-1</f>
        <v>0</v>
      </c>
      <c r="CM94" s="43"/>
      <c r="CN94" s="6" t="str">
        <f t="shared" si="772"/>
        <v/>
      </c>
      <c r="CO94" s="6" t="str">
        <f t="shared" si="773"/>
        <v/>
      </c>
      <c r="CP94" s="201">
        <f>COUNTIF(CN$83:CN94,OK)+COUNTIF(CN$83:CN94,RDGfix)+COUNTIF(CN$83:CN94,RDGave)+COUNTIF(CN$83:CN94,RDGevent)+CP$57-1</f>
        <v>0</v>
      </c>
      <c r="CQ94" s="43"/>
      <c r="CR94" s="6" t="str">
        <f t="shared" si="774"/>
        <v/>
      </c>
      <c r="CS94" s="6" t="str">
        <f t="shared" si="775"/>
        <v/>
      </c>
      <c r="CT94" s="201">
        <f>COUNTIF(CR$83:CR94,OK)+COUNTIF(CR$83:CR94,RDGfix)+COUNTIF(CR$83:CR94,RDGave)+COUNTIF(CR$83:CR94,RDGevent)+CT$57-1</f>
        <v>0</v>
      </c>
      <c r="CU94" s="43"/>
      <c r="CV94" s="6" t="str">
        <f t="shared" si="776"/>
        <v/>
      </c>
      <c r="CW94" s="6" t="str">
        <f t="shared" si="777"/>
        <v/>
      </c>
      <c r="CX94" s="201">
        <f>COUNTIF(CV$83:CV94,OK)+COUNTIF(CV$83:CV94,RDGfix)+COUNTIF(CV$83:CV94,RDGave)+COUNTIF(CV$83:CV94,RDGevent)+CX$57-1</f>
        <v>0</v>
      </c>
      <c r="CY94" s="43"/>
      <c r="CZ94" s="6" t="str">
        <f t="shared" si="778"/>
        <v/>
      </c>
      <c r="DA94" s="6" t="str">
        <f t="shared" si="779"/>
        <v/>
      </c>
      <c r="DB94" s="201">
        <f>COUNTIF(CZ$83:CZ94,OK)+COUNTIF(CZ$83:CZ94,RDGfix)+COUNTIF(CZ$83:CZ94,RDGave)+COUNTIF(CZ$83:CZ94,RDGevent)+DB$57-1</f>
        <v>0</v>
      </c>
      <c r="DC94" s="43"/>
      <c r="DD94" s="6" t="str">
        <f t="shared" si="780"/>
        <v/>
      </c>
      <c r="DE94" s="6" t="str">
        <f t="shared" si="781"/>
        <v/>
      </c>
      <c r="DF94" s="201">
        <f>COUNTIF(DD$83:DD94,OK)+COUNTIF(DD$83:DD94,RDGfix)+COUNTIF(DD$83:DD94,RDGave)+COUNTIF(DD$83:DD94,RDGevent)+DF$57-1</f>
        <v>0</v>
      </c>
      <c r="DG94" s="43"/>
      <c r="DH94" s="6" t="str">
        <f t="shared" si="782"/>
        <v/>
      </c>
      <c r="DI94" s="6" t="str">
        <f t="shared" si="783"/>
        <v/>
      </c>
      <c r="DJ94" s="201">
        <f>COUNTIF(DH$83:DH94,OK)+COUNTIF(DH$83:DH94,RDGfix)+COUNTIF(DH$83:DH94,RDGave)+COUNTIF(DH$83:DH94,RDGevent)+DJ$57-1</f>
        <v>0</v>
      </c>
      <c r="DK94" s="43"/>
      <c r="DL94" s="6" t="str">
        <f t="shared" si="784"/>
        <v/>
      </c>
      <c r="DM94" s="6" t="str">
        <f t="shared" si="785"/>
        <v/>
      </c>
      <c r="DN94" s="201">
        <f>COUNTIF(DL$83:DL94,OK)+COUNTIF(DL$83:DL94,RDGfix)+COUNTIF(DL$83:DL94,RDGave)+COUNTIF(DL$83:DL94,RDGevent)+DN$57-1</f>
        <v>0</v>
      </c>
      <c r="DO94" s="43"/>
      <c r="DP94" s="6" t="str">
        <f t="shared" si="786"/>
        <v/>
      </c>
      <c r="DQ94" s="6" t="str">
        <f t="shared" si="787"/>
        <v/>
      </c>
      <c r="DR94" s="201">
        <f>COUNTIF(DP$83:DP94,OK)+COUNTIF(DP$83:DP94,RDGfix)+COUNTIF(DP$83:DP94,RDGave)+COUNTIF(DP$83:DP94,RDGevent)+DR$57-1</f>
        <v>0</v>
      </c>
      <c r="DS94" s="43"/>
      <c r="DT94" s="6" t="str">
        <f t="shared" si="788"/>
        <v/>
      </c>
      <c r="DU94" s="6" t="str">
        <f t="shared" si="789"/>
        <v/>
      </c>
      <c r="DV94" s="201">
        <f>COUNTIF(DT$83:DT94,OK)+COUNTIF(DT$83:DT94,RDGfix)+COUNTIF(DT$83:DT94,RDGave)+COUNTIF(DT$83:DT94,RDGevent)+DV$57-1</f>
        <v>0</v>
      </c>
      <c r="DW94" s="43"/>
      <c r="DX94" s="6" t="str">
        <f t="shared" si="790"/>
        <v/>
      </c>
      <c r="DY94" s="6" t="str">
        <f t="shared" si="791"/>
        <v/>
      </c>
      <c r="DZ94" s="201">
        <f>COUNTIF(DX$83:DX94,OK)+COUNTIF(DX$83:DX94,RDGfix)+COUNTIF(DX$83:DX94,RDGave)+COUNTIF(DX$83:DX94,RDGevent)+DZ$57-1</f>
        <v>0</v>
      </c>
      <c r="EA94" s="43"/>
      <c r="EB94" s="6" t="str">
        <f t="shared" si="792"/>
        <v/>
      </c>
      <c r="EC94" s="6" t="str">
        <f t="shared" si="793"/>
        <v/>
      </c>
      <c r="ED94" s="201">
        <f>COUNTIF(EB$83:EB94,OK)+COUNTIF(EB$83:EB94,RDGfix)+COUNTIF(EB$83:EB94,RDGave)+COUNTIF(EB$83:EB94,RDGevent)+ED$57-1</f>
        <v>0</v>
      </c>
      <c r="EE94" s="43"/>
      <c r="EF94" s="6" t="str">
        <f t="shared" si="794"/>
        <v/>
      </c>
      <c r="EG94" s="6" t="str">
        <f t="shared" si="795"/>
        <v/>
      </c>
      <c r="EH94" s="201">
        <f>COUNTIF(EF$83:EF94,OK)+COUNTIF(EF$83:EF94,RDGfix)+COUNTIF(EF$83:EF94,RDGave)+COUNTIF(EF$83:EF94,RDGevent)+EH$57-1</f>
        <v>0</v>
      </c>
      <c r="EI94" s="43"/>
      <c r="EJ94" s="6" t="str">
        <f t="shared" si="796"/>
        <v/>
      </c>
      <c r="EK94" s="6" t="str">
        <f t="shared" si="797"/>
        <v/>
      </c>
      <c r="EL94" s="201">
        <f>COUNTIF(EJ$83:EJ94,OK)+COUNTIF(EJ$83:EJ94,RDGfix)+COUNTIF(EJ$83:EJ94,RDGave)+COUNTIF(EJ$83:EJ94,RDGevent)+EL$57-1</f>
        <v>0</v>
      </c>
      <c r="EM94" s="43"/>
      <c r="EN94" s="6" t="str">
        <f t="shared" si="798"/>
        <v/>
      </c>
      <c r="EO94" s="6" t="str">
        <f t="shared" si="799"/>
        <v/>
      </c>
      <c r="EP94" s="201">
        <f>COUNTIF(EN$83:EN94,OK)+COUNTIF(EN$83:EN94,RDGfix)+COUNTIF(EN$83:EN94,RDGave)+COUNTIF(EN$83:EN94,RDGevent)+EP$57-1</f>
        <v>0</v>
      </c>
      <c r="EQ94" s="43"/>
      <c r="ER94" s="6" t="str">
        <f t="shared" si="800"/>
        <v/>
      </c>
      <c r="ES94" s="6" t="str">
        <f t="shared" si="801"/>
        <v/>
      </c>
      <c r="ET94" s="201">
        <f>COUNTIF(ER$83:ER94,OK)+COUNTIF(ER$83:ER94,RDGfix)+COUNTIF(ER$83:ER94,RDGave)+COUNTIF(ER$83:ER94,RDGevent)+ET$57-1</f>
        <v>0</v>
      </c>
      <c r="EU94" s="43"/>
      <c r="EV94" s="6" t="str">
        <f t="shared" si="802"/>
        <v/>
      </c>
      <c r="EW94" s="6" t="str">
        <f t="shared" si="803"/>
        <v/>
      </c>
      <c r="EX94" s="201">
        <f>COUNTIF(EV$83:EV94,OK)+COUNTIF(EV$83:EV94,RDGfix)+COUNTIF(EV$83:EV94,RDGave)+COUNTIF(EV$83:EV94,RDGevent)+EX$57-1</f>
        <v>0</v>
      </c>
      <c r="EY94" s="43"/>
      <c r="EZ94" s="6" t="str">
        <f t="shared" si="804"/>
        <v/>
      </c>
      <c r="FA94" s="6" t="str">
        <f t="shared" si="805"/>
        <v/>
      </c>
      <c r="FB94" s="201">
        <f>COUNTIF(EZ$83:EZ94,OK)+COUNTIF(EZ$83:EZ94,RDGfix)+COUNTIF(EZ$83:EZ94,RDGave)+COUNTIF(EZ$83:EZ94,RDGevent)+FB$57-1</f>
        <v>0</v>
      </c>
      <c r="FC94" s="43"/>
      <c r="FD94" s="6" t="str">
        <f t="shared" si="806"/>
        <v/>
      </c>
      <c r="FE94" s="6" t="str">
        <f t="shared" si="807"/>
        <v/>
      </c>
      <c r="FF94" s="201">
        <f>COUNTIF(FD$83:FD94,OK)+COUNTIF(FD$83:FD94,RDGfix)+COUNTIF(FD$83:FD94,RDGave)+COUNTIF(FD$83:FD94,RDGevent)+FF$57-1</f>
        <v>0</v>
      </c>
      <c r="FG94" s="43"/>
      <c r="FH94" s="6" t="str">
        <f t="shared" si="808"/>
        <v/>
      </c>
      <c r="FI94" s="6" t="str">
        <f t="shared" si="809"/>
        <v/>
      </c>
      <c r="FJ94" s="201">
        <f>COUNTIF(FH$83:FH94,OK)+COUNTIF(FH$83:FH94,RDGfix)+COUNTIF(FH$83:FH94,RDGave)+COUNTIF(FH$83:FH94,RDGevent)+FJ$57-1</f>
        <v>0</v>
      </c>
      <c r="FK94" s="2"/>
      <c r="FL94" s="53"/>
      <c r="FM94" s="2"/>
      <c r="FN94" s="54"/>
      <c r="FO94" s="45"/>
      <c r="FP94" s="2"/>
    </row>
    <row r="95" spans="1:172">
      <c r="B95" s="5" t="s">
        <v>30</v>
      </c>
      <c r="C95" s="242"/>
      <c r="D95" s="6" t="str">
        <f t="shared" si="648"/>
        <v/>
      </c>
      <c r="E95" s="6" t="str">
        <f t="shared" si="649"/>
        <v/>
      </c>
      <c r="F95" s="201">
        <f>COUNTIF(D$83:D95,OK)+COUNTIF(D$83:D95,RDGfix)+COUNTIF(D$83:D95,RDGave)+COUNTIF(D$83:D95,RDGevent)</f>
        <v>0</v>
      </c>
      <c r="G95" s="43"/>
      <c r="H95" s="6" t="str">
        <f t="shared" si="730"/>
        <v/>
      </c>
      <c r="I95" s="6" t="str">
        <f t="shared" si="731"/>
        <v/>
      </c>
      <c r="J95" s="201">
        <f>COUNTIF(H$83:H95,OK)+COUNTIF(H$83:H95,RDGfix)+COUNTIF(H$83:H95,RDGave)+COUNTIF(H$83:H95,RDGevent)+J$57-1</f>
        <v>0</v>
      </c>
      <c r="K95" s="43"/>
      <c r="L95" s="6" t="str">
        <f t="shared" si="732"/>
        <v/>
      </c>
      <c r="M95" s="6" t="str">
        <f t="shared" si="733"/>
        <v/>
      </c>
      <c r="N95" s="201">
        <f>COUNTIF(L$83:L95,OK)+COUNTIF(L$83:L95,RDGfix)+COUNTIF(L$83:L95,RDGave)+COUNTIF(L$83:L95,RDGevent)+N$57-1</f>
        <v>0</v>
      </c>
      <c r="O95" s="43"/>
      <c r="P95" s="6" t="str">
        <f t="shared" si="734"/>
        <v/>
      </c>
      <c r="Q95" s="6" t="str">
        <f t="shared" si="735"/>
        <v/>
      </c>
      <c r="R95" s="201">
        <f>COUNTIF(P$83:P95,OK)+COUNTIF(P$83:P95,RDGfix)+COUNTIF(P$83:P95,RDGave)+COUNTIF(P$83:P95,RDGevent)+R$57-1</f>
        <v>0</v>
      </c>
      <c r="S95" s="43"/>
      <c r="T95" s="6" t="str">
        <f t="shared" si="736"/>
        <v/>
      </c>
      <c r="U95" s="6" t="str">
        <f t="shared" si="737"/>
        <v/>
      </c>
      <c r="V95" s="201">
        <f>COUNTIF(T$83:T95,OK)+COUNTIF(T$83:T95,RDGfix)+COUNTIF(T$83:T95,RDGave)+COUNTIF(T$83:T95,RDGevent)+V$57-1</f>
        <v>0</v>
      </c>
      <c r="W95" s="43"/>
      <c r="X95" s="6" t="str">
        <f t="shared" si="738"/>
        <v/>
      </c>
      <c r="Y95" s="6" t="str">
        <f t="shared" si="739"/>
        <v/>
      </c>
      <c r="Z95" s="201">
        <f>COUNTIF(X$83:X95,OK)+COUNTIF(X$83:X95,RDGfix)+COUNTIF(X$83:X95,RDGave)+COUNTIF(X$83:X95,RDGevent)+Z$57-1</f>
        <v>0</v>
      </c>
      <c r="AA95" s="43"/>
      <c r="AB95" s="6" t="str">
        <f t="shared" si="740"/>
        <v/>
      </c>
      <c r="AC95" s="6" t="str">
        <f t="shared" si="741"/>
        <v/>
      </c>
      <c r="AD95" s="201">
        <f>COUNTIF(AB$83:AB95,OK)+COUNTIF(AB$83:AB95,RDGfix)+COUNTIF(AB$83:AB95,RDGave)+COUNTIF(AB$83:AB95,RDGevent)+AD$57-1</f>
        <v>0</v>
      </c>
      <c r="AE95" s="43"/>
      <c r="AF95" s="6" t="str">
        <f t="shared" si="742"/>
        <v/>
      </c>
      <c r="AG95" s="6" t="str">
        <f t="shared" si="743"/>
        <v/>
      </c>
      <c r="AH95" s="201">
        <f>COUNTIF(AF$83:AF95,OK)+COUNTIF(AF$83:AF95,RDGfix)+COUNTIF(AF$83:AF95,RDGave)+COUNTIF(AF$83:AF95,RDGevent)+AH$57-1</f>
        <v>0</v>
      </c>
      <c r="AI95" s="43"/>
      <c r="AJ95" s="6" t="str">
        <f t="shared" si="744"/>
        <v/>
      </c>
      <c r="AK95" s="6" t="str">
        <f t="shared" si="745"/>
        <v/>
      </c>
      <c r="AL95" s="201">
        <f>COUNTIF(AJ$83:AJ95,OK)+COUNTIF(AJ$83:AJ95,RDGfix)+COUNTIF(AJ$83:AJ95,RDGave)+COUNTIF(AJ$83:AJ95,RDGevent)+AL$57-1</f>
        <v>0</v>
      </c>
      <c r="AM95" s="242"/>
      <c r="AN95" s="6" t="str">
        <f t="shared" si="746"/>
        <v/>
      </c>
      <c r="AO95" s="6" t="str">
        <f t="shared" si="747"/>
        <v/>
      </c>
      <c r="AP95" s="201">
        <f>COUNTIF(AN$83:AN95,OK)+COUNTIF(AN$83:AN95,RDGfix)+COUNTIF(AN$83:AN95,RDGave)+COUNTIF(AN$83:AN95,RDGevent)+AP$57-1</f>
        <v>0</v>
      </c>
      <c r="AQ95" s="43"/>
      <c r="AR95" s="6" t="str">
        <f t="shared" si="748"/>
        <v/>
      </c>
      <c r="AS95" s="6" t="str">
        <f t="shared" si="749"/>
        <v/>
      </c>
      <c r="AT95" s="201">
        <f>COUNTIF(AR$83:AR95,OK)+COUNTIF(AR$83:AR95,RDGfix)+COUNTIF(AR$83:AR95,RDGave)+COUNTIF(AR$83:AR95,RDGevent)+AT$57-1</f>
        <v>0</v>
      </c>
      <c r="AU95" s="43"/>
      <c r="AV95" s="6" t="str">
        <f t="shared" si="750"/>
        <v/>
      </c>
      <c r="AW95" s="6" t="str">
        <f t="shared" si="751"/>
        <v/>
      </c>
      <c r="AX95" s="201">
        <f>COUNTIF(AV$83:AV95,OK)+COUNTIF(AV$83:AV95,RDGfix)+COUNTIF(AV$83:AV95,RDGave)+COUNTIF(AV$83:AV95,RDGevent)+AX$57-1</f>
        <v>0</v>
      </c>
      <c r="AY95" s="43"/>
      <c r="AZ95" s="6" t="str">
        <f t="shared" si="752"/>
        <v/>
      </c>
      <c r="BA95" s="6" t="str">
        <f t="shared" si="753"/>
        <v/>
      </c>
      <c r="BB95" s="201">
        <f>COUNTIF(AZ$83:AZ95,OK)+COUNTIF(AZ$83:AZ95,RDGfix)+COUNTIF(AZ$83:AZ95,RDGave)+COUNTIF(AZ$83:AZ95,RDGevent)+BB$57-1</f>
        <v>0</v>
      </c>
      <c r="BC95" s="43"/>
      <c r="BD95" s="6" t="str">
        <f t="shared" si="754"/>
        <v/>
      </c>
      <c r="BE95" s="6" t="str">
        <f t="shared" si="755"/>
        <v/>
      </c>
      <c r="BF95" s="201">
        <f>COUNTIF(BD$83:BD95,OK)+COUNTIF(BD$83:BD95,RDGfix)+COUNTIF(BD$83:BD95,RDGave)+COUNTIF(BD$83:BD95,RDGevent)+BF$57-1</f>
        <v>0</v>
      </c>
      <c r="BG95" s="43"/>
      <c r="BH95" s="6" t="str">
        <f t="shared" si="756"/>
        <v/>
      </c>
      <c r="BI95" s="6" t="str">
        <f t="shared" si="757"/>
        <v/>
      </c>
      <c r="BJ95" s="201">
        <f>COUNTIF(BH$83:BH95,OK)+COUNTIF(BH$83:BH95,RDGfix)+COUNTIF(BH$83:BH95,RDGave)+COUNTIF(BH$83:BH95,RDGevent)+BJ$57-1</f>
        <v>0</v>
      </c>
      <c r="BK95" s="43"/>
      <c r="BL95" s="6" t="str">
        <f t="shared" si="758"/>
        <v/>
      </c>
      <c r="BM95" s="6" t="str">
        <f t="shared" si="759"/>
        <v/>
      </c>
      <c r="BN95" s="201">
        <f>COUNTIF(BL$83:BL95,OK)+COUNTIF(BL$83:BL95,RDGfix)+COUNTIF(BL$83:BL95,RDGave)+COUNTIF(BL$83:BL95,RDGevent)+BN$57-1</f>
        <v>0</v>
      </c>
      <c r="BO95" s="43"/>
      <c r="BP95" s="6" t="str">
        <f t="shared" si="760"/>
        <v/>
      </c>
      <c r="BQ95" s="6" t="str">
        <f t="shared" si="761"/>
        <v/>
      </c>
      <c r="BR95" s="201">
        <f>COUNTIF(BP$83:BP95,OK)+COUNTIF(BP$83:BP95,RDGfix)+COUNTIF(BP$83:BP95,RDGave)+COUNTIF(BP$83:BP95,RDGevent)+BR$57-1</f>
        <v>0</v>
      </c>
      <c r="BS95" s="43"/>
      <c r="BT95" s="6" t="str">
        <f t="shared" si="762"/>
        <v/>
      </c>
      <c r="BU95" s="6" t="str">
        <f t="shared" si="763"/>
        <v/>
      </c>
      <c r="BV95" s="201">
        <f>COUNTIF(BT$83:BT95,OK)+COUNTIF(BT$83:BT95,RDGfix)+COUNTIF(BT$83:BT95,RDGave)+COUNTIF(BT$83:BT95,RDGevent)+BV$57-1</f>
        <v>0</v>
      </c>
      <c r="BW95" s="43"/>
      <c r="BX95" s="6" t="str">
        <f t="shared" si="764"/>
        <v/>
      </c>
      <c r="BY95" s="6" t="str">
        <f t="shared" si="765"/>
        <v/>
      </c>
      <c r="BZ95" s="201">
        <f>COUNTIF(BX$83:BX95,OK)+COUNTIF(BX$83:BX95,RDGfix)+COUNTIF(BX$83:BX95,RDGave)+COUNTIF(BX$83:BX95,RDGevent)+BZ$57-1</f>
        <v>0</v>
      </c>
      <c r="CA95" s="43"/>
      <c r="CB95" s="6" t="str">
        <f t="shared" si="766"/>
        <v/>
      </c>
      <c r="CC95" s="6" t="str">
        <f t="shared" si="767"/>
        <v/>
      </c>
      <c r="CD95" s="201">
        <f>COUNTIF(CB$83:CB95,OK)+COUNTIF(CB$83:CB95,RDGfix)+COUNTIF(CB$83:CB95,RDGave)+COUNTIF(CB$83:CB95,RDGevent)+CD$57-1</f>
        <v>0</v>
      </c>
      <c r="CE95" s="43"/>
      <c r="CF95" s="6" t="str">
        <f t="shared" si="768"/>
        <v/>
      </c>
      <c r="CG95" s="6" t="str">
        <f t="shared" si="769"/>
        <v/>
      </c>
      <c r="CH95" s="201">
        <f>COUNTIF(CF$83:CF95,OK)+COUNTIF(CF$83:CF95,RDGfix)+COUNTIF(CF$83:CF95,RDGave)+COUNTIF(CF$83:CF95,RDGevent)+CH$57-1</f>
        <v>0</v>
      </c>
      <c r="CI95" s="43"/>
      <c r="CJ95" s="6" t="str">
        <f t="shared" si="770"/>
        <v/>
      </c>
      <c r="CK95" s="6" t="str">
        <f t="shared" si="771"/>
        <v/>
      </c>
      <c r="CL95" s="201">
        <f>COUNTIF(CJ$83:CJ95,OK)+COUNTIF(CJ$83:CJ95,RDGfix)+COUNTIF(CJ$83:CJ95,RDGave)+COUNTIF(CJ$83:CJ95,RDGevent)+CL$57-1</f>
        <v>0</v>
      </c>
      <c r="CM95" s="43"/>
      <c r="CN95" s="6" t="str">
        <f t="shared" si="772"/>
        <v/>
      </c>
      <c r="CO95" s="6" t="str">
        <f t="shared" si="773"/>
        <v/>
      </c>
      <c r="CP95" s="201">
        <f>COUNTIF(CN$83:CN95,OK)+COUNTIF(CN$83:CN95,RDGfix)+COUNTIF(CN$83:CN95,RDGave)+COUNTIF(CN$83:CN95,RDGevent)+CP$57-1</f>
        <v>0</v>
      </c>
      <c r="CQ95" s="43"/>
      <c r="CR95" s="6" t="str">
        <f t="shared" si="774"/>
        <v/>
      </c>
      <c r="CS95" s="6" t="str">
        <f t="shared" si="775"/>
        <v/>
      </c>
      <c r="CT95" s="201">
        <f>COUNTIF(CR$83:CR95,OK)+COUNTIF(CR$83:CR95,RDGfix)+COUNTIF(CR$83:CR95,RDGave)+COUNTIF(CR$83:CR95,RDGevent)+CT$57-1</f>
        <v>0</v>
      </c>
      <c r="CU95" s="43"/>
      <c r="CV95" s="6" t="str">
        <f t="shared" si="776"/>
        <v/>
      </c>
      <c r="CW95" s="6" t="str">
        <f t="shared" si="777"/>
        <v/>
      </c>
      <c r="CX95" s="201">
        <f>COUNTIF(CV$83:CV95,OK)+COUNTIF(CV$83:CV95,RDGfix)+COUNTIF(CV$83:CV95,RDGave)+COUNTIF(CV$83:CV95,RDGevent)+CX$57-1</f>
        <v>0</v>
      </c>
      <c r="CY95" s="43"/>
      <c r="CZ95" s="6" t="str">
        <f t="shared" si="778"/>
        <v/>
      </c>
      <c r="DA95" s="6" t="str">
        <f t="shared" si="779"/>
        <v/>
      </c>
      <c r="DB95" s="201">
        <f>COUNTIF(CZ$83:CZ95,OK)+COUNTIF(CZ$83:CZ95,RDGfix)+COUNTIF(CZ$83:CZ95,RDGave)+COUNTIF(CZ$83:CZ95,RDGevent)+DB$57-1</f>
        <v>0</v>
      </c>
      <c r="DC95" s="43"/>
      <c r="DD95" s="6" t="str">
        <f t="shared" si="780"/>
        <v/>
      </c>
      <c r="DE95" s="6" t="str">
        <f t="shared" si="781"/>
        <v/>
      </c>
      <c r="DF95" s="201">
        <f>COUNTIF(DD$83:DD95,OK)+COUNTIF(DD$83:DD95,RDGfix)+COUNTIF(DD$83:DD95,RDGave)+COUNTIF(DD$83:DD95,RDGevent)+DF$57-1</f>
        <v>0</v>
      </c>
      <c r="DG95" s="43"/>
      <c r="DH95" s="6" t="str">
        <f t="shared" si="782"/>
        <v/>
      </c>
      <c r="DI95" s="6" t="str">
        <f t="shared" si="783"/>
        <v/>
      </c>
      <c r="DJ95" s="201">
        <f>COUNTIF(DH$83:DH95,OK)+COUNTIF(DH$83:DH95,RDGfix)+COUNTIF(DH$83:DH95,RDGave)+COUNTIF(DH$83:DH95,RDGevent)+DJ$57-1</f>
        <v>0</v>
      </c>
      <c r="DK95" s="43"/>
      <c r="DL95" s="6" t="str">
        <f t="shared" si="784"/>
        <v/>
      </c>
      <c r="DM95" s="6" t="str">
        <f t="shared" si="785"/>
        <v/>
      </c>
      <c r="DN95" s="201">
        <f>COUNTIF(DL$83:DL95,OK)+COUNTIF(DL$83:DL95,RDGfix)+COUNTIF(DL$83:DL95,RDGave)+COUNTIF(DL$83:DL95,RDGevent)+DN$57-1</f>
        <v>0</v>
      </c>
      <c r="DO95" s="43"/>
      <c r="DP95" s="6" t="str">
        <f t="shared" si="786"/>
        <v/>
      </c>
      <c r="DQ95" s="6" t="str">
        <f t="shared" si="787"/>
        <v/>
      </c>
      <c r="DR95" s="201">
        <f>COUNTIF(DP$83:DP95,OK)+COUNTIF(DP$83:DP95,RDGfix)+COUNTIF(DP$83:DP95,RDGave)+COUNTIF(DP$83:DP95,RDGevent)+DR$57-1</f>
        <v>0</v>
      </c>
      <c r="DS95" s="43"/>
      <c r="DT95" s="6" t="str">
        <f t="shared" si="788"/>
        <v/>
      </c>
      <c r="DU95" s="6" t="str">
        <f t="shared" si="789"/>
        <v/>
      </c>
      <c r="DV95" s="201">
        <f>COUNTIF(DT$83:DT95,OK)+COUNTIF(DT$83:DT95,RDGfix)+COUNTIF(DT$83:DT95,RDGave)+COUNTIF(DT$83:DT95,RDGevent)+DV$57-1</f>
        <v>0</v>
      </c>
      <c r="DW95" s="43"/>
      <c r="DX95" s="6" t="str">
        <f t="shared" si="790"/>
        <v/>
      </c>
      <c r="DY95" s="6" t="str">
        <f t="shared" si="791"/>
        <v/>
      </c>
      <c r="DZ95" s="201">
        <f>COUNTIF(DX$83:DX95,OK)+COUNTIF(DX$83:DX95,RDGfix)+COUNTIF(DX$83:DX95,RDGave)+COUNTIF(DX$83:DX95,RDGevent)+DZ$57-1</f>
        <v>0</v>
      </c>
      <c r="EA95" s="43"/>
      <c r="EB95" s="6" t="str">
        <f t="shared" si="792"/>
        <v/>
      </c>
      <c r="EC95" s="6" t="str">
        <f t="shared" si="793"/>
        <v/>
      </c>
      <c r="ED95" s="201">
        <f>COUNTIF(EB$83:EB95,OK)+COUNTIF(EB$83:EB95,RDGfix)+COUNTIF(EB$83:EB95,RDGave)+COUNTIF(EB$83:EB95,RDGevent)+ED$57-1</f>
        <v>0</v>
      </c>
      <c r="EE95" s="43"/>
      <c r="EF95" s="6" t="str">
        <f t="shared" si="794"/>
        <v/>
      </c>
      <c r="EG95" s="6" t="str">
        <f t="shared" si="795"/>
        <v/>
      </c>
      <c r="EH95" s="201">
        <f>COUNTIF(EF$83:EF95,OK)+COUNTIF(EF$83:EF95,RDGfix)+COUNTIF(EF$83:EF95,RDGave)+COUNTIF(EF$83:EF95,RDGevent)+EH$57-1</f>
        <v>0</v>
      </c>
      <c r="EI95" s="43"/>
      <c r="EJ95" s="6" t="str">
        <f t="shared" si="796"/>
        <v/>
      </c>
      <c r="EK95" s="6" t="str">
        <f t="shared" si="797"/>
        <v/>
      </c>
      <c r="EL95" s="201">
        <f>COUNTIF(EJ$83:EJ95,OK)+COUNTIF(EJ$83:EJ95,RDGfix)+COUNTIF(EJ$83:EJ95,RDGave)+COUNTIF(EJ$83:EJ95,RDGevent)+EL$57-1</f>
        <v>0</v>
      </c>
      <c r="EM95" s="43"/>
      <c r="EN95" s="6" t="str">
        <f t="shared" si="798"/>
        <v/>
      </c>
      <c r="EO95" s="6" t="str">
        <f t="shared" si="799"/>
        <v/>
      </c>
      <c r="EP95" s="201">
        <f>COUNTIF(EN$83:EN95,OK)+COUNTIF(EN$83:EN95,RDGfix)+COUNTIF(EN$83:EN95,RDGave)+COUNTIF(EN$83:EN95,RDGevent)+EP$57-1</f>
        <v>0</v>
      </c>
      <c r="EQ95" s="43"/>
      <c r="ER95" s="6" t="str">
        <f t="shared" si="800"/>
        <v/>
      </c>
      <c r="ES95" s="6" t="str">
        <f t="shared" si="801"/>
        <v/>
      </c>
      <c r="ET95" s="201">
        <f>COUNTIF(ER$83:ER95,OK)+COUNTIF(ER$83:ER95,RDGfix)+COUNTIF(ER$83:ER95,RDGave)+COUNTIF(ER$83:ER95,RDGevent)+ET$57-1</f>
        <v>0</v>
      </c>
      <c r="EU95" s="43"/>
      <c r="EV95" s="6" t="str">
        <f t="shared" si="802"/>
        <v/>
      </c>
      <c r="EW95" s="6" t="str">
        <f t="shared" si="803"/>
        <v/>
      </c>
      <c r="EX95" s="201">
        <f>COUNTIF(EV$83:EV95,OK)+COUNTIF(EV$83:EV95,RDGfix)+COUNTIF(EV$83:EV95,RDGave)+COUNTIF(EV$83:EV95,RDGevent)+EX$57-1</f>
        <v>0</v>
      </c>
      <c r="EY95" s="43"/>
      <c r="EZ95" s="6" t="str">
        <f t="shared" si="804"/>
        <v/>
      </c>
      <c r="FA95" s="6" t="str">
        <f t="shared" si="805"/>
        <v/>
      </c>
      <c r="FB95" s="201">
        <f>COUNTIF(EZ$83:EZ95,OK)+COUNTIF(EZ$83:EZ95,RDGfix)+COUNTIF(EZ$83:EZ95,RDGave)+COUNTIF(EZ$83:EZ95,RDGevent)+FB$57-1</f>
        <v>0</v>
      </c>
      <c r="FC95" s="43"/>
      <c r="FD95" s="6" t="str">
        <f t="shared" si="806"/>
        <v/>
      </c>
      <c r="FE95" s="6" t="str">
        <f t="shared" si="807"/>
        <v/>
      </c>
      <c r="FF95" s="201">
        <f>COUNTIF(FD$83:FD95,OK)+COUNTIF(FD$83:FD95,RDGfix)+COUNTIF(FD$83:FD95,RDGave)+COUNTIF(FD$83:FD95,RDGevent)+FF$57-1</f>
        <v>0</v>
      </c>
      <c r="FG95" s="43"/>
      <c r="FH95" s="6" t="str">
        <f t="shared" si="808"/>
        <v/>
      </c>
      <c r="FI95" s="6" t="str">
        <f t="shared" si="809"/>
        <v/>
      </c>
      <c r="FJ95" s="201">
        <f>COUNTIF(FH$83:FH95,OK)+COUNTIF(FH$83:FH95,RDGfix)+COUNTIF(FH$83:FH95,RDGave)+COUNTIF(FH$83:FH95,RDGevent)+FJ$57-1</f>
        <v>0</v>
      </c>
      <c r="FK95" s="2"/>
      <c r="FL95" s="53"/>
      <c r="FM95" s="2"/>
      <c r="FN95" s="2"/>
      <c r="FO95" s="2"/>
      <c r="FP95" s="2"/>
    </row>
    <row r="96" spans="1:172">
      <c r="B96" s="5" t="s">
        <v>31</v>
      </c>
      <c r="C96" s="242"/>
      <c r="D96" s="6" t="str">
        <f t="shared" si="648"/>
        <v/>
      </c>
      <c r="E96" s="6" t="str">
        <f t="shared" si="649"/>
        <v/>
      </c>
      <c r="F96" s="201">
        <f>COUNTIF(D$83:D96,OK)+COUNTIF(D$83:D96,RDGfix)+COUNTIF(D$83:D96,RDGave)+COUNTIF(D$83:D96,RDGevent)</f>
        <v>0</v>
      </c>
      <c r="G96" s="43"/>
      <c r="H96" s="6" t="str">
        <f t="shared" si="730"/>
        <v/>
      </c>
      <c r="I96" s="6" t="str">
        <f t="shared" si="731"/>
        <v/>
      </c>
      <c r="J96" s="201">
        <f>COUNTIF(H$83:H96,OK)+COUNTIF(H$83:H96,RDGfix)+COUNTIF(H$83:H96,RDGave)+COUNTIF(H$83:H96,RDGevent)+J$57-1</f>
        <v>0</v>
      </c>
      <c r="K96" s="43"/>
      <c r="L96" s="6" t="str">
        <f t="shared" si="732"/>
        <v/>
      </c>
      <c r="M96" s="6" t="str">
        <f t="shared" si="733"/>
        <v/>
      </c>
      <c r="N96" s="201">
        <f>COUNTIF(L$83:L96,OK)+COUNTIF(L$83:L96,RDGfix)+COUNTIF(L$83:L96,RDGave)+COUNTIF(L$83:L96,RDGevent)+N$57-1</f>
        <v>0</v>
      </c>
      <c r="O96" s="43"/>
      <c r="P96" s="6" t="str">
        <f t="shared" si="734"/>
        <v/>
      </c>
      <c r="Q96" s="6" t="str">
        <f t="shared" si="735"/>
        <v/>
      </c>
      <c r="R96" s="201">
        <f>COUNTIF(P$83:P96,OK)+COUNTIF(P$83:P96,RDGfix)+COUNTIF(P$83:P96,RDGave)+COUNTIF(P$83:P96,RDGevent)+R$57-1</f>
        <v>0</v>
      </c>
      <c r="S96" s="43"/>
      <c r="T96" s="6" t="str">
        <f t="shared" si="736"/>
        <v/>
      </c>
      <c r="U96" s="6" t="str">
        <f t="shared" si="737"/>
        <v/>
      </c>
      <c r="V96" s="201">
        <f>COUNTIF(T$83:T96,OK)+COUNTIF(T$83:T96,RDGfix)+COUNTIF(T$83:T96,RDGave)+COUNTIF(T$83:T96,RDGevent)+V$57-1</f>
        <v>0</v>
      </c>
      <c r="W96" s="43"/>
      <c r="X96" s="6" t="str">
        <f t="shared" si="738"/>
        <v/>
      </c>
      <c r="Y96" s="6" t="str">
        <f t="shared" si="739"/>
        <v/>
      </c>
      <c r="Z96" s="201">
        <f>COUNTIF(X$83:X96,OK)+COUNTIF(X$83:X96,RDGfix)+COUNTIF(X$83:X96,RDGave)+COUNTIF(X$83:X96,RDGevent)+Z$57-1</f>
        <v>0</v>
      </c>
      <c r="AA96" s="43"/>
      <c r="AB96" s="6" t="str">
        <f t="shared" si="740"/>
        <v/>
      </c>
      <c r="AC96" s="6" t="str">
        <f t="shared" si="741"/>
        <v/>
      </c>
      <c r="AD96" s="201">
        <f>COUNTIF(AB$83:AB96,OK)+COUNTIF(AB$83:AB96,RDGfix)+COUNTIF(AB$83:AB96,RDGave)+COUNTIF(AB$83:AB96,RDGevent)+AD$57-1</f>
        <v>0</v>
      </c>
      <c r="AE96" s="43"/>
      <c r="AF96" s="6" t="str">
        <f t="shared" si="742"/>
        <v/>
      </c>
      <c r="AG96" s="6" t="str">
        <f t="shared" si="743"/>
        <v/>
      </c>
      <c r="AH96" s="201">
        <f>COUNTIF(AF$83:AF96,OK)+COUNTIF(AF$83:AF96,RDGfix)+COUNTIF(AF$83:AF96,RDGave)+COUNTIF(AF$83:AF96,RDGevent)+AH$57-1</f>
        <v>0</v>
      </c>
      <c r="AI96" s="43"/>
      <c r="AJ96" s="6" t="str">
        <f t="shared" si="744"/>
        <v/>
      </c>
      <c r="AK96" s="6" t="str">
        <f t="shared" si="745"/>
        <v/>
      </c>
      <c r="AL96" s="201">
        <f>COUNTIF(AJ$83:AJ96,OK)+COUNTIF(AJ$83:AJ96,RDGfix)+COUNTIF(AJ$83:AJ96,RDGave)+COUNTIF(AJ$83:AJ96,RDGevent)+AL$57-1</f>
        <v>0</v>
      </c>
      <c r="AM96" s="242"/>
      <c r="AN96" s="6" t="str">
        <f t="shared" si="746"/>
        <v/>
      </c>
      <c r="AO96" s="6" t="str">
        <f t="shared" si="747"/>
        <v/>
      </c>
      <c r="AP96" s="201">
        <f>COUNTIF(AN$83:AN96,OK)+COUNTIF(AN$83:AN96,RDGfix)+COUNTIF(AN$83:AN96,RDGave)+COUNTIF(AN$83:AN96,RDGevent)+AP$57-1</f>
        <v>0</v>
      </c>
      <c r="AQ96" s="43"/>
      <c r="AR96" s="6" t="str">
        <f t="shared" si="748"/>
        <v/>
      </c>
      <c r="AS96" s="6" t="str">
        <f t="shared" si="749"/>
        <v/>
      </c>
      <c r="AT96" s="201">
        <f>COUNTIF(AR$83:AR96,OK)+COUNTIF(AR$83:AR96,RDGfix)+COUNTIF(AR$83:AR96,RDGave)+COUNTIF(AR$83:AR96,RDGevent)+AT$57-1</f>
        <v>0</v>
      </c>
      <c r="AU96" s="43"/>
      <c r="AV96" s="6" t="str">
        <f t="shared" si="750"/>
        <v/>
      </c>
      <c r="AW96" s="6" t="str">
        <f t="shared" si="751"/>
        <v/>
      </c>
      <c r="AX96" s="201">
        <f>COUNTIF(AV$83:AV96,OK)+COUNTIF(AV$83:AV96,RDGfix)+COUNTIF(AV$83:AV96,RDGave)+COUNTIF(AV$83:AV96,RDGevent)+AX$57-1</f>
        <v>0</v>
      </c>
      <c r="AY96" s="43"/>
      <c r="AZ96" s="6" t="str">
        <f t="shared" si="752"/>
        <v/>
      </c>
      <c r="BA96" s="6" t="str">
        <f t="shared" si="753"/>
        <v/>
      </c>
      <c r="BB96" s="201">
        <f>COUNTIF(AZ$83:AZ96,OK)+COUNTIF(AZ$83:AZ96,RDGfix)+COUNTIF(AZ$83:AZ96,RDGave)+COUNTIF(AZ$83:AZ96,RDGevent)+BB$57-1</f>
        <v>0</v>
      </c>
      <c r="BC96" s="43"/>
      <c r="BD96" s="6" t="str">
        <f t="shared" si="754"/>
        <v/>
      </c>
      <c r="BE96" s="6" t="str">
        <f t="shared" si="755"/>
        <v/>
      </c>
      <c r="BF96" s="201">
        <f>COUNTIF(BD$83:BD96,OK)+COUNTIF(BD$83:BD96,RDGfix)+COUNTIF(BD$83:BD96,RDGave)+COUNTIF(BD$83:BD96,RDGevent)+BF$57-1</f>
        <v>0</v>
      </c>
      <c r="BG96" s="43"/>
      <c r="BH96" s="6" t="str">
        <f t="shared" si="756"/>
        <v/>
      </c>
      <c r="BI96" s="6" t="str">
        <f t="shared" si="757"/>
        <v/>
      </c>
      <c r="BJ96" s="201">
        <f>COUNTIF(BH$83:BH96,OK)+COUNTIF(BH$83:BH96,RDGfix)+COUNTIF(BH$83:BH96,RDGave)+COUNTIF(BH$83:BH96,RDGevent)+BJ$57-1</f>
        <v>0</v>
      </c>
      <c r="BK96" s="43"/>
      <c r="BL96" s="6" t="str">
        <f t="shared" si="758"/>
        <v/>
      </c>
      <c r="BM96" s="6" t="str">
        <f t="shared" si="759"/>
        <v/>
      </c>
      <c r="BN96" s="201">
        <f>COUNTIF(BL$83:BL96,OK)+COUNTIF(BL$83:BL96,RDGfix)+COUNTIF(BL$83:BL96,RDGave)+COUNTIF(BL$83:BL96,RDGevent)+BN$57-1</f>
        <v>0</v>
      </c>
      <c r="BO96" s="43"/>
      <c r="BP96" s="6" t="str">
        <f t="shared" si="760"/>
        <v/>
      </c>
      <c r="BQ96" s="6" t="str">
        <f t="shared" si="761"/>
        <v/>
      </c>
      <c r="BR96" s="201">
        <f>COUNTIF(BP$83:BP96,OK)+COUNTIF(BP$83:BP96,RDGfix)+COUNTIF(BP$83:BP96,RDGave)+COUNTIF(BP$83:BP96,RDGevent)+BR$57-1</f>
        <v>0</v>
      </c>
      <c r="BS96" s="43"/>
      <c r="BT96" s="6" t="str">
        <f t="shared" si="762"/>
        <v/>
      </c>
      <c r="BU96" s="6" t="str">
        <f t="shared" si="763"/>
        <v/>
      </c>
      <c r="BV96" s="201">
        <f>COUNTIF(BT$83:BT96,OK)+COUNTIF(BT$83:BT96,RDGfix)+COUNTIF(BT$83:BT96,RDGave)+COUNTIF(BT$83:BT96,RDGevent)+BV$57-1</f>
        <v>0</v>
      </c>
      <c r="BW96" s="43"/>
      <c r="BX96" s="6" t="str">
        <f t="shared" si="764"/>
        <v/>
      </c>
      <c r="BY96" s="6" t="str">
        <f t="shared" si="765"/>
        <v/>
      </c>
      <c r="BZ96" s="201">
        <f>COUNTIF(BX$83:BX96,OK)+COUNTIF(BX$83:BX96,RDGfix)+COUNTIF(BX$83:BX96,RDGave)+COUNTIF(BX$83:BX96,RDGevent)+BZ$57-1</f>
        <v>0</v>
      </c>
      <c r="CA96" s="43"/>
      <c r="CB96" s="6" t="str">
        <f t="shared" si="766"/>
        <v/>
      </c>
      <c r="CC96" s="6" t="str">
        <f t="shared" si="767"/>
        <v/>
      </c>
      <c r="CD96" s="201">
        <f>COUNTIF(CB$83:CB96,OK)+COUNTIF(CB$83:CB96,RDGfix)+COUNTIF(CB$83:CB96,RDGave)+COUNTIF(CB$83:CB96,RDGevent)+CD$57-1</f>
        <v>0</v>
      </c>
      <c r="CE96" s="43"/>
      <c r="CF96" s="6" t="str">
        <f t="shared" si="768"/>
        <v/>
      </c>
      <c r="CG96" s="6" t="str">
        <f t="shared" si="769"/>
        <v/>
      </c>
      <c r="CH96" s="201">
        <f>COUNTIF(CF$83:CF96,OK)+COUNTIF(CF$83:CF96,RDGfix)+COUNTIF(CF$83:CF96,RDGave)+COUNTIF(CF$83:CF96,RDGevent)+CH$57-1</f>
        <v>0</v>
      </c>
      <c r="CI96" s="43"/>
      <c r="CJ96" s="6" t="str">
        <f t="shared" si="770"/>
        <v/>
      </c>
      <c r="CK96" s="6" t="str">
        <f t="shared" si="771"/>
        <v/>
      </c>
      <c r="CL96" s="201">
        <f>COUNTIF(CJ$83:CJ96,OK)+COUNTIF(CJ$83:CJ96,RDGfix)+COUNTIF(CJ$83:CJ96,RDGave)+COUNTIF(CJ$83:CJ96,RDGevent)+CL$57-1</f>
        <v>0</v>
      </c>
      <c r="CM96" s="43"/>
      <c r="CN96" s="6" t="str">
        <f t="shared" si="772"/>
        <v/>
      </c>
      <c r="CO96" s="6" t="str">
        <f t="shared" si="773"/>
        <v/>
      </c>
      <c r="CP96" s="201">
        <f>COUNTIF(CN$83:CN96,OK)+COUNTIF(CN$83:CN96,RDGfix)+COUNTIF(CN$83:CN96,RDGave)+COUNTIF(CN$83:CN96,RDGevent)+CP$57-1</f>
        <v>0</v>
      </c>
      <c r="CQ96" s="43"/>
      <c r="CR96" s="6" t="str">
        <f t="shared" si="774"/>
        <v/>
      </c>
      <c r="CS96" s="6" t="str">
        <f t="shared" si="775"/>
        <v/>
      </c>
      <c r="CT96" s="201">
        <f>COUNTIF(CR$83:CR96,OK)+COUNTIF(CR$83:CR96,RDGfix)+COUNTIF(CR$83:CR96,RDGave)+COUNTIF(CR$83:CR96,RDGevent)+CT$57-1</f>
        <v>0</v>
      </c>
      <c r="CU96" s="43"/>
      <c r="CV96" s="6" t="str">
        <f t="shared" si="776"/>
        <v/>
      </c>
      <c r="CW96" s="6" t="str">
        <f t="shared" si="777"/>
        <v/>
      </c>
      <c r="CX96" s="201">
        <f>COUNTIF(CV$83:CV96,OK)+COUNTIF(CV$83:CV96,RDGfix)+COUNTIF(CV$83:CV96,RDGave)+COUNTIF(CV$83:CV96,RDGevent)+CX$57-1</f>
        <v>0</v>
      </c>
      <c r="CY96" s="43"/>
      <c r="CZ96" s="6" t="str">
        <f t="shared" si="778"/>
        <v/>
      </c>
      <c r="DA96" s="6" t="str">
        <f t="shared" si="779"/>
        <v/>
      </c>
      <c r="DB96" s="201">
        <f>COUNTIF(CZ$83:CZ96,OK)+COUNTIF(CZ$83:CZ96,RDGfix)+COUNTIF(CZ$83:CZ96,RDGave)+COUNTIF(CZ$83:CZ96,RDGevent)+DB$57-1</f>
        <v>0</v>
      </c>
      <c r="DC96" s="43"/>
      <c r="DD96" s="6" t="str">
        <f t="shared" si="780"/>
        <v/>
      </c>
      <c r="DE96" s="6" t="str">
        <f t="shared" si="781"/>
        <v/>
      </c>
      <c r="DF96" s="201">
        <f>COUNTIF(DD$83:DD96,OK)+COUNTIF(DD$83:DD96,RDGfix)+COUNTIF(DD$83:DD96,RDGave)+COUNTIF(DD$83:DD96,RDGevent)+DF$57-1</f>
        <v>0</v>
      </c>
      <c r="DG96" s="43"/>
      <c r="DH96" s="6" t="str">
        <f t="shared" si="782"/>
        <v/>
      </c>
      <c r="DI96" s="6" t="str">
        <f t="shared" si="783"/>
        <v/>
      </c>
      <c r="DJ96" s="201">
        <f>COUNTIF(DH$83:DH96,OK)+COUNTIF(DH$83:DH96,RDGfix)+COUNTIF(DH$83:DH96,RDGave)+COUNTIF(DH$83:DH96,RDGevent)+DJ$57-1</f>
        <v>0</v>
      </c>
      <c r="DK96" s="43"/>
      <c r="DL96" s="6" t="str">
        <f t="shared" si="784"/>
        <v/>
      </c>
      <c r="DM96" s="6" t="str">
        <f t="shared" si="785"/>
        <v/>
      </c>
      <c r="DN96" s="201">
        <f>COUNTIF(DL$83:DL96,OK)+COUNTIF(DL$83:DL96,RDGfix)+COUNTIF(DL$83:DL96,RDGave)+COUNTIF(DL$83:DL96,RDGevent)+DN$57-1</f>
        <v>0</v>
      </c>
      <c r="DO96" s="43"/>
      <c r="DP96" s="6" t="str">
        <f t="shared" si="786"/>
        <v/>
      </c>
      <c r="DQ96" s="6" t="str">
        <f t="shared" si="787"/>
        <v/>
      </c>
      <c r="DR96" s="201">
        <f>COUNTIF(DP$83:DP96,OK)+COUNTIF(DP$83:DP96,RDGfix)+COUNTIF(DP$83:DP96,RDGave)+COUNTIF(DP$83:DP96,RDGevent)+DR$57-1</f>
        <v>0</v>
      </c>
      <c r="DS96" s="43"/>
      <c r="DT96" s="6" t="str">
        <f t="shared" si="788"/>
        <v/>
      </c>
      <c r="DU96" s="6" t="str">
        <f t="shared" si="789"/>
        <v/>
      </c>
      <c r="DV96" s="201">
        <f>COUNTIF(DT$83:DT96,OK)+COUNTIF(DT$83:DT96,RDGfix)+COUNTIF(DT$83:DT96,RDGave)+COUNTIF(DT$83:DT96,RDGevent)+DV$57-1</f>
        <v>0</v>
      </c>
      <c r="DW96" s="43"/>
      <c r="DX96" s="6" t="str">
        <f t="shared" si="790"/>
        <v/>
      </c>
      <c r="DY96" s="6" t="str">
        <f t="shared" si="791"/>
        <v/>
      </c>
      <c r="DZ96" s="201">
        <f>COUNTIF(DX$83:DX96,OK)+COUNTIF(DX$83:DX96,RDGfix)+COUNTIF(DX$83:DX96,RDGave)+COUNTIF(DX$83:DX96,RDGevent)+DZ$57-1</f>
        <v>0</v>
      </c>
      <c r="EA96" s="43"/>
      <c r="EB96" s="6" t="str">
        <f t="shared" si="792"/>
        <v/>
      </c>
      <c r="EC96" s="6" t="str">
        <f t="shared" si="793"/>
        <v/>
      </c>
      <c r="ED96" s="201">
        <f>COUNTIF(EB$83:EB96,OK)+COUNTIF(EB$83:EB96,RDGfix)+COUNTIF(EB$83:EB96,RDGave)+COUNTIF(EB$83:EB96,RDGevent)+ED$57-1</f>
        <v>0</v>
      </c>
      <c r="EE96" s="43"/>
      <c r="EF96" s="6" t="str">
        <f t="shared" si="794"/>
        <v/>
      </c>
      <c r="EG96" s="6" t="str">
        <f t="shared" si="795"/>
        <v/>
      </c>
      <c r="EH96" s="201">
        <f>COUNTIF(EF$83:EF96,OK)+COUNTIF(EF$83:EF96,RDGfix)+COUNTIF(EF$83:EF96,RDGave)+COUNTIF(EF$83:EF96,RDGevent)+EH$57-1</f>
        <v>0</v>
      </c>
      <c r="EI96" s="43"/>
      <c r="EJ96" s="6" t="str">
        <f t="shared" si="796"/>
        <v/>
      </c>
      <c r="EK96" s="6" t="str">
        <f t="shared" si="797"/>
        <v/>
      </c>
      <c r="EL96" s="201">
        <f>COUNTIF(EJ$83:EJ96,OK)+COUNTIF(EJ$83:EJ96,RDGfix)+COUNTIF(EJ$83:EJ96,RDGave)+COUNTIF(EJ$83:EJ96,RDGevent)+EL$57-1</f>
        <v>0</v>
      </c>
      <c r="EM96" s="43"/>
      <c r="EN96" s="6" t="str">
        <f t="shared" si="798"/>
        <v/>
      </c>
      <c r="EO96" s="6" t="str">
        <f t="shared" si="799"/>
        <v/>
      </c>
      <c r="EP96" s="201">
        <f>COUNTIF(EN$83:EN96,OK)+COUNTIF(EN$83:EN96,RDGfix)+COUNTIF(EN$83:EN96,RDGave)+COUNTIF(EN$83:EN96,RDGevent)+EP$57-1</f>
        <v>0</v>
      </c>
      <c r="EQ96" s="43"/>
      <c r="ER96" s="6" t="str">
        <f t="shared" si="800"/>
        <v/>
      </c>
      <c r="ES96" s="6" t="str">
        <f t="shared" si="801"/>
        <v/>
      </c>
      <c r="ET96" s="201">
        <f>COUNTIF(ER$83:ER96,OK)+COUNTIF(ER$83:ER96,RDGfix)+COUNTIF(ER$83:ER96,RDGave)+COUNTIF(ER$83:ER96,RDGevent)+ET$57-1</f>
        <v>0</v>
      </c>
      <c r="EU96" s="43"/>
      <c r="EV96" s="6" t="str">
        <f t="shared" si="802"/>
        <v/>
      </c>
      <c r="EW96" s="6" t="str">
        <f t="shared" si="803"/>
        <v/>
      </c>
      <c r="EX96" s="201">
        <f>COUNTIF(EV$83:EV96,OK)+COUNTIF(EV$83:EV96,RDGfix)+COUNTIF(EV$83:EV96,RDGave)+COUNTIF(EV$83:EV96,RDGevent)+EX$57-1</f>
        <v>0</v>
      </c>
      <c r="EY96" s="43"/>
      <c r="EZ96" s="6" t="str">
        <f t="shared" si="804"/>
        <v/>
      </c>
      <c r="FA96" s="6" t="str">
        <f t="shared" si="805"/>
        <v/>
      </c>
      <c r="FB96" s="201">
        <f>COUNTIF(EZ$83:EZ96,OK)+COUNTIF(EZ$83:EZ96,RDGfix)+COUNTIF(EZ$83:EZ96,RDGave)+COUNTIF(EZ$83:EZ96,RDGevent)+FB$57-1</f>
        <v>0</v>
      </c>
      <c r="FC96" s="43"/>
      <c r="FD96" s="6" t="str">
        <f t="shared" si="806"/>
        <v/>
      </c>
      <c r="FE96" s="6" t="str">
        <f t="shared" si="807"/>
        <v/>
      </c>
      <c r="FF96" s="201">
        <f>COUNTIF(FD$83:FD96,OK)+COUNTIF(FD$83:FD96,RDGfix)+COUNTIF(FD$83:FD96,RDGave)+COUNTIF(FD$83:FD96,RDGevent)+FF$57-1</f>
        <v>0</v>
      </c>
      <c r="FG96" s="43"/>
      <c r="FH96" s="6" t="str">
        <f t="shared" si="808"/>
        <v/>
      </c>
      <c r="FI96" s="6" t="str">
        <f t="shared" si="809"/>
        <v/>
      </c>
      <c r="FJ96" s="201">
        <f>COUNTIF(FH$83:FH96,OK)+COUNTIF(FH$83:FH96,RDGfix)+COUNTIF(FH$83:FH96,RDGave)+COUNTIF(FH$83:FH96,RDGevent)+FJ$57-1</f>
        <v>0</v>
      </c>
      <c r="FK96" s="2"/>
      <c r="FL96" s="53"/>
      <c r="FM96" s="2"/>
    </row>
    <row r="97" spans="1:169">
      <c r="B97" s="5" t="s">
        <v>32</v>
      </c>
      <c r="C97" s="242"/>
      <c r="D97" s="6" t="str">
        <f t="shared" si="648"/>
        <v/>
      </c>
      <c r="E97" s="6" t="str">
        <f t="shared" si="649"/>
        <v/>
      </c>
      <c r="F97" s="201">
        <f>COUNTIF(D$83:D97,OK)+COUNTIF(D$83:D97,RDGfix)+COUNTIF(D$83:D97,RDGave)+COUNTIF(D$83:D97,RDGevent)</f>
        <v>0</v>
      </c>
      <c r="G97" s="43"/>
      <c r="H97" s="6" t="str">
        <f t="shared" si="730"/>
        <v/>
      </c>
      <c r="I97" s="6" t="str">
        <f t="shared" si="731"/>
        <v/>
      </c>
      <c r="J97" s="201">
        <f>COUNTIF(H$83:H97,OK)+COUNTIF(H$83:H97,RDGfix)+COUNTIF(H$83:H97,RDGave)+COUNTIF(H$83:H97,RDGevent)+J$57-1</f>
        <v>0</v>
      </c>
      <c r="K97" s="43"/>
      <c r="L97" s="6" t="str">
        <f t="shared" si="732"/>
        <v/>
      </c>
      <c r="M97" s="6" t="str">
        <f t="shared" si="733"/>
        <v/>
      </c>
      <c r="N97" s="201">
        <f>COUNTIF(L$83:L97,OK)+COUNTIF(L$83:L97,RDGfix)+COUNTIF(L$83:L97,RDGave)+COUNTIF(L$83:L97,RDGevent)+N$57-1</f>
        <v>0</v>
      </c>
      <c r="O97" s="43"/>
      <c r="P97" s="6" t="str">
        <f t="shared" si="734"/>
        <v/>
      </c>
      <c r="Q97" s="6" t="str">
        <f t="shared" si="735"/>
        <v/>
      </c>
      <c r="R97" s="201">
        <f>COUNTIF(P$83:P97,OK)+COUNTIF(P$83:P97,RDGfix)+COUNTIF(P$83:P97,RDGave)+COUNTIF(P$83:P97,RDGevent)+R$57-1</f>
        <v>0</v>
      </c>
      <c r="S97" s="43"/>
      <c r="T97" s="6" t="str">
        <f t="shared" si="736"/>
        <v/>
      </c>
      <c r="U97" s="6" t="str">
        <f t="shared" si="737"/>
        <v/>
      </c>
      <c r="V97" s="201">
        <f>COUNTIF(T$83:T97,OK)+COUNTIF(T$83:T97,RDGfix)+COUNTIF(T$83:T97,RDGave)+COUNTIF(T$83:T97,RDGevent)+V$57-1</f>
        <v>0</v>
      </c>
      <c r="W97" s="43"/>
      <c r="X97" s="6" t="str">
        <f t="shared" si="738"/>
        <v/>
      </c>
      <c r="Y97" s="6" t="str">
        <f t="shared" si="739"/>
        <v/>
      </c>
      <c r="Z97" s="201">
        <f>COUNTIF(X$83:X97,OK)+COUNTIF(X$83:X97,RDGfix)+COUNTIF(X$83:X97,RDGave)+COUNTIF(X$83:X97,RDGevent)+Z$57-1</f>
        <v>0</v>
      </c>
      <c r="AA97" s="43"/>
      <c r="AB97" s="6" t="str">
        <f t="shared" si="740"/>
        <v/>
      </c>
      <c r="AC97" s="6" t="str">
        <f t="shared" si="741"/>
        <v/>
      </c>
      <c r="AD97" s="201">
        <f>COUNTIF(AB$83:AB97,OK)+COUNTIF(AB$83:AB97,RDGfix)+COUNTIF(AB$83:AB97,RDGave)+COUNTIF(AB$83:AB97,RDGevent)+AD$57-1</f>
        <v>0</v>
      </c>
      <c r="AE97" s="43"/>
      <c r="AF97" s="6" t="str">
        <f t="shared" si="742"/>
        <v/>
      </c>
      <c r="AG97" s="6" t="str">
        <f t="shared" si="743"/>
        <v/>
      </c>
      <c r="AH97" s="201">
        <f>COUNTIF(AF$83:AF97,OK)+COUNTIF(AF$83:AF97,RDGfix)+COUNTIF(AF$83:AF97,RDGave)+COUNTIF(AF$83:AF97,RDGevent)+AH$57-1</f>
        <v>0</v>
      </c>
      <c r="AI97" s="43"/>
      <c r="AJ97" s="6" t="str">
        <f t="shared" si="744"/>
        <v/>
      </c>
      <c r="AK97" s="6" t="str">
        <f t="shared" si="745"/>
        <v/>
      </c>
      <c r="AL97" s="201">
        <f>COUNTIF(AJ$83:AJ97,OK)+COUNTIF(AJ$83:AJ97,RDGfix)+COUNTIF(AJ$83:AJ97,RDGave)+COUNTIF(AJ$83:AJ97,RDGevent)+AL$57-1</f>
        <v>0</v>
      </c>
      <c r="AM97" s="242"/>
      <c r="AN97" s="6" t="str">
        <f t="shared" si="746"/>
        <v/>
      </c>
      <c r="AO97" s="6" t="str">
        <f t="shared" si="747"/>
        <v/>
      </c>
      <c r="AP97" s="201">
        <f>COUNTIF(AN$83:AN97,OK)+COUNTIF(AN$83:AN97,RDGfix)+COUNTIF(AN$83:AN97,RDGave)+COUNTIF(AN$83:AN97,RDGevent)+AP$57-1</f>
        <v>0</v>
      </c>
      <c r="AQ97" s="43"/>
      <c r="AR97" s="6" t="str">
        <f t="shared" si="748"/>
        <v/>
      </c>
      <c r="AS97" s="6" t="str">
        <f t="shared" si="749"/>
        <v/>
      </c>
      <c r="AT97" s="201">
        <f>COUNTIF(AR$83:AR97,OK)+COUNTIF(AR$83:AR97,RDGfix)+COUNTIF(AR$83:AR97,RDGave)+COUNTIF(AR$83:AR97,RDGevent)+AT$57-1</f>
        <v>0</v>
      </c>
      <c r="AU97" s="43"/>
      <c r="AV97" s="6" t="str">
        <f t="shared" si="750"/>
        <v/>
      </c>
      <c r="AW97" s="6" t="str">
        <f t="shared" si="751"/>
        <v/>
      </c>
      <c r="AX97" s="201">
        <f>COUNTIF(AV$83:AV97,OK)+COUNTIF(AV$83:AV97,RDGfix)+COUNTIF(AV$83:AV97,RDGave)+COUNTIF(AV$83:AV97,RDGevent)+AX$57-1</f>
        <v>0</v>
      </c>
      <c r="AY97" s="43"/>
      <c r="AZ97" s="6" t="str">
        <f t="shared" si="752"/>
        <v/>
      </c>
      <c r="BA97" s="6" t="str">
        <f t="shared" si="753"/>
        <v/>
      </c>
      <c r="BB97" s="201">
        <f>COUNTIF(AZ$83:AZ97,OK)+COUNTIF(AZ$83:AZ97,RDGfix)+COUNTIF(AZ$83:AZ97,RDGave)+COUNTIF(AZ$83:AZ97,RDGevent)+BB$57-1</f>
        <v>0</v>
      </c>
      <c r="BC97" s="43"/>
      <c r="BD97" s="6" t="str">
        <f t="shared" si="754"/>
        <v/>
      </c>
      <c r="BE97" s="6" t="str">
        <f t="shared" si="755"/>
        <v/>
      </c>
      <c r="BF97" s="201">
        <f>COUNTIF(BD$83:BD97,OK)+COUNTIF(BD$83:BD97,RDGfix)+COUNTIF(BD$83:BD97,RDGave)+COUNTIF(BD$83:BD97,RDGevent)+BF$57-1</f>
        <v>0</v>
      </c>
      <c r="BG97" s="43"/>
      <c r="BH97" s="6" t="str">
        <f t="shared" si="756"/>
        <v/>
      </c>
      <c r="BI97" s="6" t="str">
        <f t="shared" si="757"/>
        <v/>
      </c>
      <c r="BJ97" s="201">
        <f>COUNTIF(BH$83:BH97,OK)+COUNTIF(BH$83:BH97,RDGfix)+COUNTIF(BH$83:BH97,RDGave)+COUNTIF(BH$83:BH97,RDGevent)+BJ$57-1</f>
        <v>0</v>
      </c>
      <c r="BK97" s="43"/>
      <c r="BL97" s="6" t="str">
        <f t="shared" si="758"/>
        <v/>
      </c>
      <c r="BM97" s="6" t="str">
        <f t="shared" si="759"/>
        <v/>
      </c>
      <c r="BN97" s="201">
        <f>COUNTIF(BL$83:BL97,OK)+COUNTIF(BL$83:BL97,RDGfix)+COUNTIF(BL$83:BL97,RDGave)+COUNTIF(BL$83:BL97,RDGevent)+BN$57-1</f>
        <v>0</v>
      </c>
      <c r="BO97" s="43"/>
      <c r="BP97" s="6" t="str">
        <f t="shared" si="760"/>
        <v/>
      </c>
      <c r="BQ97" s="6" t="str">
        <f t="shared" si="761"/>
        <v/>
      </c>
      <c r="BR97" s="201">
        <f>COUNTIF(BP$83:BP97,OK)+COUNTIF(BP$83:BP97,RDGfix)+COUNTIF(BP$83:BP97,RDGave)+COUNTIF(BP$83:BP97,RDGevent)+BR$57-1</f>
        <v>0</v>
      </c>
      <c r="BS97" s="43"/>
      <c r="BT97" s="6" t="str">
        <f t="shared" si="762"/>
        <v/>
      </c>
      <c r="BU97" s="6" t="str">
        <f t="shared" si="763"/>
        <v/>
      </c>
      <c r="BV97" s="201">
        <f>COUNTIF(BT$83:BT97,OK)+COUNTIF(BT$83:BT97,RDGfix)+COUNTIF(BT$83:BT97,RDGave)+COUNTIF(BT$83:BT97,RDGevent)+BV$57-1</f>
        <v>0</v>
      </c>
      <c r="BW97" s="43"/>
      <c r="BX97" s="6" t="str">
        <f t="shared" si="764"/>
        <v/>
      </c>
      <c r="BY97" s="6" t="str">
        <f t="shared" si="765"/>
        <v/>
      </c>
      <c r="BZ97" s="201">
        <f>COUNTIF(BX$83:BX97,OK)+COUNTIF(BX$83:BX97,RDGfix)+COUNTIF(BX$83:BX97,RDGave)+COUNTIF(BX$83:BX97,RDGevent)+BZ$57-1</f>
        <v>0</v>
      </c>
      <c r="CA97" s="43"/>
      <c r="CB97" s="6" t="str">
        <f t="shared" si="766"/>
        <v/>
      </c>
      <c r="CC97" s="6" t="str">
        <f t="shared" si="767"/>
        <v/>
      </c>
      <c r="CD97" s="201">
        <f>COUNTIF(CB$83:CB97,OK)+COUNTIF(CB$83:CB97,RDGfix)+COUNTIF(CB$83:CB97,RDGave)+COUNTIF(CB$83:CB97,RDGevent)+CD$57-1</f>
        <v>0</v>
      </c>
      <c r="CE97" s="43"/>
      <c r="CF97" s="6" t="str">
        <f t="shared" si="768"/>
        <v/>
      </c>
      <c r="CG97" s="6" t="str">
        <f t="shared" si="769"/>
        <v/>
      </c>
      <c r="CH97" s="201">
        <f>COUNTIF(CF$83:CF97,OK)+COUNTIF(CF$83:CF97,RDGfix)+COUNTIF(CF$83:CF97,RDGave)+COUNTIF(CF$83:CF97,RDGevent)+CH$57-1</f>
        <v>0</v>
      </c>
      <c r="CI97" s="43"/>
      <c r="CJ97" s="6" t="str">
        <f t="shared" si="770"/>
        <v/>
      </c>
      <c r="CK97" s="6" t="str">
        <f t="shared" si="771"/>
        <v/>
      </c>
      <c r="CL97" s="201">
        <f>COUNTIF(CJ$83:CJ97,OK)+COUNTIF(CJ$83:CJ97,RDGfix)+COUNTIF(CJ$83:CJ97,RDGave)+COUNTIF(CJ$83:CJ97,RDGevent)+CL$57-1</f>
        <v>0</v>
      </c>
      <c r="CM97" s="43"/>
      <c r="CN97" s="6" t="str">
        <f t="shared" si="772"/>
        <v/>
      </c>
      <c r="CO97" s="6" t="str">
        <f t="shared" si="773"/>
        <v/>
      </c>
      <c r="CP97" s="201">
        <f>COUNTIF(CN$83:CN97,OK)+COUNTIF(CN$83:CN97,RDGfix)+COUNTIF(CN$83:CN97,RDGave)+COUNTIF(CN$83:CN97,RDGevent)+CP$57-1</f>
        <v>0</v>
      </c>
      <c r="CQ97" s="43"/>
      <c r="CR97" s="6" t="str">
        <f t="shared" si="774"/>
        <v/>
      </c>
      <c r="CS97" s="6" t="str">
        <f t="shared" si="775"/>
        <v/>
      </c>
      <c r="CT97" s="201">
        <f>COUNTIF(CR$83:CR97,OK)+COUNTIF(CR$83:CR97,RDGfix)+COUNTIF(CR$83:CR97,RDGave)+COUNTIF(CR$83:CR97,RDGevent)+CT$57-1</f>
        <v>0</v>
      </c>
      <c r="CU97" s="43"/>
      <c r="CV97" s="6" t="str">
        <f t="shared" si="776"/>
        <v/>
      </c>
      <c r="CW97" s="6" t="str">
        <f t="shared" si="777"/>
        <v/>
      </c>
      <c r="CX97" s="201">
        <f>COUNTIF(CV$83:CV97,OK)+COUNTIF(CV$83:CV97,RDGfix)+COUNTIF(CV$83:CV97,RDGave)+COUNTIF(CV$83:CV97,RDGevent)+CX$57-1</f>
        <v>0</v>
      </c>
      <c r="CY97" s="43"/>
      <c r="CZ97" s="6" t="str">
        <f t="shared" si="778"/>
        <v/>
      </c>
      <c r="DA97" s="6" t="str">
        <f t="shared" si="779"/>
        <v/>
      </c>
      <c r="DB97" s="201">
        <f>COUNTIF(CZ$83:CZ97,OK)+COUNTIF(CZ$83:CZ97,RDGfix)+COUNTIF(CZ$83:CZ97,RDGave)+COUNTIF(CZ$83:CZ97,RDGevent)+DB$57-1</f>
        <v>0</v>
      </c>
      <c r="DC97" s="43"/>
      <c r="DD97" s="6" t="str">
        <f t="shared" si="780"/>
        <v/>
      </c>
      <c r="DE97" s="6" t="str">
        <f t="shared" si="781"/>
        <v/>
      </c>
      <c r="DF97" s="201">
        <f>COUNTIF(DD$83:DD97,OK)+COUNTIF(DD$83:DD97,RDGfix)+COUNTIF(DD$83:DD97,RDGave)+COUNTIF(DD$83:DD97,RDGevent)+DF$57-1</f>
        <v>0</v>
      </c>
      <c r="DG97" s="43"/>
      <c r="DH97" s="6" t="str">
        <f t="shared" si="782"/>
        <v/>
      </c>
      <c r="DI97" s="6" t="str">
        <f t="shared" si="783"/>
        <v/>
      </c>
      <c r="DJ97" s="201">
        <f>COUNTIF(DH$83:DH97,OK)+COUNTIF(DH$83:DH97,RDGfix)+COUNTIF(DH$83:DH97,RDGave)+COUNTIF(DH$83:DH97,RDGevent)+DJ$57-1</f>
        <v>0</v>
      </c>
      <c r="DK97" s="43"/>
      <c r="DL97" s="6" t="str">
        <f t="shared" si="784"/>
        <v/>
      </c>
      <c r="DM97" s="6" t="str">
        <f t="shared" si="785"/>
        <v/>
      </c>
      <c r="DN97" s="201">
        <f>COUNTIF(DL$83:DL97,OK)+COUNTIF(DL$83:DL97,RDGfix)+COUNTIF(DL$83:DL97,RDGave)+COUNTIF(DL$83:DL97,RDGevent)+DN$57-1</f>
        <v>0</v>
      </c>
      <c r="DO97" s="43"/>
      <c r="DP97" s="6" t="str">
        <f t="shared" si="786"/>
        <v/>
      </c>
      <c r="DQ97" s="6" t="str">
        <f t="shared" si="787"/>
        <v/>
      </c>
      <c r="DR97" s="201">
        <f>COUNTIF(DP$83:DP97,OK)+COUNTIF(DP$83:DP97,RDGfix)+COUNTIF(DP$83:DP97,RDGave)+COUNTIF(DP$83:DP97,RDGevent)+DR$57-1</f>
        <v>0</v>
      </c>
      <c r="DS97" s="43"/>
      <c r="DT97" s="6" t="str">
        <f t="shared" si="788"/>
        <v/>
      </c>
      <c r="DU97" s="6" t="str">
        <f t="shared" si="789"/>
        <v/>
      </c>
      <c r="DV97" s="201">
        <f>COUNTIF(DT$83:DT97,OK)+COUNTIF(DT$83:DT97,RDGfix)+COUNTIF(DT$83:DT97,RDGave)+COUNTIF(DT$83:DT97,RDGevent)+DV$57-1</f>
        <v>0</v>
      </c>
      <c r="DW97" s="43"/>
      <c r="DX97" s="6" t="str">
        <f t="shared" si="790"/>
        <v/>
      </c>
      <c r="DY97" s="6" t="str">
        <f t="shared" si="791"/>
        <v/>
      </c>
      <c r="DZ97" s="201">
        <f>COUNTIF(DX$83:DX97,OK)+COUNTIF(DX$83:DX97,RDGfix)+COUNTIF(DX$83:DX97,RDGave)+COUNTIF(DX$83:DX97,RDGevent)+DZ$57-1</f>
        <v>0</v>
      </c>
      <c r="EA97" s="43"/>
      <c r="EB97" s="6" t="str">
        <f t="shared" si="792"/>
        <v/>
      </c>
      <c r="EC97" s="6" t="str">
        <f t="shared" si="793"/>
        <v/>
      </c>
      <c r="ED97" s="201">
        <f>COUNTIF(EB$83:EB97,OK)+COUNTIF(EB$83:EB97,RDGfix)+COUNTIF(EB$83:EB97,RDGave)+COUNTIF(EB$83:EB97,RDGevent)+ED$57-1</f>
        <v>0</v>
      </c>
      <c r="EE97" s="43"/>
      <c r="EF97" s="6" t="str">
        <f t="shared" si="794"/>
        <v/>
      </c>
      <c r="EG97" s="6" t="str">
        <f t="shared" si="795"/>
        <v/>
      </c>
      <c r="EH97" s="201">
        <f>COUNTIF(EF$83:EF97,OK)+COUNTIF(EF$83:EF97,RDGfix)+COUNTIF(EF$83:EF97,RDGave)+COUNTIF(EF$83:EF97,RDGevent)+EH$57-1</f>
        <v>0</v>
      </c>
      <c r="EI97" s="43"/>
      <c r="EJ97" s="6" t="str">
        <f t="shared" si="796"/>
        <v/>
      </c>
      <c r="EK97" s="6" t="str">
        <f t="shared" si="797"/>
        <v/>
      </c>
      <c r="EL97" s="201">
        <f>COUNTIF(EJ$83:EJ97,OK)+COUNTIF(EJ$83:EJ97,RDGfix)+COUNTIF(EJ$83:EJ97,RDGave)+COUNTIF(EJ$83:EJ97,RDGevent)+EL$57-1</f>
        <v>0</v>
      </c>
      <c r="EM97" s="43"/>
      <c r="EN97" s="6" t="str">
        <f t="shared" si="798"/>
        <v/>
      </c>
      <c r="EO97" s="6" t="str">
        <f t="shared" si="799"/>
        <v/>
      </c>
      <c r="EP97" s="201">
        <f>COUNTIF(EN$83:EN97,OK)+COUNTIF(EN$83:EN97,RDGfix)+COUNTIF(EN$83:EN97,RDGave)+COUNTIF(EN$83:EN97,RDGevent)+EP$57-1</f>
        <v>0</v>
      </c>
      <c r="EQ97" s="43"/>
      <c r="ER97" s="6" t="str">
        <f t="shared" si="800"/>
        <v/>
      </c>
      <c r="ES97" s="6" t="str">
        <f t="shared" si="801"/>
        <v/>
      </c>
      <c r="ET97" s="201">
        <f>COUNTIF(ER$83:ER97,OK)+COUNTIF(ER$83:ER97,RDGfix)+COUNTIF(ER$83:ER97,RDGave)+COUNTIF(ER$83:ER97,RDGevent)+ET$57-1</f>
        <v>0</v>
      </c>
      <c r="EU97" s="43"/>
      <c r="EV97" s="6" t="str">
        <f t="shared" si="802"/>
        <v/>
      </c>
      <c r="EW97" s="6" t="str">
        <f t="shared" si="803"/>
        <v/>
      </c>
      <c r="EX97" s="201">
        <f>COUNTIF(EV$83:EV97,OK)+COUNTIF(EV$83:EV97,RDGfix)+COUNTIF(EV$83:EV97,RDGave)+COUNTIF(EV$83:EV97,RDGevent)+EX$57-1</f>
        <v>0</v>
      </c>
      <c r="EY97" s="43"/>
      <c r="EZ97" s="6" t="str">
        <f t="shared" si="804"/>
        <v/>
      </c>
      <c r="FA97" s="6" t="str">
        <f t="shared" si="805"/>
        <v/>
      </c>
      <c r="FB97" s="201">
        <f>COUNTIF(EZ$83:EZ97,OK)+COUNTIF(EZ$83:EZ97,RDGfix)+COUNTIF(EZ$83:EZ97,RDGave)+COUNTIF(EZ$83:EZ97,RDGevent)+FB$57-1</f>
        <v>0</v>
      </c>
      <c r="FC97" s="43"/>
      <c r="FD97" s="6" t="str">
        <f t="shared" si="806"/>
        <v/>
      </c>
      <c r="FE97" s="6" t="str">
        <f t="shared" si="807"/>
        <v/>
      </c>
      <c r="FF97" s="201">
        <f>COUNTIF(FD$83:FD97,OK)+COUNTIF(FD$83:FD97,RDGfix)+COUNTIF(FD$83:FD97,RDGave)+COUNTIF(FD$83:FD97,RDGevent)+FF$57-1</f>
        <v>0</v>
      </c>
      <c r="FG97" s="43"/>
      <c r="FH97" s="6" t="str">
        <f t="shared" si="808"/>
        <v/>
      </c>
      <c r="FI97" s="6" t="str">
        <f t="shared" si="809"/>
        <v/>
      </c>
      <c r="FJ97" s="201">
        <f>COUNTIF(FH$83:FH97,OK)+COUNTIF(FH$83:FH97,RDGfix)+COUNTIF(FH$83:FH97,RDGave)+COUNTIF(FH$83:FH97,RDGevent)+FJ$57-1</f>
        <v>0</v>
      </c>
      <c r="FK97" s="2"/>
      <c r="FL97" s="53"/>
      <c r="FM97" s="2"/>
    </row>
    <row r="98" spans="1:169">
      <c r="B98" s="5" t="s">
        <v>33</v>
      </c>
      <c r="C98" s="242"/>
      <c r="D98" s="6" t="str">
        <f t="shared" si="648"/>
        <v/>
      </c>
      <c r="E98" s="6" t="str">
        <f t="shared" si="649"/>
        <v/>
      </c>
      <c r="F98" s="201">
        <f>COUNTIF(D$83:D98,OK)+COUNTIF(D$83:D98,RDGfix)+COUNTIF(D$83:D98,RDGave)+COUNTIF(D$83:D98,RDGevent)</f>
        <v>0</v>
      </c>
      <c r="G98" s="43"/>
      <c r="H98" s="6" t="str">
        <f t="shared" si="730"/>
        <v/>
      </c>
      <c r="I98" s="6" t="str">
        <f t="shared" si="731"/>
        <v/>
      </c>
      <c r="J98" s="201">
        <f>COUNTIF(H$83:H98,OK)+COUNTIF(H$83:H98,RDGfix)+COUNTIF(H$83:H98,RDGave)+COUNTIF(H$83:H98,RDGevent)+J$57-1</f>
        <v>0</v>
      </c>
      <c r="K98" s="43"/>
      <c r="L98" s="6" t="str">
        <f t="shared" si="732"/>
        <v/>
      </c>
      <c r="M98" s="6" t="str">
        <f t="shared" si="733"/>
        <v/>
      </c>
      <c r="N98" s="201">
        <f>COUNTIF(L$83:L98,OK)+COUNTIF(L$83:L98,RDGfix)+COUNTIF(L$83:L98,RDGave)+COUNTIF(L$83:L98,RDGevent)+N$57-1</f>
        <v>0</v>
      </c>
      <c r="O98" s="43"/>
      <c r="P98" s="6" t="str">
        <f t="shared" si="734"/>
        <v/>
      </c>
      <c r="Q98" s="6" t="str">
        <f t="shared" si="735"/>
        <v/>
      </c>
      <c r="R98" s="201">
        <f>COUNTIF(P$83:P98,OK)+COUNTIF(P$83:P98,RDGfix)+COUNTIF(P$83:P98,RDGave)+COUNTIF(P$83:P98,RDGevent)+R$57-1</f>
        <v>0</v>
      </c>
      <c r="S98" s="43"/>
      <c r="T98" s="6" t="str">
        <f t="shared" si="736"/>
        <v/>
      </c>
      <c r="U98" s="6" t="str">
        <f t="shared" si="737"/>
        <v/>
      </c>
      <c r="V98" s="201">
        <f>COUNTIF(T$83:T98,OK)+COUNTIF(T$83:T98,RDGfix)+COUNTIF(T$83:T98,RDGave)+COUNTIF(T$83:T98,RDGevent)+V$57-1</f>
        <v>0</v>
      </c>
      <c r="W98" s="43"/>
      <c r="X98" s="6" t="str">
        <f t="shared" si="738"/>
        <v/>
      </c>
      <c r="Y98" s="6" t="str">
        <f t="shared" si="739"/>
        <v/>
      </c>
      <c r="Z98" s="201">
        <f>COUNTIF(X$83:X98,OK)+COUNTIF(X$83:X98,RDGfix)+COUNTIF(X$83:X98,RDGave)+COUNTIF(X$83:X98,RDGevent)+Z$57-1</f>
        <v>0</v>
      </c>
      <c r="AA98" s="43"/>
      <c r="AB98" s="6" t="str">
        <f t="shared" si="740"/>
        <v/>
      </c>
      <c r="AC98" s="6" t="str">
        <f t="shared" si="741"/>
        <v/>
      </c>
      <c r="AD98" s="201">
        <f>COUNTIF(AB$83:AB98,OK)+COUNTIF(AB$83:AB98,RDGfix)+COUNTIF(AB$83:AB98,RDGave)+COUNTIF(AB$83:AB98,RDGevent)+AD$57-1</f>
        <v>0</v>
      </c>
      <c r="AE98" s="43"/>
      <c r="AF98" s="6" t="str">
        <f t="shared" si="742"/>
        <v/>
      </c>
      <c r="AG98" s="6" t="str">
        <f t="shared" si="743"/>
        <v/>
      </c>
      <c r="AH98" s="201">
        <f>COUNTIF(AF$83:AF98,OK)+COUNTIF(AF$83:AF98,RDGfix)+COUNTIF(AF$83:AF98,RDGave)+COUNTIF(AF$83:AF98,RDGevent)+AH$57-1</f>
        <v>0</v>
      </c>
      <c r="AI98" s="43"/>
      <c r="AJ98" s="6" t="str">
        <f t="shared" si="744"/>
        <v/>
      </c>
      <c r="AK98" s="6" t="str">
        <f t="shared" si="745"/>
        <v/>
      </c>
      <c r="AL98" s="201">
        <f>COUNTIF(AJ$83:AJ98,OK)+COUNTIF(AJ$83:AJ98,RDGfix)+COUNTIF(AJ$83:AJ98,RDGave)+COUNTIF(AJ$83:AJ98,RDGevent)+AL$57-1</f>
        <v>0</v>
      </c>
      <c r="AM98" s="242"/>
      <c r="AN98" s="6" t="str">
        <f t="shared" si="746"/>
        <v/>
      </c>
      <c r="AO98" s="6" t="str">
        <f t="shared" si="747"/>
        <v/>
      </c>
      <c r="AP98" s="201">
        <f>COUNTIF(AN$83:AN98,OK)+COUNTIF(AN$83:AN98,RDGfix)+COUNTIF(AN$83:AN98,RDGave)+COUNTIF(AN$83:AN98,RDGevent)+AP$57-1</f>
        <v>0</v>
      </c>
      <c r="AQ98" s="43"/>
      <c r="AR98" s="6" t="str">
        <f t="shared" si="748"/>
        <v/>
      </c>
      <c r="AS98" s="6" t="str">
        <f t="shared" si="749"/>
        <v/>
      </c>
      <c r="AT98" s="201">
        <f>COUNTIF(AR$83:AR98,OK)+COUNTIF(AR$83:AR98,RDGfix)+COUNTIF(AR$83:AR98,RDGave)+COUNTIF(AR$83:AR98,RDGevent)+AT$57-1</f>
        <v>0</v>
      </c>
      <c r="AU98" s="43"/>
      <c r="AV98" s="6" t="str">
        <f t="shared" si="750"/>
        <v/>
      </c>
      <c r="AW98" s="6" t="str">
        <f t="shared" si="751"/>
        <v/>
      </c>
      <c r="AX98" s="201">
        <f>COUNTIF(AV$83:AV98,OK)+COUNTIF(AV$83:AV98,RDGfix)+COUNTIF(AV$83:AV98,RDGave)+COUNTIF(AV$83:AV98,RDGevent)+AX$57-1</f>
        <v>0</v>
      </c>
      <c r="AY98" s="43"/>
      <c r="AZ98" s="6" t="str">
        <f t="shared" si="752"/>
        <v/>
      </c>
      <c r="BA98" s="6" t="str">
        <f t="shared" si="753"/>
        <v/>
      </c>
      <c r="BB98" s="201">
        <f>COUNTIF(AZ$83:AZ98,OK)+COUNTIF(AZ$83:AZ98,RDGfix)+COUNTIF(AZ$83:AZ98,RDGave)+COUNTIF(AZ$83:AZ98,RDGevent)+BB$57-1</f>
        <v>0</v>
      </c>
      <c r="BC98" s="43"/>
      <c r="BD98" s="6" t="str">
        <f t="shared" si="754"/>
        <v/>
      </c>
      <c r="BE98" s="6" t="str">
        <f t="shared" si="755"/>
        <v/>
      </c>
      <c r="BF98" s="201">
        <f>COUNTIF(BD$83:BD98,OK)+COUNTIF(BD$83:BD98,RDGfix)+COUNTIF(BD$83:BD98,RDGave)+COUNTIF(BD$83:BD98,RDGevent)+BF$57-1</f>
        <v>0</v>
      </c>
      <c r="BG98" s="43"/>
      <c r="BH98" s="6" t="str">
        <f t="shared" si="756"/>
        <v/>
      </c>
      <c r="BI98" s="6" t="str">
        <f t="shared" si="757"/>
        <v/>
      </c>
      <c r="BJ98" s="201">
        <f>COUNTIF(BH$83:BH98,OK)+COUNTIF(BH$83:BH98,RDGfix)+COUNTIF(BH$83:BH98,RDGave)+COUNTIF(BH$83:BH98,RDGevent)+BJ$57-1</f>
        <v>0</v>
      </c>
      <c r="BK98" s="43"/>
      <c r="BL98" s="6" t="str">
        <f t="shared" si="758"/>
        <v/>
      </c>
      <c r="BM98" s="6" t="str">
        <f t="shared" si="759"/>
        <v/>
      </c>
      <c r="BN98" s="201">
        <f>COUNTIF(BL$83:BL98,OK)+COUNTIF(BL$83:BL98,RDGfix)+COUNTIF(BL$83:BL98,RDGave)+COUNTIF(BL$83:BL98,RDGevent)+BN$57-1</f>
        <v>0</v>
      </c>
      <c r="BO98" s="43"/>
      <c r="BP98" s="6" t="str">
        <f t="shared" si="760"/>
        <v/>
      </c>
      <c r="BQ98" s="6" t="str">
        <f t="shared" si="761"/>
        <v/>
      </c>
      <c r="BR98" s="201">
        <f>COUNTIF(BP$83:BP98,OK)+COUNTIF(BP$83:BP98,RDGfix)+COUNTIF(BP$83:BP98,RDGave)+COUNTIF(BP$83:BP98,RDGevent)+BR$57-1</f>
        <v>0</v>
      </c>
      <c r="BS98" s="43"/>
      <c r="BT98" s="6" t="str">
        <f t="shared" si="762"/>
        <v/>
      </c>
      <c r="BU98" s="6" t="str">
        <f t="shared" si="763"/>
        <v/>
      </c>
      <c r="BV98" s="201">
        <f>COUNTIF(BT$83:BT98,OK)+COUNTIF(BT$83:BT98,RDGfix)+COUNTIF(BT$83:BT98,RDGave)+COUNTIF(BT$83:BT98,RDGevent)+BV$57-1</f>
        <v>0</v>
      </c>
      <c r="BW98" s="43"/>
      <c r="BX98" s="6" t="str">
        <f t="shared" si="764"/>
        <v/>
      </c>
      <c r="BY98" s="6" t="str">
        <f t="shared" si="765"/>
        <v/>
      </c>
      <c r="BZ98" s="201">
        <f>COUNTIF(BX$83:BX98,OK)+COUNTIF(BX$83:BX98,RDGfix)+COUNTIF(BX$83:BX98,RDGave)+COUNTIF(BX$83:BX98,RDGevent)+BZ$57-1</f>
        <v>0</v>
      </c>
      <c r="CA98" s="43"/>
      <c r="CB98" s="6" t="str">
        <f t="shared" si="766"/>
        <v/>
      </c>
      <c r="CC98" s="6" t="str">
        <f t="shared" si="767"/>
        <v/>
      </c>
      <c r="CD98" s="201">
        <f>COUNTIF(CB$83:CB98,OK)+COUNTIF(CB$83:CB98,RDGfix)+COUNTIF(CB$83:CB98,RDGave)+COUNTIF(CB$83:CB98,RDGevent)+CD$57-1</f>
        <v>0</v>
      </c>
      <c r="CE98" s="43"/>
      <c r="CF98" s="6" t="str">
        <f t="shared" si="768"/>
        <v/>
      </c>
      <c r="CG98" s="6" t="str">
        <f t="shared" si="769"/>
        <v/>
      </c>
      <c r="CH98" s="201">
        <f>COUNTIF(CF$83:CF98,OK)+COUNTIF(CF$83:CF98,RDGfix)+COUNTIF(CF$83:CF98,RDGave)+COUNTIF(CF$83:CF98,RDGevent)+CH$57-1</f>
        <v>0</v>
      </c>
      <c r="CI98" s="43"/>
      <c r="CJ98" s="6" t="str">
        <f t="shared" si="770"/>
        <v/>
      </c>
      <c r="CK98" s="6" t="str">
        <f t="shared" si="771"/>
        <v/>
      </c>
      <c r="CL98" s="201">
        <f>COUNTIF(CJ$83:CJ98,OK)+COUNTIF(CJ$83:CJ98,RDGfix)+COUNTIF(CJ$83:CJ98,RDGave)+COUNTIF(CJ$83:CJ98,RDGevent)+CL$57-1</f>
        <v>0</v>
      </c>
      <c r="CM98" s="43"/>
      <c r="CN98" s="6" t="str">
        <f t="shared" si="772"/>
        <v/>
      </c>
      <c r="CO98" s="6" t="str">
        <f t="shared" si="773"/>
        <v/>
      </c>
      <c r="CP98" s="201">
        <f>COUNTIF(CN$83:CN98,OK)+COUNTIF(CN$83:CN98,RDGfix)+COUNTIF(CN$83:CN98,RDGave)+COUNTIF(CN$83:CN98,RDGevent)+CP$57-1</f>
        <v>0</v>
      </c>
      <c r="CQ98" s="43"/>
      <c r="CR98" s="6" t="str">
        <f t="shared" si="774"/>
        <v/>
      </c>
      <c r="CS98" s="6" t="str">
        <f t="shared" si="775"/>
        <v/>
      </c>
      <c r="CT98" s="201">
        <f>COUNTIF(CR$83:CR98,OK)+COUNTIF(CR$83:CR98,RDGfix)+COUNTIF(CR$83:CR98,RDGave)+COUNTIF(CR$83:CR98,RDGevent)+CT$57-1</f>
        <v>0</v>
      </c>
      <c r="CU98" s="43"/>
      <c r="CV98" s="6" t="str">
        <f t="shared" si="776"/>
        <v/>
      </c>
      <c r="CW98" s="6" t="str">
        <f t="shared" si="777"/>
        <v/>
      </c>
      <c r="CX98" s="201">
        <f>COUNTIF(CV$83:CV98,OK)+COUNTIF(CV$83:CV98,RDGfix)+COUNTIF(CV$83:CV98,RDGave)+COUNTIF(CV$83:CV98,RDGevent)+CX$57-1</f>
        <v>0</v>
      </c>
      <c r="CY98" s="43"/>
      <c r="CZ98" s="6" t="str">
        <f t="shared" si="778"/>
        <v/>
      </c>
      <c r="DA98" s="6" t="str">
        <f t="shared" si="779"/>
        <v/>
      </c>
      <c r="DB98" s="201">
        <f>COUNTIF(CZ$83:CZ98,OK)+COUNTIF(CZ$83:CZ98,RDGfix)+COUNTIF(CZ$83:CZ98,RDGave)+COUNTIF(CZ$83:CZ98,RDGevent)+DB$57-1</f>
        <v>0</v>
      </c>
      <c r="DC98" s="43"/>
      <c r="DD98" s="6" t="str">
        <f t="shared" si="780"/>
        <v/>
      </c>
      <c r="DE98" s="6" t="str">
        <f t="shared" si="781"/>
        <v/>
      </c>
      <c r="DF98" s="201">
        <f>COUNTIF(DD$83:DD98,OK)+COUNTIF(DD$83:DD98,RDGfix)+COUNTIF(DD$83:DD98,RDGave)+COUNTIF(DD$83:DD98,RDGevent)+DF$57-1</f>
        <v>0</v>
      </c>
      <c r="DG98" s="43"/>
      <c r="DH98" s="6" t="str">
        <f t="shared" si="782"/>
        <v/>
      </c>
      <c r="DI98" s="6" t="str">
        <f t="shared" si="783"/>
        <v/>
      </c>
      <c r="DJ98" s="201">
        <f>COUNTIF(DH$83:DH98,OK)+COUNTIF(DH$83:DH98,RDGfix)+COUNTIF(DH$83:DH98,RDGave)+COUNTIF(DH$83:DH98,RDGevent)+DJ$57-1</f>
        <v>0</v>
      </c>
      <c r="DK98" s="43"/>
      <c r="DL98" s="6" t="str">
        <f t="shared" si="784"/>
        <v/>
      </c>
      <c r="DM98" s="6" t="str">
        <f t="shared" si="785"/>
        <v/>
      </c>
      <c r="DN98" s="201">
        <f>COUNTIF(DL$83:DL98,OK)+COUNTIF(DL$83:DL98,RDGfix)+COUNTIF(DL$83:DL98,RDGave)+COUNTIF(DL$83:DL98,RDGevent)+DN$57-1</f>
        <v>0</v>
      </c>
      <c r="DO98" s="43"/>
      <c r="DP98" s="6" t="str">
        <f t="shared" si="786"/>
        <v/>
      </c>
      <c r="DQ98" s="6" t="str">
        <f t="shared" si="787"/>
        <v/>
      </c>
      <c r="DR98" s="201">
        <f>COUNTIF(DP$83:DP98,OK)+COUNTIF(DP$83:DP98,RDGfix)+COUNTIF(DP$83:DP98,RDGave)+COUNTIF(DP$83:DP98,RDGevent)+DR$57-1</f>
        <v>0</v>
      </c>
      <c r="DS98" s="43"/>
      <c r="DT98" s="6" t="str">
        <f t="shared" si="788"/>
        <v/>
      </c>
      <c r="DU98" s="6" t="str">
        <f t="shared" si="789"/>
        <v/>
      </c>
      <c r="DV98" s="201">
        <f>COUNTIF(DT$83:DT98,OK)+COUNTIF(DT$83:DT98,RDGfix)+COUNTIF(DT$83:DT98,RDGave)+COUNTIF(DT$83:DT98,RDGevent)+DV$57-1</f>
        <v>0</v>
      </c>
      <c r="DW98" s="43"/>
      <c r="DX98" s="6" t="str">
        <f t="shared" si="790"/>
        <v/>
      </c>
      <c r="DY98" s="6" t="str">
        <f t="shared" si="791"/>
        <v/>
      </c>
      <c r="DZ98" s="201">
        <f>COUNTIF(DX$83:DX98,OK)+COUNTIF(DX$83:DX98,RDGfix)+COUNTIF(DX$83:DX98,RDGave)+COUNTIF(DX$83:DX98,RDGevent)+DZ$57-1</f>
        <v>0</v>
      </c>
      <c r="EA98" s="43"/>
      <c r="EB98" s="6" t="str">
        <f t="shared" si="792"/>
        <v/>
      </c>
      <c r="EC98" s="6" t="str">
        <f t="shared" si="793"/>
        <v/>
      </c>
      <c r="ED98" s="201">
        <f>COUNTIF(EB$83:EB98,OK)+COUNTIF(EB$83:EB98,RDGfix)+COUNTIF(EB$83:EB98,RDGave)+COUNTIF(EB$83:EB98,RDGevent)+ED$57-1</f>
        <v>0</v>
      </c>
      <c r="EE98" s="43"/>
      <c r="EF98" s="6" t="str">
        <f t="shared" si="794"/>
        <v/>
      </c>
      <c r="EG98" s="6" t="str">
        <f t="shared" si="795"/>
        <v/>
      </c>
      <c r="EH98" s="201">
        <f>COUNTIF(EF$83:EF98,OK)+COUNTIF(EF$83:EF98,RDGfix)+COUNTIF(EF$83:EF98,RDGave)+COUNTIF(EF$83:EF98,RDGevent)+EH$57-1</f>
        <v>0</v>
      </c>
      <c r="EI98" s="43"/>
      <c r="EJ98" s="6" t="str">
        <f t="shared" si="796"/>
        <v/>
      </c>
      <c r="EK98" s="6" t="str">
        <f t="shared" si="797"/>
        <v/>
      </c>
      <c r="EL98" s="201">
        <f>COUNTIF(EJ$83:EJ98,OK)+COUNTIF(EJ$83:EJ98,RDGfix)+COUNTIF(EJ$83:EJ98,RDGave)+COUNTIF(EJ$83:EJ98,RDGevent)+EL$57-1</f>
        <v>0</v>
      </c>
      <c r="EM98" s="43"/>
      <c r="EN98" s="6" t="str">
        <f t="shared" si="798"/>
        <v/>
      </c>
      <c r="EO98" s="6" t="str">
        <f t="shared" si="799"/>
        <v/>
      </c>
      <c r="EP98" s="201">
        <f>COUNTIF(EN$83:EN98,OK)+COUNTIF(EN$83:EN98,RDGfix)+COUNTIF(EN$83:EN98,RDGave)+COUNTIF(EN$83:EN98,RDGevent)+EP$57-1</f>
        <v>0</v>
      </c>
      <c r="EQ98" s="43"/>
      <c r="ER98" s="6" t="str">
        <f t="shared" si="800"/>
        <v/>
      </c>
      <c r="ES98" s="6" t="str">
        <f t="shared" si="801"/>
        <v/>
      </c>
      <c r="ET98" s="201">
        <f>COUNTIF(ER$83:ER98,OK)+COUNTIF(ER$83:ER98,RDGfix)+COUNTIF(ER$83:ER98,RDGave)+COUNTIF(ER$83:ER98,RDGevent)+ET$57-1</f>
        <v>0</v>
      </c>
      <c r="EU98" s="43"/>
      <c r="EV98" s="6" t="str">
        <f t="shared" si="802"/>
        <v/>
      </c>
      <c r="EW98" s="6" t="str">
        <f t="shared" si="803"/>
        <v/>
      </c>
      <c r="EX98" s="201">
        <f>COUNTIF(EV$83:EV98,OK)+COUNTIF(EV$83:EV98,RDGfix)+COUNTIF(EV$83:EV98,RDGave)+COUNTIF(EV$83:EV98,RDGevent)+EX$57-1</f>
        <v>0</v>
      </c>
      <c r="EY98" s="43"/>
      <c r="EZ98" s="6" t="str">
        <f t="shared" si="804"/>
        <v/>
      </c>
      <c r="FA98" s="6" t="str">
        <f t="shared" si="805"/>
        <v/>
      </c>
      <c r="FB98" s="201">
        <f>COUNTIF(EZ$83:EZ98,OK)+COUNTIF(EZ$83:EZ98,RDGfix)+COUNTIF(EZ$83:EZ98,RDGave)+COUNTIF(EZ$83:EZ98,RDGevent)+FB$57-1</f>
        <v>0</v>
      </c>
      <c r="FC98" s="43"/>
      <c r="FD98" s="6" t="str">
        <f t="shared" si="806"/>
        <v/>
      </c>
      <c r="FE98" s="6" t="str">
        <f t="shared" si="807"/>
        <v/>
      </c>
      <c r="FF98" s="201">
        <f>COUNTIF(FD$83:FD98,OK)+COUNTIF(FD$83:FD98,RDGfix)+COUNTIF(FD$83:FD98,RDGave)+COUNTIF(FD$83:FD98,RDGevent)+FF$57-1</f>
        <v>0</v>
      </c>
      <c r="FG98" s="43"/>
      <c r="FH98" s="6" t="str">
        <f t="shared" si="808"/>
        <v/>
      </c>
      <c r="FI98" s="6" t="str">
        <f t="shared" si="809"/>
        <v/>
      </c>
      <c r="FJ98" s="201">
        <f>COUNTIF(FH$83:FH98,OK)+COUNTIF(FH$83:FH98,RDGfix)+COUNTIF(FH$83:FH98,RDGave)+COUNTIF(FH$83:FH98,RDGevent)+FJ$57-1</f>
        <v>0</v>
      </c>
      <c r="FK98" s="2"/>
      <c r="FL98" s="53"/>
      <c r="FM98" s="2"/>
    </row>
    <row r="99" spans="1:169">
      <c r="B99" s="5" t="s">
        <v>34</v>
      </c>
      <c r="C99" s="242"/>
      <c r="D99" s="6" t="str">
        <f t="shared" si="648"/>
        <v/>
      </c>
      <c r="E99" s="6" t="str">
        <f t="shared" si="649"/>
        <v/>
      </c>
      <c r="F99" s="201">
        <f>COUNTIF(D$83:D99,OK)+COUNTIF(D$83:D99,RDGfix)+COUNTIF(D$83:D99,RDGave)+COUNTIF(D$83:D99,RDGevent)</f>
        <v>0</v>
      </c>
      <c r="G99" s="43"/>
      <c r="H99" s="6" t="str">
        <f t="shared" si="730"/>
        <v/>
      </c>
      <c r="I99" s="6" t="str">
        <f t="shared" si="731"/>
        <v/>
      </c>
      <c r="J99" s="201">
        <f>COUNTIF(H$83:H99,OK)+COUNTIF(H$83:H99,RDGfix)+COUNTIF(H$83:H99,RDGave)+COUNTIF(H$83:H99,RDGevent)+J$57-1</f>
        <v>0</v>
      </c>
      <c r="K99" s="43"/>
      <c r="L99" s="6" t="str">
        <f t="shared" si="732"/>
        <v/>
      </c>
      <c r="M99" s="6" t="str">
        <f t="shared" si="733"/>
        <v/>
      </c>
      <c r="N99" s="201">
        <f>COUNTIF(L$83:L99,OK)+COUNTIF(L$83:L99,RDGfix)+COUNTIF(L$83:L99,RDGave)+COUNTIF(L$83:L99,RDGevent)+N$57-1</f>
        <v>0</v>
      </c>
      <c r="O99" s="43"/>
      <c r="P99" s="6" t="str">
        <f t="shared" si="734"/>
        <v/>
      </c>
      <c r="Q99" s="6" t="str">
        <f t="shared" si="735"/>
        <v/>
      </c>
      <c r="R99" s="201">
        <f>COUNTIF(P$83:P99,OK)+COUNTIF(P$83:P99,RDGfix)+COUNTIF(P$83:P99,RDGave)+COUNTIF(P$83:P99,RDGevent)+R$57-1</f>
        <v>0</v>
      </c>
      <c r="S99" s="43"/>
      <c r="T99" s="6" t="str">
        <f t="shared" si="736"/>
        <v/>
      </c>
      <c r="U99" s="6" t="str">
        <f t="shared" si="737"/>
        <v/>
      </c>
      <c r="V99" s="201">
        <f>COUNTIF(T$83:T99,OK)+COUNTIF(T$83:T99,RDGfix)+COUNTIF(T$83:T99,RDGave)+COUNTIF(T$83:T99,RDGevent)+V$57-1</f>
        <v>0</v>
      </c>
      <c r="W99" s="43"/>
      <c r="X99" s="6" t="str">
        <f t="shared" si="738"/>
        <v/>
      </c>
      <c r="Y99" s="6" t="str">
        <f t="shared" si="739"/>
        <v/>
      </c>
      <c r="Z99" s="201">
        <f>COUNTIF(X$83:X99,OK)+COUNTIF(X$83:X99,RDGfix)+COUNTIF(X$83:X99,RDGave)+COUNTIF(X$83:X99,RDGevent)+Z$57-1</f>
        <v>0</v>
      </c>
      <c r="AA99" s="43"/>
      <c r="AB99" s="6" t="str">
        <f t="shared" si="740"/>
        <v/>
      </c>
      <c r="AC99" s="6" t="str">
        <f t="shared" si="741"/>
        <v/>
      </c>
      <c r="AD99" s="201">
        <f>COUNTIF(AB$83:AB99,OK)+COUNTIF(AB$83:AB99,RDGfix)+COUNTIF(AB$83:AB99,RDGave)+COUNTIF(AB$83:AB99,RDGevent)+AD$57-1</f>
        <v>0</v>
      </c>
      <c r="AE99" s="43"/>
      <c r="AF99" s="6" t="str">
        <f t="shared" si="742"/>
        <v/>
      </c>
      <c r="AG99" s="6" t="str">
        <f t="shared" si="743"/>
        <v/>
      </c>
      <c r="AH99" s="201">
        <f>COUNTIF(AF$83:AF99,OK)+COUNTIF(AF$83:AF99,RDGfix)+COUNTIF(AF$83:AF99,RDGave)+COUNTIF(AF$83:AF99,RDGevent)+AH$57-1</f>
        <v>0</v>
      </c>
      <c r="AI99" s="43"/>
      <c r="AJ99" s="6" t="str">
        <f t="shared" si="744"/>
        <v/>
      </c>
      <c r="AK99" s="6" t="str">
        <f t="shared" si="745"/>
        <v/>
      </c>
      <c r="AL99" s="201">
        <f>COUNTIF(AJ$83:AJ99,OK)+COUNTIF(AJ$83:AJ99,RDGfix)+COUNTIF(AJ$83:AJ99,RDGave)+COUNTIF(AJ$83:AJ99,RDGevent)+AL$57-1</f>
        <v>0</v>
      </c>
      <c r="AM99" s="242"/>
      <c r="AN99" s="6" t="str">
        <f t="shared" si="746"/>
        <v/>
      </c>
      <c r="AO99" s="6" t="str">
        <f t="shared" si="747"/>
        <v/>
      </c>
      <c r="AP99" s="201">
        <f>COUNTIF(AN$83:AN99,OK)+COUNTIF(AN$83:AN99,RDGfix)+COUNTIF(AN$83:AN99,RDGave)+COUNTIF(AN$83:AN99,RDGevent)+AP$57-1</f>
        <v>0</v>
      </c>
      <c r="AQ99" s="43"/>
      <c r="AR99" s="6" t="str">
        <f t="shared" si="748"/>
        <v/>
      </c>
      <c r="AS99" s="6" t="str">
        <f t="shared" si="749"/>
        <v/>
      </c>
      <c r="AT99" s="201">
        <f>COUNTIF(AR$83:AR99,OK)+COUNTIF(AR$83:AR99,RDGfix)+COUNTIF(AR$83:AR99,RDGave)+COUNTIF(AR$83:AR99,RDGevent)+AT$57-1</f>
        <v>0</v>
      </c>
      <c r="AU99" s="43"/>
      <c r="AV99" s="6" t="str">
        <f t="shared" si="750"/>
        <v/>
      </c>
      <c r="AW99" s="6" t="str">
        <f t="shared" si="751"/>
        <v/>
      </c>
      <c r="AX99" s="201">
        <f>COUNTIF(AV$83:AV99,OK)+COUNTIF(AV$83:AV99,RDGfix)+COUNTIF(AV$83:AV99,RDGave)+COUNTIF(AV$83:AV99,RDGevent)+AX$57-1</f>
        <v>0</v>
      </c>
      <c r="AY99" s="43"/>
      <c r="AZ99" s="6" t="str">
        <f t="shared" si="752"/>
        <v/>
      </c>
      <c r="BA99" s="6" t="str">
        <f t="shared" si="753"/>
        <v/>
      </c>
      <c r="BB99" s="201">
        <f>COUNTIF(AZ$83:AZ99,OK)+COUNTIF(AZ$83:AZ99,RDGfix)+COUNTIF(AZ$83:AZ99,RDGave)+COUNTIF(AZ$83:AZ99,RDGevent)+BB$57-1</f>
        <v>0</v>
      </c>
      <c r="BC99" s="43"/>
      <c r="BD99" s="6" t="str">
        <f t="shared" si="754"/>
        <v/>
      </c>
      <c r="BE99" s="6" t="str">
        <f t="shared" si="755"/>
        <v/>
      </c>
      <c r="BF99" s="201">
        <f>COUNTIF(BD$83:BD99,OK)+COUNTIF(BD$83:BD99,RDGfix)+COUNTIF(BD$83:BD99,RDGave)+COUNTIF(BD$83:BD99,RDGevent)+BF$57-1</f>
        <v>0</v>
      </c>
      <c r="BG99" s="43"/>
      <c r="BH99" s="6" t="str">
        <f t="shared" si="756"/>
        <v/>
      </c>
      <c r="BI99" s="6" t="str">
        <f t="shared" si="757"/>
        <v/>
      </c>
      <c r="BJ99" s="201">
        <f>COUNTIF(BH$83:BH99,OK)+COUNTIF(BH$83:BH99,RDGfix)+COUNTIF(BH$83:BH99,RDGave)+COUNTIF(BH$83:BH99,RDGevent)+BJ$57-1</f>
        <v>0</v>
      </c>
      <c r="BK99" s="43"/>
      <c r="BL99" s="6" t="str">
        <f t="shared" si="758"/>
        <v/>
      </c>
      <c r="BM99" s="6" t="str">
        <f t="shared" si="759"/>
        <v/>
      </c>
      <c r="BN99" s="201">
        <f>COUNTIF(BL$83:BL99,OK)+COUNTIF(BL$83:BL99,RDGfix)+COUNTIF(BL$83:BL99,RDGave)+COUNTIF(BL$83:BL99,RDGevent)+BN$57-1</f>
        <v>0</v>
      </c>
      <c r="BO99" s="43"/>
      <c r="BP99" s="6" t="str">
        <f t="shared" si="760"/>
        <v/>
      </c>
      <c r="BQ99" s="6" t="str">
        <f t="shared" si="761"/>
        <v/>
      </c>
      <c r="BR99" s="201">
        <f>COUNTIF(BP$83:BP99,OK)+COUNTIF(BP$83:BP99,RDGfix)+COUNTIF(BP$83:BP99,RDGave)+COUNTIF(BP$83:BP99,RDGevent)+BR$57-1</f>
        <v>0</v>
      </c>
      <c r="BS99" s="43"/>
      <c r="BT99" s="6" t="str">
        <f t="shared" si="762"/>
        <v/>
      </c>
      <c r="BU99" s="6" t="str">
        <f t="shared" si="763"/>
        <v/>
      </c>
      <c r="BV99" s="201">
        <f>COUNTIF(BT$83:BT99,OK)+COUNTIF(BT$83:BT99,RDGfix)+COUNTIF(BT$83:BT99,RDGave)+COUNTIF(BT$83:BT99,RDGevent)+BV$57-1</f>
        <v>0</v>
      </c>
      <c r="BW99" s="43"/>
      <c r="BX99" s="6" t="str">
        <f t="shared" si="764"/>
        <v/>
      </c>
      <c r="BY99" s="6" t="str">
        <f t="shared" si="765"/>
        <v/>
      </c>
      <c r="BZ99" s="201">
        <f>COUNTIF(BX$83:BX99,OK)+COUNTIF(BX$83:BX99,RDGfix)+COUNTIF(BX$83:BX99,RDGave)+COUNTIF(BX$83:BX99,RDGevent)+BZ$57-1</f>
        <v>0</v>
      </c>
      <c r="CA99" s="43"/>
      <c r="CB99" s="6" t="str">
        <f t="shared" si="766"/>
        <v/>
      </c>
      <c r="CC99" s="6" t="str">
        <f t="shared" si="767"/>
        <v/>
      </c>
      <c r="CD99" s="201">
        <f>COUNTIF(CB$83:CB99,OK)+COUNTIF(CB$83:CB99,RDGfix)+COUNTIF(CB$83:CB99,RDGave)+COUNTIF(CB$83:CB99,RDGevent)+CD$57-1</f>
        <v>0</v>
      </c>
      <c r="CE99" s="43"/>
      <c r="CF99" s="6" t="str">
        <f t="shared" si="768"/>
        <v/>
      </c>
      <c r="CG99" s="6" t="str">
        <f t="shared" si="769"/>
        <v/>
      </c>
      <c r="CH99" s="201">
        <f>COUNTIF(CF$83:CF99,OK)+COUNTIF(CF$83:CF99,RDGfix)+COUNTIF(CF$83:CF99,RDGave)+COUNTIF(CF$83:CF99,RDGevent)+CH$57-1</f>
        <v>0</v>
      </c>
      <c r="CI99" s="43"/>
      <c r="CJ99" s="6" t="str">
        <f t="shared" si="770"/>
        <v/>
      </c>
      <c r="CK99" s="6" t="str">
        <f t="shared" si="771"/>
        <v/>
      </c>
      <c r="CL99" s="201">
        <f>COUNTIF(CJ$83:CJ99,OK)+COUNTIF(CJ$83:CJ99,RDGfix)+COUNTIF(CJ$83:CJ99,RDGave)+COUNTIF(CJ$83:CJ99,RDGevent)+CL$57-1</f>
        <v>0</v>
      </c>
      <c r="CM99" s="43"/>
      <c r="CN99" s="6" t="str">
        <f t="shared" si="772"/>
        <v/>
      </c>
      <c r="CO99" s="6" t="str">
        <f t="shared" si="773"/>
        <v/>
      </c>
      <c r="CP99" s="201">
        <f>COUNTIF(CN$83:CN99,OK)+COUNTIF(CN$83:CN99,RDGfix)+COUNTIF(CN$83:CN99,RDGave)+COUNTIF(CN$83:CN99,RDGevent)+CP$57-1</f>
        <v>0</v>
      </c>
      <c r="CQ99" s="43"/>
      <c r="CR99" s="6" t="str">
        <f t="shared" si="774"/>
        <v/>
      </c>
      <c r="CS99" s="6" t="str">
        <f t="shared" si="775"/>
        <v/>
      </c>
      <c r="CT99" s="201">
        <f>COUNTIF(CR$83:CR99,OK)+COUNTIF(CR$83:CR99,RDGfix)+COUNTIF(CR$83:CR99,RDGave)+COUNTIF(CR$83:CR99,RDGevent)+CT$57-1</f>
        <v>0</v>
      </c>
      <c r="CU99" s="43"/>
      <c r="CV99" s="6" t="str">
        <f t="shared" si="776"/>
        <v/>
      </c>
      <c r="CW99" s="6" t="str">
        <f t="shared" si="777"/>
        <v/>
      </c>
      <c r="CX99" s="201">
        <f>COUNTIF(CV$83:CV99,OK)+COUNTIF(CV$83:CV99,RDGfix)+COUNTIF(CV$83:CV99,RDGave)+COUNTIF(CV$83:CV99,RDGevent)+CX$57-1</f>
        <v>0</v>
      </c>
      <c r="CY99" s="43"/>
      <c r="CZ99" s="6" t="str">
        <f t="shared" si="778"/>
        <v/>
      </c>
      <c r="DA99" s="6" t="str">
        <f t="shared" si="779"/>
        <v/>
      </c>
      <c r="DB99" s="201">
        <f>COUNTIF(CZ$83:CZ99,OK)+COUNTIF(CZ$83:CZ99,RDGfix)+COUNTIF(CZ$83:CZ99,RDGave)+COUNTIF(CZ$83:CZ99,RDGevent)+DB$57-1</f>
        <v>0</v>
      </c>
      <c r="DC99" s="43"/>
      <c r="DD99" s="6" t="str">
        <f t="shared" si="780"/>
        <v/>
      </c>
      <c r="DE99" s="6" t="str">
        <f t="shared" si="781"/>
        <v/>
      </c>
      <c r="DF99" s="201">
        <f>COUNTIF(DD$83:DD99,OK)+COUNTIF(DD$83:DD99,RDGfix)+COUNTIF(DD$83:DD99,RDGave)+COUNTIF(DD$83:DD99,RDGevent)+DF$57-1</f>
        <v>0</v>
      </c>
      <c r="DG99" s="43"/>
      <c r="DH99" s="6" t="str">
        <f t="shared" si="782"/>
        <v/>
      </c>
      <c r="DI99" s="6" t="str">
        <f t="shared" si="783"/>
        <v/>
      </c>
      <c r="DJ99" s="201">
        <f>COUNTIF(DH$83:DH99,OK)+COUNTIF(DH$83:DH99,RDGfix)+COUNTIF(DH$83:DH99,RDGave)+COUNTIF(DH$83:DH99,RDGevent)+DJ$57-1</f>
        <v>0</v>
      </c>
      <c r="DK99" s="43"/>
      <c r="DL99" s="6" t="str">
        <f t="shared" si="784"/>
        <v/>
      </c>
      <c r="DM99" s="6" t="str">
        <f t="shared" si="785"/>
        <v/>
      </c>
      <c r="DN99" s="201">
        <f>COUNTIF(DL$83:DL99,OK)+COUNTIF(DL$83:DL99,RDGfix)+COUNTIF(DL$83:DL99,RDGave)+COUNTIF(DL$83:DL99,RDGevent)+DN$57-1</f>
        <v>0</v>
      </c>
      <c r="DO99" s="43"/>
      <c r="DP99" s="6" t="str">
        <f t="shared" si="786"/>
        <v/>
      </c>
      <c r="DQ99" s="6" t="str">
        <f t="shared" si="787"/>
        <v/>
      </c>
      <c r="DR99" s="201">
        <f>COUNTIF(DP$83:DP99,OK)+COUNTIF(DP$83:DP99,RDGfix)+COUNTIF(DP$83:DP99,RDGave)+COUNTIF(DP$83:DP99,RDGevent)+DR$57-1</f>
        <v>0</v>
      </c>
      <c r="DS99" s="43"/>
      <c r="DT99" s="6" t="str">
        <f t="shared" si="788"/>
        <v/>
      </c>
      <c r="DU99" s="6" t="str">
        <f t="shared" si="789"/>
        <v/>
      </c>
      <c r="DV99" s="201">
        <f>COUNTIF(DT$83:DT99,OK)+COUNTIF(DT$83:DT99,RDGfix)+COUNTIF(DT$83:DT99,RDGave)+COUNTIF(DT$83:DT99,RDGevent)+DV$57-1</f>
        <v>0</v>
      </c>
      <c r="DW99" s="43"/>
      <c r="DX99" s="6" t="str">
        <f t="shared" si="790"/>
        <v/>
      </c>
      <c r="DY99" s="6" t="str">
        <f t="shared" si="791"/>
        <v/>
      </c>
      <c r="DZ99" s="201">
        <f>COUNTIF(DX$83:DX99,OK)+COUNTIF(DX$83:DX99,RDGfix)+COUNTIF(DX$83:DX99,RDGave)+COUNTIF(DX$83:DX99,RDGevent)+DZ$57-1</f>
        <v>0</v>
      </c>
      <c r="EA99" s="43"/>
      <c r="EB99" s="6" t="str">
        <f t="shared" si="792"/>
        <v/>
      </c>
      <c r="EC99" s="6" t="str">
        <f t="shared" si="793"/>
        <v/>
      </c>
      <c r="ED99" s="201">
        <f>COUNTIF(EB$83:EB99,OK)+COUNTIF(EB$83:EB99,RDGfix)+COUNTIF(EB$83:EB99,RDGave)+COUNTIF(EB$83:EB99,RDGevent)+ED$57-1</f>
        <v>0</v>
      </c>
      <c r="EE99" s="43"/>
      <c r="EF99" s="6" t="str">
        <f t="shared" si="794"/>
        <v/>
      </c>
      <c r="EG99" s="6" t="str">
        <f t="shared" si="795"/>
        <v/>
      </c>
      <c r="EH99" s="201">
        <f>COUNTIF(EF$83:EF99,OK)+COUNTIF(EF$83:EF99,RDGfix)+COUNTIF(EF$83:EF99,RDGave)+COUNTIF(EF$83:EF99,RDGevent)+EH$57-1</f>
        <v>0</v>
      </c>
      <c r="EI99" s="43"/>
      <c r="EJ99" s="6" t="str">
        <f t="shared" si="796"/>
        <v/>
      </c>
      <c r="EK99" s="6" t="str">
        <f t="shared" si="797"/>
        <v/>
      </c>
      <c r="EL99" s="201">
        <f>COUNTIF(EJ$83:EJ99,OK)+COUNTIF(EJ$83:EJ99,RDGfix)+COUNTIF(EJ$83:EJ99,RDGave)+COUNTIF(EJ$83:EJ99,RDGevent)+EL$57-1</f>
        <v>0</v>
      </c>
      <c r="EM99" s="43"/>
      <c r="EN99" s="6" t="str">
        <f t="shared" si="798"/>
        <v/>
      </c>
      <c r="EO99" s="6" t="str">
        <f t="shared" si="799"/>
        <v/>
      </c>
      <c r="EP99" s="201">
        <f>COUNTIF(EN$83:EN99,OK)+COUNTIF(EN$83:EN99,RDGfix)+COUNTIF(EN$83:EN99,RDGave)+COUNTIF(EN$83:EN99,RDGevent)+EP$57-1</f>
        <v>0</v>
      </c>
      <c r="EQ99" s="43"/>
      <c r="ER99" s="6" t="str">
        <f t="shared" si="800"/>
        <v/>
      </c>
      <c r="ES99" s="6" t="str">
        <f t="shared" si="801"/>
        <v/>
      </c>
      <c r="ET99" s="201">
        <f>COUNTIF(ER$83:ER99,OK)+COUNTIF(ER$83:ER99,RDGfix)+COUNTIF(ER$83:ER99,RDGave)+COUNTIF(ER$83:ER99,RDGevent)+ET$57-1</f>
        <v>0</v>
      </c>
      <c r="EU99" s="43"/>
      <c r="EV99" s="6" t="str">
        <f t="shared" si="802"/>
        <v/>
      </c>
      <c r="EW99" s="6" t="str">
        <f t="shared" si="803"/>
        <v/>
      </c>
      <c r="EX99" s="201">
        <f>COUNTIF(EV$83:EV99,OK)+COUNTIF(EV$83:EV99,RDGfix)+COUNTIF(EV$83:EV99,RDGave)+COUNTIF(EV$83:EV99,RDGevent)+EX$57-1</f>
        <v>0</v>
      </c>
      <c r="EY99" s="43"/>
      <c r="EZ99" s="6" t="str">
        <f t="shared" si="804"/>
        <v/>
      </c>
      <c r="FA99" s="6" t="str">
        <f t="shared" si="805"/>
        <v/>
      </c>
      <c r="FB99" s="201">
        <f>COUNTIF(EZ$83:EZ99,OK)+COUNTIF(EZ$83:EZ99,RDGfix)+COUNTIF(EZ$83:EZ99,RDGave)+COUNTIF(EZ$83:EZ99,RDGevent)+FB$57-1</f>
        <v>0</v>
      </c>
      <c r="FC99" s="43"/>
      <c r="FD99" s="6" t="str">
        <f t="shared" si="806"/>
        <v/>
      </c>
      <c r="FE99" s="6" t="str">
        <f t="shared" si="807"/>
        <v/>
      </c>
      <c r="FF99" s="201">
        <f>COUNTIF(FD$83:FD99,OK)+COUNTIF(FD$83:FD99,RDGfix)+COUNTIF(FD$83:FD99,RDGave)+COUNTIF(FD$83:FD99,RDGevent)+FF$57-1</f>
        <v>0</v>
      </c>
      <c r="FG99" s="43"/>
      <c r="FH99" s="6" t="str">
        <f t="shared" si="808"/>
        <v/>
      </c>
      <c r="FI99" s="6" t="str">
        <f t="shared" si="809"/>
        <v/>
      </c>
      <c r="FJ99" s="201">
        <f>COUNTIF(FH$83:FH99,OK)+COUNTIF(FH$83:FH99,RDGfix)+COUNTIF(FH$83:FH99,RDGave)+COUNTIF(FH$83:FH99,RDGevent)+FJ$57-1</f>
        <v>0</v>
      </c>
      <c r="FK99" s="2"/>
      <c r="FL99" s="53"/>
      <c r="FM99" s="2"/>
    </row>
    <row r="100" spans="1:169">
      <c r="B100" s="5" t="s">
        <v>35</v>
      </c>
      <c r="C100" s="242"/>
      <c r="D100" s="6" t="str">
        <f t="shared" si="648"/>
        <v/>
      </c>
      <c r="E100" s="6" t="str">
        <f t="shared" si="649"/>
        <v/>
      </c>
      <c r="F100" s="201">
        <f>COUNTIF(D$83:D100,OK)+COUNTIF(D$83:D100,RDGfix)+COUNTIF(D$83:D100,RDGave)+COUNTIF(D$83:D100,RDGevent)</f>
        <v>0</v>
      </c>
      <c r="G100" s="43"/>
      <c r="H100" s="6" t="str">
        <f t="shared" si="730"/>
        <v/>
      </c>
      <c r="I100" s="6" t="str">
        <f t="shared" si="731"/>
        <v/>
      </c>
      <c r="J100" s="201">
        <f>COUNTIF(H$83:H100,OK)+COUNTIF(H$83:H100,RDGfix)+COUNTIF(H$83:H100,RDGave)+COUNTIF(H$83:H100,RDGevent)+J$57-1</f>
        <v>0</v>
      </c>
      <c r="K100" s="43"/>
      <c r="L100" s="6" t="str">
        <f t="shared" si="732"/>
        <v/>
      </c>
      <c r="M100" s="6" t="str">
        <f t="shared" si="733"/>
        <v/>
      </c>
      <c r="N100" s="201">
        <f>COUNTIF(L$83:L100,OK)+COUNTIF(L$83:L100,RDGfix)+COUNTIF(L$83:L100,RDGave)+COUNTIF(L$83:L100,RDGevent)+N$57-1</f>
        <v>0</v>
      </c>
      <c r="O100" s="43"/>
      <c r="P100" s="6" t="str">
        <f t="shared" si="734"/>
        <v/>
      </c>
      <c r="Q100" s="6" t="str">
        <f t="shared" si="735"/>
        <v/>
      </c>
      <c r="R100" s="201">
        <f>COUNTIF(P$83:P100,OK)+COUNTIF(P$83:P100,RDGfix)+COUNTIF(P$83:P100,RDGave)+COUNTIF(P$83:P100,RDGevent)+R$57-1</f>
        <v>0</v>
      </c>
      <c r="S100" s="43"/>
      <c r="T100" s="6" t="str">
        <f t="shared" si="736"/>
        <v/>
      </c>
      <c r="U100" s="6" t="str">
        <f t="shared" si="737"/>
        <v/>
      </c>
      <c r="V100" s="201">
        <f>COUNTIF(T$83:T100,OK)+COUNTIF(T$83:T100,RDGfix)+COUNTIF(T$83:T100,RDGave)+COUNTIF(T$83:T100,RDGevent)+V$57-1</f>
        <v>0</v>
      </c>
      <c r="W100" s="43"/>
      <c r="X100" s="6" t="str">
        <f t="shared" si="738"/>
        <v/>
      </c>
      <c r="Y100" s="6" t="str">
        <f t="shared" si="739"/>
        <v/>
      </c>
      <c r="Z100" s="201">
        <f>COUNTIF(X$83:X100,OK)+COUNTIF(X$83:X100,RDGfix)+COUNTIF(X$83:X100,RDGave)+COUNTIF(X$83:X100,RDGevent)+Z$57-1</f>
        <v>0</v>
      </c>
      <c r="AA100" s="43"/>
      <c r="AB100" s="6" t="str">
        <f t="shared" si="740"/>
        <v/>
      </c>
      <c r="AC100" s="6" t="str">
        <f t="shared" si="741"/>
        <v/>
      </c>
      <c r="AD100" s="201">
        <f>COUNTIF(AB$83:AB100,OK)+COUNTIF(AB$83:AB100,RDGfix)+COUNTIF(AB$83:AB100,RDGave)+COUNTIF(AB$83:AB100,RDGevent)+AD$57-1</f>
        <v>0</v>
      </c>
      <c r="AE100" s="43"/>
      <c r="AF100" s="6" t="str">
        <f t="shared" si="742"/>
        <v/>
      </c>
      <c r="AG100" s="6" t="str">
        <f t="shared" si="743"/>
        <v/>
      </c>
      <c r="AH100" s="201">
        <f>COUNTIF(AF$83:AF100,OK)+COUNTIF(AF$83:AF100,RDGfix)+COUNTIF(AF$83:AF100,RDGave)+COUNTIF(AF$83:AF100,RDGevent)+AH$57-1</f>
        <v>0</v>
      </c>
      <c r="AI100" s="43"/>
      <c r="AJ100" s="6" t="str">
        <f t="shared" si="744"/>
        <v/>
      </c>
      <c r="AK100" s="6" t="str">
        <f t="shared" si="745"/>
        <v/>
      </c>
      <c r="AL100" s="201">
        <f>COUNTIF(AJ$83:AJ100,OK)+COUNTIF(AJ$83:AJ100,RDGfix)+COUNTIF(AJ$83:AJ100,RDGave)+COUNTIF(AJ$83:AJ100,RDGevent)+AL$57-1</f>
        <v>0</v>
      </c>
      <c r="AM100" s="242"/>
      <c r="AN100" s="6" t="str">
        <f t="shared" si="746"/>
        <v/>
      </c>
      <c r="AO100" s="6" t="str">
        <f t="shared" si="747"/>
        <v/>
      </c>
      <c r="AP100" s="201">
        <f>COUNTIF(AN$83:AN100,OK)+COUNTIF(AN$83:AN100,RDGfix)+COUNTIF(AN$83:AN100,RDGave)+COUNTIF(AN$83:AN100,RDGevent)+AP$57-1</f>
        <v>0</v>
      </c>
      <c r="AQ100" s="43"/>
      <c r="AR100" s="6" t="str">
        <f t="shared" si="748"/>
        <v/>
      </c>
      <c r="AS100" s="6" t="str">
        <f t="shared" si="749"/>
        <v/>
      </c>
      <c r="AT100" s="201">
        <f>COUNTIF(AR$83:AR100,OK)+COUNTIF(AR$83:AR100,RDGfix)+COUNTIF(AR$83:AR100,RDGave)+COUNTIF(AR$83:AR100,RDGevent)+AT$57-1</f>
        <v>0</v>
      </c>
      <c r="AU100" s="43"/>
      <c r="AV100" s="6" t="str">
        <f t="shared" si="750"/>
        <v/>
      </c>
      <c r="AW100" s="6" t="str">
        <f t="shared" si="751"/>
        <v/>
      </c>
      <c r="AX100" s="201">
        <f>COUNTIF(AV$83:AV100,OK)+COUNTIF(AV$83:AV100,RDGfix)+COUNTIF(AV$83:AV100,RDGave)+COUNTIF(AV$83:AV100,RDGevent)+AX$57-1</f>
        <v>0</v>
      </c>
      <c r="AY100" s="43"/>
      <c r="AZ100" s="6" t="str">
        <f t="shared" si="752"/>
        <v/>
      </c>
      <c r="BA100" s="6" t="str">
        <f t="shared" si="753"/>
        <v/>
      </c>
      <c r="BB100" s="201">
        <f>COUNTIF(AZ$83:AZ100,OK)+COUNTIF(AZ$83:AZ100,RDGfix)+COUNTIF(AZ$83:AZ100,RDGave)+COUNTIF(AZ$83:AZ100,RDGevent)+BB$57-1</f>
        <v>0</v>
      </c>
      <c r="BC100" s="43"/>
      <c r="BD100" s="6" t="str">
        <f t="shared" si="754"/>
        <v/>
      </c>
      <c r="BE100" s="6" t="str">
        <f t="shared" si="755"/>
        <v/>
      </c>
      <c r="BF100" s="201">
        <f>COUNTIF(BD$83:BD100,OK)+COUNTIF(BD$83:BD100,RDGfix)+COUNTIF(BD$83:BD100,RDGave)+COUNTIF(BD$83:BD100,RDGevent)+BF$57-1</f>
        <v>0</v>
      </c>
      <c r="BG100" s="43"/>
      <c r="BH100" s="6" t="str">
        <f t="shared" si="756"/>
        <v/>
      </c>
      <c r="BI100" s="6" t="str">
        <f t="shared" si="757"/>
        <v/>
      </c>
      <c r="BJ100" s="201">
        <f>COUNTIF(BH$83:BH100,OK)+COUNTIF(BH$83:BH100,RDGfix)+COUNTIF(BH$83:BH100,RDGave)+COUNTIF(BH$83:BH100,RDGevent)+BJ$57-1</f>
        <v>0</v>
      </c>
      <c r="BK100" s="43"/>
      <c r="BL100" s="6" t="str">
        <f t="shared" si="758"/>
        <v/>
      </c>
      <c r="BM100" s="6" t="str">
        <f t="shared" si="759"/>
        <v/>
      </c>
      <c r="BN100" s="201">
        <f>COUNTIF(BL$83:BL100,OK)+COUNTIF(BL$83:BL100,RDGfix)+COUNTIF(BL$83:BL100,RDGave)+COUNTIF(BL$83:BL100,RDGevent)+BN$57-1</f>
        <v>0</v>
      </c>
      <c r="BO100" s="43"/>
      <c r="BP100" s="6" t="str">
        <f t="shared" si="760"/>
        <v/>
      </c>
      <c r="BQ100" s="6" t="str">
        <f t="shared" si="761"/>
        <v/>
      </c>
      <c r="BR100" s="201">
        <f>COUNTIF(BP$83:BP100,OK)+COUNTIF(BP$83:BP100,RDGfix)+COUNTIF(BP$83:BP100,RDGave)+COUNTIF(BP$83:BP100,RDGevent)+BR$57-1</f>
        <v>0</v>
      </c>
      <c r="BS100" s="43"/>
      <c r="BT100" s="6" t="str">
        <f t="shared" si="762"/>
        <v/>
      </c>
      <c r="BU100" s="6" t="str">
        <f t="shared" si="763"/>
        <v/>
      </c>
      <c r="BV100" s="201">
        <f>COUNTIF(BT$83:BT100,OK)+COUNTIF(BT$83:BT100,RDGfix)+COUNTIF(BT$83:BT100,RDGave)+COUNTIF(BT$83:BT100,RDGevent)+BV$57-1</f>
        <v>0</v>
      </c>
      <c r="BW100" s="43"/>
      <c r="BX100" s="6" t="str">
        <f t="shared" si="764"/>
        <v/>
      </c>
      <c r="BY100" s="6" t="str">
        <f t="shared" si="765"/>
        <v/>
      </c>
      <c r="BZ100" s="201">
        <f>COUNTIF(BX$83:BX100,OK)+COUNTIF(BX$83:BX100,RDGfix)+COUNTIF(BX$83:BX100,RDGave)+COUNTIF(BX$83:BX100,RDGevent)+BZ$57-1</f>
        <v>0</v>
      </c>
      <c r="CA100" s="43"/>
      <c r="CB100" s="6" t="str">
        <f t="shared" si="766"/>
        <v/>
      </c>
      <c r="CC100" s="6" t="str">
        <f t="shared" si="767"/>
        <v/>
      </c>
      <c r="CD100" s="201">
        <f>COUNTIF(CB$83:CB100,OK)+COUNTIF(CB$83:CB100,RDGfix)+COUNTIF(CB$83:CB100,RDGave)+COUNTIF(CB$83:CB100,RDGevent)+CD$57-1</f>
        <v>0</v>
      </c>
      <c r="CE100" s="43"/>
      <c r="CF100" s="6" t="str">
        <f t="shared" si="768"/>
        <v/>
      </c>
      <c r="CG100" s="6" t="str">
        <f t="shared" si="769"/>
        <v/>
      </c>
      <c r="CH100" s="201">
        <f>COUNTIF(CF$83:CF100,OK)+COUNTIF(CF$83:CF100,RDGfix)+COUNTIF(CF$83:CF100,RDGave)+COUNTIF(CF$83:CF100,RDGevent)+CH$57-1</f>
        <v>0</v>
      </c>
      <c r="CI100" s="43"/>
      <c r="CJ100" s="6" t="str">
        <f t="shared" si="770"/>
        <v/>
      </c>
      <c r="CK100" s="6" t="str">
        <f t="shared" si="771"/>
        <v/>
      </c>
      <c r="CL100" s="201">
        <f>COUNTIF(CJ$83:CJ100,OK)+COUNTIF(CJ$83:CJ100,RDGfix)+COUNTIF(CJ$83:CJ100,RDGave)+COUNTIF(CJ$83:CJ100,RDGevent)+CL$57-1</f>
        <v>0</v>
      </c>
      <c r="CM100" s="43"/>
      <c r="CN100" s="6" t="str">
        <f t="shared" si="772"/>
        <v/>
      </c>
      <c r="CO100" s="6" t="str">
        <f t="shared" si="773"/>
        <v/>
      </c>
      <c r="CP100" s="201">
        <f>COUNTIF(CN$83:CN100,OK)+COUNTIF(CN$83:CN100,RDGfix)+COUNTIF(CN$83:CN100,RDGave)+COUNTIF(CN$83:CN100,RDGevent)+CP$57-1</f>
        <v>0</v>
      </c>
      <c r="CQ100" s="43"/>
      <c r="CR100" s="6" t="str">
        <f t="shared" si="774"/>
        <v/>
      </c>
      <c r="CS100" s="6" t="str">
        <f t="shared" si="775"/>
        <v/>
      </c>
      <c r="CT100" s="201">
        <f>COUNTIF(CR$83:CR100,OK)+COUNTIF(CR$83:CR100,RDGfix)+COUNTIF(CR$83:CR100,RDGave)+COUNTIF(CR$83:CR100,RDGevent)+CT$57-1</f>
        <v>0</v>
      </c>
      <c r="CU100" s="43"/>
      <c r="CV100" s="6" t="str">
        <f t="shared" si="776"/>
        <v/>
      </c>
      <c r="CW100" s="6" t="str">
        <f t="shared" si="777"/>
        <v/>
      </c>
      <c r="CX100" s="201">
        <f>COUNTIF(CV$83:CV100,OK)+COUNTIF(CV$83:CV100,RDGfix)+COUNTIF(CV$83:CV100,RDGave)+COUNTIF(CV$83:CV100,RDGevent)+CX$57-1</f>
        <v>0</v>
      </c>
      <c r="CY100" s="43"/>
      <c r="CZ100" s="6" t="str">
        <f t="shared" si="778"/>
        <v/>
      </c>
      <c r="DA100" s="6" t="str">
        <f t="shared" si="779"/>
        <v/>
      </c>
      <c r="DB100" s="201">
        <f>COUNTIF(CZ$83:CZ100,OK)+COUNTIF(CZ$83:CZ100,RDGfix)+COUNTIF(CZ$83:CZ100,RDGave)+COUNTIF(CZ$83:CZ100,RDGevent)+DB$57-1</f>
        <v>0</v>
      </c>
      <c r="DC100" s="43"/>
      <c r="DD100" s="6" t="str">
        <f t="shared" si="780"/>
        <v/>
      </c>
      <c r="DE100" s="6" t="str">
        <f t="shared" si="781"/>
        <v/>
      </c>
      <c r="DF100" s="201">
        <f>COUNTIF(DD$83:DD100,OK)+COUNTIF(DD$83:DD100,RDGfix)+COUNTIF(DD$83:DD100,RDGave)+COUNTIF(DD$83:DD100,RDGevent)+DF$57-1</f>
        <v>0</v>
      </c>
      <c r="DG100" s="43"/>
      <c r="DH100" s="6" t="str">
        <f t="shared" si="782"/>
        <v/>
      </c>
      <c r="DI100" s="6" t="str">
        <f t="shared" si="783"/>
        <v/>
      </c>
      <c r="DJ100" s="201">
        <f>COUNTIF(DH$83:DH100,OK)+COUNTIF(DH$83:DH100,RDGfix)+COUNTIF(DH$83:DH100,RDGave)+COUNTIF(DH$83:DH100,RDGevent)+DJ$57-1</f>
        <v>0</v>
      </c>
      <c r="DK100" s="43"/>
      <c r="DL100" s="6" t="str">
        <f t="shared" si="784"/>
        <v/>
      </c>
      <c r="DM100" s="6" t="str">
        <f t="shared" si="785"/>
        <v/>
      </c>
      <c r="DN100" s="201">
        <f>COUNTIF(DL$83:DL100,OK)+COUNTIF(DL$83:DL100,RDGfix)+COUNTIF(DL$83:DL100,RDGave)+COUNTIF(DL$83:DL100,RDGevent)+DN$57-1</f>
        <v>0</v>
      </c>
      <c r="DO100" s="43"/>
      <c r="DP100" s="6" t="str">
        <f t="shared" si="786"/>
        <v/>
      </c>
      <c r="DQ100" s="6" t="str">
        <f t="shared" si="787"/>
        <v/>
      </c>
      <c r="DR100" s="201">
        <f>COUNTIF(DP$83:DP100,OK)+COUNTIF(DP$83:DP100,RDGfix)+COUNTIF(DP$83:DP100,RDGave)+COUNTIF(DP$83:DP100,RDGevent)+DR$57-1</f>
        <v>0</v>
      </c>
      <c r="DS100" s="43"/>
      <c r="DT100" s="6" t="str">
        <f t="shared" si="788"/>
        <v/>
      </c>
      <c r="DU100" s="6" t="str">
        <f t="shared" si="789"/>
        <v/>
      </c>
      <c r="DV100" s="201">
        <f>COUNTIF(DT$83:DT100,OK)+COUNTIF(DT$83:DT100,RDGfix)+COUNTIF(DT$83:DT100,RDGave)+COUNTIF(DT$83:DT100,RDGevent)+DV$57-1</f>
        <v>0</v>
      </c>
      <c r="DW100" s="43"/>
      <c r="DX100" s="6" t="str">
        <f t="shared" si="790"/>
        <v/>
      </c>
      <c r="DY100" s="6" t="str">
        <f t="shared" si="791"/>
        <v/>
      </c>
      <c r="DZ100" s="201">
        <f>COUNTIF(DX$83:DX100,OK)+COUNTIF(DX$83:DX100,RDGfix)+COUNTIF(DX$83:DX100,RDGave)+COUNTIF(DX$83:DX100,RDGevent)+DZ$57-1</f>
        <v>0</v>
      </c>
      <c r="EA100" s="43"/>
      <c r="EB100" s="6" t="str">
        <f t="shared" si="792"/>
        <v/>
      </c>
      <c r="EC100" s="6" t="str">
        <f t="shared" si="793"/>
        <v/>
      </c>
      <c r="ED100" s="201">
        <f>COUNTIF(EB$83:EB100,OK)+COUNTIF(EB$83:EB100,RDGfix)+COUNTIF(EB$83:EB100,RDGave)+COUNTIF(EB$83:EB100,RDGevent)+ED$57-1</f>
        <v>0</v>
      </c>
      <c r="EE100" s="43"/>
      <c r="EF100" s="6" t="str">
        <f t="shared" si="794"/>
        <v/>
      </c>
      <c r="EG100" s="6" t="str">
        <f t="shared" si="795"/>
        <v/>
      </c>
      <c r="EH100" s="201">
        <f>COUNTIF(EF$83:EF100,OK)+COUNTIF(EF$83:EF100,RDGfix)+COUNTIF(EF$83:EF100,RDGave)+COUNTIF(EF$83:EF100,RDGevent)+EH$57-1</f>
        <v>0</v>
      </c>
      <c r="EI100" s="43"/>
      <c r="EJ100" s="6" t="str">
        <f t="shared" si="796"/>
        <v/>
      </c>
      <c r="EK100" s="6" t="str">
        <f t="shared" si="797"/>
        <v/>
      </c>
      <c r="EL100" s="201">
        <f>COUNTIF(EJ$83:EJ100,OK)+COUNTIF(EJ$83:EJ100,RDGfix)+COUNTIF(EJ$83:EJ100,RDGave)+COUNTIF(EJ$83:EJ100,RDGevent)+EL$57-1</f>
        <v>0</v>
      </c>
      <c r="EM100" s="43"/>
      <c r="EN100" s="6" t="str">
        <f t="shared" si="798"/>
        <v/>
      </c>
      <c r="EO100" s="6" t="str">
        <f t="shared" si="799"/>
        <v/>
      </c>
      <c r="EP100" s="201">
        <f>COUNTIF(EN$83:EN100,OK)+COUNTIF(EN$83:EN100,RDGfix)+COUNTIF(EN$83:EN100,RDGave)+COUNTIF(EN$83:EN100,RDGevent)+EP$57-1</f>
        <v>0</v>
      </c>
      <c r="EQ100" s="43"/>
      <c r="ER100" s="6" t="str">
        <f t="shared" si="800"/>
        <v/>
      </c>
      <c r="ES100" s="6" t="str">
        <f t="shared" si="801"/>
        <v/>
      </c>
      <c r="ET100" s="201">
        <f>COUNTIF(ER$83:ER100,OK)+COUNTIF(ER$83:ER100,RDGfix)+COUNTIF(ER$83:ER100,RDGave)+COUNTIF(ER$83:ER100,RDGevent)+ET$57-1</f>
        <v>0</v>
      </c>
      <c r="EU100" s="43"/>
      <c r="EV100" s="6" t="str">
        <f t="shared" si="802"/>
        <v/>
      </c>
      <c r="EW100" s="6" t="str">
        <f t="shared" si="803"/>
        <v/>
      </c>
      <c r="EX100" s="201">
        <f>COUNTIF(EV$83:EV100,OK)+COUNTIF(EV$83:EV100,RDGfix)+COUNTIF(EV$83:EV100,RDGave)+COUNTIF(EV$83:EV100,RDGevent)+EX$57-1</f>
        <v>0</v>
      </c>
      <c r="EY100" s="43"/>
      <c r="EZ100" s="6" t="str">
        <f t="shared" si="804"/>
        <v/>
      </c>
      <c r="FA100" s="6" t="str">
        <f t="shared" si="805"/>
        <v/>
      </c>
      <c r="FB100" s="201">
        <f>COUNTIF(EZ$83:EZ100,OK)+COUNTIF(EZ$83:EZ100,RDGfix)+COUNTIF(EZ$83:EZ100,RDGave)+COUNTIF(EZ$83:EZ100,RDGevent)+FB$57-1</f>
        <v>0</v>
      </c>
      <c r="FC100" s="43"/>
      <c r="FD100" s="6" t="str">
        <f t="shared" si="806"/>
        <v/>
      </c>
      <c r="FE100" s="6" t="str">
        <f t="shared" si="807"/>
        <v/>
      </c>
      <c r="FF100" s="201">
        <f>COUNTIF(FD$83:FD100,OK)+COUNTIF(FD$83:FD100,RDGfix)+COUNTIF(FD$83:FD100,RDGave)+COUNTIF(FD$83:FD100,RDGevent)+FF$57-1</f>
        <v>0</v>
      </c>
      <c r="FG100" s="43"/>
      <c r="FH100" s="6" t="str">
        <f t="shared" si="808"/>
        <v/>
      </c>
      <c r="FI100" s="6" t="str">
        <f t="shared" si="809"/>
        <v/>
      </c>
      <c r="FJ100" s="201">
        <f>COUNTIF(FH$83:FH100,OK)+COUNTIF(FH$83:FH100,RDGfix)+COUNTIF(FH$83:FH100,RDGave)+COUNTIF(FH$83:FH100,RDGevent)+FJ$57-1</f>
        <v>0</v>
      </c>
      <c r="FK100" s="2"/>
      <c r="FL100" s="53"/>
      <c r="FM100" s="2"/>
    </row>
    <row r="101" spans="1:169">
      <c r="B101" s="5" t="s">
        <v>36</v>
      </c>
      <c r="C101" s="242"/>
      <c r="D101" s="6" t="str">
        <f t="shared" si="648"/>
        <v/>
      </c>
      <c r="E101" s="6" t="str">
        <f t="shared" si="649"/>
        <v/>
      </c>
      <c r="F101" s="201">
        <f>COUNTIF(D$83:D101,OK)+COUNTIF(D$83:D101,RDGfix)+COUNTIF(D$83:D101,RDGave)+COUNTIF(D$83:D101,RDGevent)</f>
        <v>0</v>
      </c>
      <c r="G101" s="43"/>
      <c r="H101" s="6" t="str">
        <f t="shared" si="730"/>
        <v/>
      </c>
      <c r="I101" s="6" t="str">
        <f t="shared" si="731"/>
        <v/>
      </c>
      <c r="J101" s="201">
        <f>COUNTIF(H$83:H101,OK)+COUNTIF(H$83:H101,RDGfix)+COUNTIF(H$83:H101,RDGave)+COUNTIF(H$83:H101,RDGevent)+J$57-1</f>
        <v>0</v>
      </c>
      <c r="K101" s="43"/>
      <c r="L101" s="6" t="str">
        <f t="shared" si="732"/>
        <v/>
      </c>
      <c r="M101" s="6" t="str">
        <f t="shared" si="733"/>
        <v/>
      </c>
      <c r="N101" s="201">
        <f>COUNTIF(L$83:L101,OK)+COUNTIF(L$83:L101,RDGfix)+COUNTIF(L$83:L101,RDGave)+COUNTIF(L$83:L101,RDGevent)+N$57-1</f>
        <v>0</v>
      </c>
      <c r="O101" s="43"/>
      <c r="P101" s="6" t="str">
        <f t="shared" si="734"/>
        <v/>
      </c>
      <c r="Q101" s="6" t="str">
        <f t="shared" si="735"/>
        <v/>
      </c>
      <c r="R101" s="201">
        <f>COUNTIF(P$83:P101,OK)+COUNTIF(P$83:P101,RDGfix)+COUNTIF(P$83:P101,RDGave)+COUNTIF(P$83:P101,RDGevent)+R$57-1</f>
        <v>0</v>
      </c>
      <c r="S101" s="43"/>
      <c r="T101" s="6" t="str">
        <f t="shared" si="736"/>
        <v/>
      </c>
      <c r="U101" s="6" t="str">
        <f t="shared" si="737"/>
        <v/>
      </c>
      <c r="V101" s="201">
        <f>COUNTIF(T$83:T101,OK)+COUNTIF(T$83:T101,RDGfix)+COUNTIF(T$83:T101,RDGave)+COUNTIF(T$83:T101,RDGevent)+V$57-1</f>
        <v>0</v>
      </c>
      <c r="W101" s="43"/>
      <c r="X101" s="6" t="str">
        <f t="shared" si="738"/>
        <v/>
      </c>
      <c r="Y101" s="6" t="str">
        <f t="shared" si="739"/>
        <v/>
      </c>
      <c r="Z101" s="201">
        <f>COUNTIF(X$83:X101,OK)+COUNTIF(X$83:X101,RDGfix)+COUNTIF(X$83:X101,RDGave)+COUNTIF(X$83:X101,RDGevent)+Z$57-1</f>
        <v>0</v>
      </c>
      <c r="AA101" s="43"/>
      <c r="AB101" s="6" t="str">
        <f t="shared" si="740"/>
        <v/>
      </c>
      <c r="AC101" s="6" t="str">
        <f t="shared" si="741"/>
        <v/>
      </c>
      <c r="AD101" s="201">
        <f>COUNTIF(AB$83:AB101,OK)+COUNTIF(AB$83:AB101,RDGfix)+COUNTIF(AB$83:AB101,RDGave)+COUNTIF(AB$83:AB101,RDGevent)+AD$57-1</f>
        <v>0</v>
      </c>
      <c r="AE101" s="43"/>
      <c r="AF101" s="6" t="str">
        <f t="shared" si="742"/>
        <v/>
      </c>
      <c r="AG101" s="6" t="str">
        <f t="shared" si="743"/>
        <v/>
      </c>
      <c r="AH101" s="201">
        <f>COUNTIF(AF$83:AF101,OK)+COUNTIF(AF$83:AF101,RDGfix)+COUNTIF(AF$83:AF101,RDGave)+COUNTIF(AF$83:AF101,RDGevent)+AH$57-1</f>
        <v>0</v>
      </c>
      <c r="AI101" s="43"/>
      <c r="AJ101" s="6" t="str">
        <f t="shared" si="744"/>
        <v/>
      </c>
      <c r="AK101" s="6" t="str">
        <f t="shared" si="745"/>
        <v/>
      </c>
      <c r="AL101" s="201">
        <f>COUNTIF(AJ$83:AJ101,OK)+COUNTIF(AJ$83:AJ101,RDGfix)+COUNTIF(AJ$83:AJ101,RDGave)+COUNTIF(AJ$83:AJ101,RDGevent)+AL$57-1</f>
        <v>0</v>
      </c>
      <c r="AM101" s="242"/>
      <c r="AN101" s="6" t="str">
        <f t="shared" si="746"/>
        <v/>
      </c>
      <c r="AO101" s="6" t="str">
        <f t="shared" si="747"/>
        <v/>
      </c>
      <c r="AP101" s="201">
        <f>COUNTIF(AN$83:AN101,OK)+COUNTIF(AN$83:AN101,RDGfix)+COUNTIF(AN$83:AN101,RDGave)+COUNTIF(AN$83:AN101,RDGevent)+AP$57-1</f>
        <v>0</v>
      </c>
      <c r="AQ101" s="43"/>
      <c r="AR101" s="6" t="str">
        <f t="shared" si="748"/>
        <v/>
      </c>
      <c r="AS101" s="6" t="str">
        <f t="shared" si="749"/>
        <v/>
      </c>
      <c r="AT101" s="201">
        <f>COUNTIF(AR$83:AR101,OK)+COUNTIF(AR$83:AR101,RDGfix)+COUNTIF(AR$83:AR101,RDGave)+COUNTIF(AR$83:AR101,RDGevent)+AT$57-1</f>
        <v>0</v>
      </c>
      <c r="AU101" s="43"/>
      <c r="AV101" s="6" t="str">
        <f t="shared" si="750"/>
        <v/>
      </c>
      <c r="AW101" s="6" t="str">
        <f t="shared" si="751"/>
        <v/>
      </c>
      <c r="AX101" s="201">
        <f>COUNTIF(AV$83:AV101,OK)+COUNTIF(AV$83:AV101,RDGfix)+COUNTIF(AV$83:AV101,RDGave)+COUNTIF(AV$83:AV101,RDGevent)+AX$57-1</f>
        <v>0</v>
      </c>
      <c r="AY101" s="43"/>
      <c r="AZ101" s="6" t="str">
        <f t="shared" si="752"/>
        <v/>
      </c>
      <c r="BA101" s="6" t="str">
        <f t="shared" si="753"/>
        <v/>
      </c>
      <c r="BB101" s="201">
        <f>COUNTIF(AZ$83:AZ101,OK)+COUNTIF(AZ$83:AZ101,RDGfix)+COUNTIF(AZ$83:AZ101,RDGave)+COUNTIF(AZ$83:AZ101,RDGevent)+BB$57-1</f>
        <v>0</v>
      </c>
      <c r="BC101" s="43"/>
      <c r="BD101" s="6" t="str">
        <f t="shared" si="754"/>
        <v/>
      </c>
      <c r="BE101" s="6" t="str">
        <f t="shared" si="755"/>
        <v/>
      </c>
      <c r="BF101" s="201">
        <f>COUNTIF(BD$83:BD101,OK)+COUNTIF(BD$83:BD101,RDGfix)+COUNTIF(BD$83:BD101,RDGave)+COUNTIF(BD$83:BD101,RDGevent)+BF$57-1</f>
        <v>0</v>
      </c>
      <c r="BG101" s="43"/>
      <c r="BH101" s="6" t="str">
        <f t="shared" si="756"/>
        <v/>
      </c>
      <c r="BI101" s="6" t="str">
        <f t="shared" si="757"/>
        <v/>
      </c>
      <c r="BJ101" s="201">
        <f>COUNTIF(BH$83:BH101,OK)+COUNTIF(BH$83:BH101,RDGfix)+COUNTIF(BH$83:BH101,RDGave)+COUNTIF(BH$83:BH101,RDGevent)+BJ$57-1</f>
        <v>0</v>
      </c>
      <c r="BK101" s="43"/>
      <c r="BL101" s="6" t="str">
        <f t="shared" si="758"/>
        <v/>
      </c>
      <c r="BM101" s="6" t="str">
        <f t="shared" si="759"/>
        <v/>
      </c>
      <c r="BN101" s="201">
        <f>COUNTIF(BL$83:BL101,OK)+COUNTIF(BL$83:BL101,RDGfix)+COUNTIF(BL$83:BL101,RDGave)+COUNTIF(BL$83:BL101,RDGevent)+BN$57-1</f>
        <v>0</v>
      </c>
      <c r="BO101" s="43"/>
      <c r="BP101" s="6" t="str">
        <f t="shared" si="760"/>
        <v/>
      </c>
      <c r="BQ101" s="6" t="str">
        <f t="shared" si="761"/>
        <v/>
      </c>
      <c r="BR101" s="201">
        <f>COUNTIF(BP$83:BP101,OK)+COUNTIF(BP$83:BP101,RDGfix)+COUNTIF(BP$83:BP101,RDGave)+COUNTIF(BP$83:BP101,RDGevent)+BR$57-1</f>
        <v>0</v>
      </c>
      <c r="BS101" s="43"/>
      <c r="BT101" s="6" t="str">
        <f t="shared" si="762"/>
        <v/>
      </c>
      <c r="BU101" s="6" t="str">
        <f t="shared" si="763"/>
        <v/>
      </c>
      <c r="BV101" s="201">
        <f>COUNTIF(BT$83:BT101,OK)+COUNTIF(BT$83:BT101,RDGfix)+COUNTIF(BT$83:BT101,RDGave)+COUNTIF(BT$83:BT101,RDGevent)+BV$57-1</f>
        <v>0</v>
      </c>
      <c r="BW101" s="43"/>
      <c r="BX101" s="6" t="str">
        <f t="shared" si="764"/>
        <v/>
      </c>
      <c r="BY101" s="6" t="str">
        <f t="shared" si="765"/>
        <v/>
      </c>
      <c r="BZ101" s="201">
        <f>COUNTIF(BX$83:BX101,OK)+COUNTIF(BX$83:BX101,RDGfix)+COUNTIF(BX$83:BX101,RDGave)+COUNTIF(BX$83:BX101,RDGevent)+BZ$57-1</f>
        <v>0</v>
      </c>
      <c r="CA101" s="43"/>
      <c r="CB101" s="6" t="str">
        <f t="shared" si="766"/>
        <v/>
      </c>
      <c r="CC101" s="6" t="str">
        <f t="shared" si="767"/>
        <v/>
      </c>
      <c r="CD101" s="201">
        <f>COUNTIF(CB$83:CB101,OK)+COUNTIF(CB$83:CB101,RDGfix)+COUNTIF(CB$83:CB101,RDGave)+COUNTIF(CB$83:CB101,RDGevent)+CD$57-1</f>
        <v>0</v>
      </c>
      <c r="CE101" s="43"/>
      <c r="CF101" s="6" t="str">
        <f t="shared" si="768"/>
        <v/>
      </c>
      <c r="CG101" s="6" t="str">
        <f t="shared" si="769"/>
        <v/>
      </c>
      <c r="CH101" s="201">
        <f>COUNTIF(CF$83:CF101,OK)+COUNTIF(CF$83:CF101,RDGfix)+COUNTIF(CF$83:CF101,RDGave)+COUNTIF(CF$83:CF101,RDGevent)+CH$57-1</f>
        <v>0</v>
      </c>
      <c r="CI101" s="43"/>
      <c r="CJ101" s="6" t="str">
        <f t="shared" si="770"/>
        <v/>
      </c>
      <c r="CK101" s="6" t="str">
        <f t="shared" si="771"/>
        <v/>
      </c>
      <c r="CL101" s="201">
        <f>COUNTIF(CJ$83:CJ101,OK)+COUNTIF(CJ$83:CJ101,RDGfix)+COUNTIF(CJ$83:CJ101,RDGave)+COUNTIF(CJ$83:CJ101,RDGevent)+CL$57-1</f>
        <v>0</v>
      </c>
      <c r="CM101" s="43"/>
      <c r="CN101" s="6" t="str">
        <f t="shared" si="772"/>
        <v/>
      </c>
      <c r="CO101" s="6" t="str">
        <f t="shared" si="773"/>
        <v/>
      </c>
      <c r="CP101" s="201">
        <f>COUNTIF(CN$83:CN101,OK)+COUNTIF(CN$83:CN101,RDGfix)+COUNTIF(CN$83:CN101,RDGave)+COUNTIF(CN$83:CN101,RDGevent)+CP$57-1</f>
        <v>0</v>
      </c>
      <c r="CQ101" s="43"/>
      <c r="CR101" s="6" t="str">
        <f t="shared" si="774"/>
        <v/>
      </c>
      <c r="CS101" s="6" t="str">
        <f t="shared" si="775"/>
        <v/>
      </c>
      <c r="CT101" s="201">
        <f>COUNTIF(CR$83:CR101,OK)+COUNTIF(CR$83:CR101,RDGfix)+COUNTIF(CR$83:CR101,RDGave)+COUNTIF(CR$83:CR101,RDGevent)+CT$57-1</f>
        <v>0</v>
      </c>
      <c r="CU101" s="43"/>
      <c r="CV101" s="6" t="str">
        <f t="shared" si="776"/>
        <v/>
      </c>
      <c r="CW101" s="6" t="str">
        <f t="shared" si="777"/>
        <v/>
      </c>
      <c r="CX101" s="201">
        <f>COUNTIF(CV$83:CV101,OK)+COUNTIF(CV$83:CV101,RDGfix)+COUNTIF(CV$83:CV101,RDGave)+COUNTIF(CV$83:CV101,RDGevent)+CX$57-1</f>
        <v>0</v>
      </c>
      <c r="CY101" s="43"/>
      <c r="CZ101" s="6" t="str">
        <f t="shared" si="778"/>
        <v/>
      </c>
      <c r="DA101" s="6" t="str">
        <f t="shared" si="779"/>
        <v/>
      </c>
      <c r="DB101" s="201">
        <f>COUNTIF(CZ$83:CZ101,OK)+COUNTIF(CZ$83:CZ101,RDGfix)+COUNTIF(CZ$83:CZ101,RDGave)+COUNTIF(CZ$83:CZ101,RDGevent)+DB$57-1</f>
        <v>0</v>
      </c>
      <c r="DC101" s="43"/>
      <c r="DD101" s="6" t="str">
        <f t="shared" si="780"/>
        <v/>
      </c>
      <c r="DE101" s="6" t="str">
        <f t="shared" si="781"/>
        <v/>
      </c>
      <c r="DF101" s="201">
        <f>COUNTIF(DD$83:DD101,OK)+COUNTIF(DD$83:DD101,RDGfix)+COUNTIF(DD$83:DD101,RDGave)+COUNTIF(DD$83:DD101,RDGevent)+DF$57-1</f>
        <v>0</v>
      </c>
      <c r="DG101" s="43"/>
      <c r="DH101" s="6" t="str">
        <f t="shared" si="782"/>
        <v/>
      </c>
      <c r="DI101" s="6" t="str">
        <f t="shared" si="783"/>
        <v/>
      </c>
      <c r="DJ101" s="201">
        <f>COUNTIF(DH$83:DH101,OK)+COUNTIF(DH$83:DH101,RDGfix)+COUNTIF(DH$83:DH101,RDGave)+COUNTIF(DH$83:DH101,RDGevent)+DJ$57-1</f>
        <v>0</v>
      </c>
      <c r="DK101" s="43"/>
      <c r="DL101" s="6" t="str">
        <f t="shared" si="784"/>
        <v/>
      </c>
      <c r="DM101" s="6" t="str">
        <f t="shared" si="785"/>
        <v/>
      </c>
      <c r="DN101" s="201">
        <f>COUNTIF(DL$83:DL101,OK)+COUNTIF(DL$83:DL101,RDGfix)+COUNTIF(DL$83:DL101,RDGave)+COUNTIF(DL$83:DL101,RDGevent)+DN$57-1</f>
        <v>0</v>
      </c>
      <c r="DO101" s="43"/>
      <c r="DP101" s="6" t="str">
        <f t="shared" si="786"/>
        <v/>
      </c>
      <c r="DQ101" s="6" t="str">
        <f t="shared" si="787"/>
        <v/>
      </c>
      <c r="DR101" s="201">
        <f>COUNTIF(DP$83:DP101,OK)+COUNTIF(DP$83:DP101,RDGfix)+COUNTIF(DP$83:DP101,RDGave)+COUNTIF(DP$83:DP101,RDGevent)+DR$57-1</f>
        <v>0</v>
      </c>
      <c r="DS101" s="43"/>
      <c r="DT101" s="6" t="str">
        <f t="shared" si="788"/>
        <v/>
      </c>
      <c r="DU101" s="6" t="str">
        <f t="shared" si="789"/>
        <v/>
      </c>
      <c r="DV101" s="201">
        <f>COUNTIF(DT$83:DT101,OK)+COUNTIF(DT$83:DT101,RDGfix)+COUNTIF(DT$83:DT101,RDGave)+COUNTIF(DT$83:DT101,RDGevent)+DV$57-1</f>
        <v>0</v>
      </c>
      <c r="DW101" s="43"/>
      <c r="DX101" s="6" t="str">
        <f t="shared" si="790"/>
        <v/>
      </c>
      <c r="DY101" s="6" t="str">
        <f t="shared" si="791"/>
        <v/>
      </c>
      <c r="DZ101" s="201">
        <f>COUNTIF(DX$83:DX101,OK)+COUNTIF(DX$83:DX101,RDGfix)+COUNTIF(DX$83:DX101,RDGave)+COUNTIF(DX$83:DX101,RDGevent)+DZ$57-1</f>
        <v>0</v>
      </c>
      <c r="EA101" s="43"/>
      <c r="EB101" s="6" t="str">
        <f t="shared" si="792"/>
        <v/>
      </c>
      <c r="EC101" s="6" t="str">
        <f t="shared" si="793"/>
        <v/>
      </c>
      <c r="ED101" s="201">
        <f>COUNTIF(EB$83:EB101,OK)+COUNTIF(EB$83:EB101,RDGfix)+COUNTIF(EB$83:EB101,RDGave)+COUNTIF(EB$83:EB101,RDGevent)+ED$57-1</f>
        <v>0</v>
      </c>
      <c r="EE101" s="43"/>
      <c r="EF101" s="6" t="str">
        <f t="shared" si="794"/>
        <v/>
      </c>
      <c r="EG101" s="6" t="str">
        <f t="shared" si="795"/>
        <v/>
      </c>
      <c r="EH101" s="201">
        <f>COUNTIF(EF$83:EF101,OK)+COUNTIF(EF$83:EF101,RDGfix)+COUNTIF(EF$83:EF101,RDGave)+COUNTIF(EF$83:EF101,RDGevent)+EH$57-1</f>
        <v>0</v>
      </c>
      <c r="EI101" s="43"/>
      <c r="EJ101" s="6" t="str">
        <f t="shared" si="796"/>
        <v/>
      </c>
      <c r="EK101" s="6" t="str">
        <f t="shared" si="797"/>
        <v/>
      </c>
      <c r="EL101" s="201">
        <f>COUNTIF(EJ$83:EJ101,OK)+COUNTIF(EJ$83:EJ101,RDGfix)+COUNTIF(EJ$83:EJ101,RDGave)+COUNTIF(EJ$83:EJ101,RDGevent)+EL$57-1</f>
        <v>0</v>
      </c>
      <c r="EM101" s="43"/>
      <c r="EN101" s="6" t="str">
        <f t="shared" si="798"/>
        <v/>
      </c>
      <c r="EO101" s="6" t="str">
        <f t="shared" si="799"/>
        <v/>
      </c>
      <c r="EP101" s="201">
        <f>COUNTIF(EN$83:EN101,OK)+COUNTIF(EN$83:EN101,RDGfix)+COUNTIF(EN$83:EN101,RDGave)+COUNTIF(EN$83:EN101,RDGevent)+EP$57-1</f>
        <v>0</v>
      </c>
      <c r="EQ101" s="43"/>
      <c r="ER101" s="6" t="str">
        <f t="shared" si="800"/>
        <v/>
      </c>
      <c r="ES101" s="6" t="str">
        <f t="shared" si="801"/>
        <v/>
      </c>
      <c r="ET101" s="201">
        <f>COUNTIF(ER$83:ER101,OK)+COUNTIF(ER$83:ER101,RDGfix)+COUNTIF(ER$83:ER101,RDGave)+COUNTIF(ER$83:ER101,RDGevent)+ET$57-1</f>
        <v>0</v>
      </c>
      <c r="EU101" s="43"/>
      <c r="EV101" s="6" t="str">
        <f t="shared" si="802"/>
        <v/>
      </c>
      <c r="EW101" s="6" t="str">
        <f t="shared" si="803"/>
        <v/>
      </c>
      <c r="EX101" s="201">
        <f>COUNTIF(EV$83:EV101,OK)+COUNTIF(EV$83:EV101,RDGfix)+COUNTIF(EV$83:EV101,RDGave)+COUNTIF(EV$83:EV101,RDGevent)+EX$57-1</f>
        <v>0</v>
      </c>
      <c r="EY101" s="43"/>
      <c r="EZ101" s="6" t="str">
        <f t="shared" si="804"/>
        <v/>
      </c>
      <c r="FA101" s="6" t="str">
        <f t="shared" si="805"/>
        <v/>
      </c>
      <c r="FB101" s="201">
        <f>COUNTIF(EZ$83:EZ101,OK)+COUNTIF(EZ$83:EZ101,RDGfix)+COUNTIF(EZ$83:EZ101,RDGave)+COUNTIF(EZ$83:EZ101,RDGevent)+FB$57-1</f>
        <v>0</v>
      </c>
      <c r="FC101" s="43"/>
      <c r="FD101" s="6" t="str">
        <f t="shared" si="806"/>
        <v/>
      </c>
      <c r="FE101" s="6" t="str">
        <f t="shared" si="807"/>
        <v/>
      </c>
      <c r="FF101" s="201">
        <f>COUNTIF(FD$83:FD101,OK)+COUNTIF(FD$83:FD101,RDGfix)+COUNTIF(FD$83:FD101,RDGave)+COUNTIF(FD$83:FD101,RDGevent)+FF$57-1</f>
        <v>0</v>
      </c>
      <c r="FG101" s="43"/>
      <c r="FH101" s="6" t="str">
        <f t="shared" si="808"/>
        <v/>
      </c>
      <c r="FI101" s="6" t="str">
        <f t="shared" si="809"/>
        <v/>
      </c>
      <c r="FJ101" s="201">
        <f>COUNTIF(FH$83:FH101,OK)+COUNTIF(FH$83:FH101,RDGfix)+COUNTIF(FH$83:FH101,RDGave)+COUNTIF(FH$83:FH101,RDGevent)+FJ$57-1</f>
        <v>0</v>
      </c>
      <c r="FK101" s="2"/>
      <c r="FL101" s="53"/>
      <c r="FM101" s="2"/>
    </row>
    <row r="102" spans="1:169">
      <c r="B102" s="5" t="s">
        <v>37</v>
      </c>
      <c r="C102" s="242"/>
      <c r="D102" s="6" t="str">
        <f t="shared" si="648"/>
        <v/>
      </c>
      <c r="E102" s="6" t="str">
        <f t="shared" si="649"/>
        <v/>
      </c>
      <c r="F102" s="201">
        <f>COUNTIF(D$83:D102,OK)+COUNTIF(D$83:D102,RDGfix)+COUNTIF(D$83:D102,RDGave)+COUNTIF(D$83:D102,RDGevent)</f>
        <v>0</v>
      </c>
      <c r="G102" s="43"/>
      <c r="H102" s="6" t="str">
        <f t="shared" si="730"/>
        <v/>
      </c>
      <c r="I102" s="6" t="str">
        <f t="shared" si="731"/>
        <v/>
      </c>
      <c r="J102" s="201">
        <f>COUNTIF(H$83:H102,OK)+COUNTIF(H$83:H102,RDGfix)+COUNTIF(H$83:H102,RDGave)+COUNTIF(H$83:H102,RDGevent)+J$57-1</f>
        <v>0</v>
      </c>
      <c r="K102" s="43"/>
      <c r="L102" s="6" t="str">
        <f t="shared" si="732"/>
        <v/>
      </c>
      <c r="M102" s="6" t="str">
        <f t="shared" si="733"/>
        <v/>
      </c>
      <c r="N102" s="201">
        <f>COUNTIF(L$83:L102,OK)+COUNTIF(L$83:L102,RDGfix)+COUNTIF(L$83:L102,RDGave)+COUNTIF(L$83:L102,RDGevent)+N$57-1</f>
        <v>0</v>
      </c>
      <c r="O102" s="43"/>
      <c r="P102" s="6" t="str">
        <f t="shared" si="734"/>
        <v/>
      </c>
      <c r="Q102" s="6" t="str">
        <f t="shared" si="735"/>
        <v/>
      </c>
      <c r="R102" s="201">
        <f>COUNTIF(P$83:P102,OK)+COUNTIF(P$83:P102,RDGfix)+COUNTIF(P$83:P102,RDGave)+COUNTIF(P$83:P102,RDGevent)+R$57-1</f>
        <v>0</v>
      </c>
      <c r="S102" s="43"/>
      <c r="T102" s="6" t="str">
        <f t="shared" si="736"/>
        <v/>
      </c>
      <c r="U102" s="6" t="str">
        <f t="shared" si="737"/>
        <v/>
      </c>
      <c r="V102" s="201">
        <f>COUNTIF(T$83:T102,OK)+COUNTIF(T$83:T102,RDGfix)+COUNTIF(T$83:T102,RDGave)+COUNTIF(T$83:T102,RDGevent)+V$57-1</f>
        <v>0</v>
      </c>
      <c r="W102" s="43"/>
      <c r="X102" s="6" t="str">
        <f t="shared" si="738"/>
        <v/>
      </c>
      <c r="Y102" s="6" t="str">
        <f t="shared" si="739"/>
        <v/>
      </c>
      <c r="Z102" s="201">
        <f>COUNTIF(X$83:X102,OK)+COUNTIF(X$83:X102,RDGfix)+COUNTIF(X$83:X102,RDGave)+COUNTIF(X$83:X102,RDGevent)+Z$57-1</f>
        <v>0</v>
      </c>
      <c r="AA102" s="43"/>
      <c r="AB102" s="6" t="str">
        <f t="shared" si="740"/>
        <v/>
      </c>
      <c r="AC102" s="6" t="str">
        <f t="shared" si="741"/>
        <v/>
      </c>
      <c r="AD102" s="201">
        <f>COUNTIF(AB$83:AB102,OK)+COUNTIF(AB$83:AB102,RDGfix)+COUNTIF(AB$83:AB102,RDGave)+COUNTIF(AB$83:AB102,RDGevent)+AD$57-1</f>
        <v>0</v>
      </c>
      <c r="AE102" s="43"/>
      <c r="AF102" s="6" t="str">
        <f t="shared" si="742"/>
        <v/>
      </c>
      <c r="AG102" s="6" t="str">
        <f t="shared" si="743"/>
        <v/>
      </c>
      <c r="AH102" s="201">
        <f>COUNTIF(AF$83:AF102,OK)+COUNTIF(AF$83:AF102,RDGfix)+COUNTIF(AF$83:AF102,RDGave)+COUNTIF(AF$83:AF102,RDGevent)+AH$57-1</f>
        <v>0</v>
      </c>
      <c r="AI102" s="43"/>
      <c r="AJ102" s="6" t="str">
        <f t="shared" si="744"/>
        <v/>
      </c>
      <c r="AK102" s="6" t="str">
        <f t="shared" si="745"/>
        <v/>
      </c>
      <c r="AL102" s="201">
        <f>COUNTIF(AJ$83:AJ102,OK)+COUNTIF(AJ$83:AJ102,RDGfix)+COUNTIF(AJ$83:AJ102,RDGave)+COUNTIF(AJ$83:AJ102,RDGevent)+AL$57-1</f>
        <v>0</v>
      </c>
      <c r="AM102" s="242"/>
      <c r="AN102" s="6" t="str">
        <f t="shared" si="746"/>
        <v/>
      </c>
      <c r="AO102" s="6" t="str">
        <f t="shared" si="747"/>
        <v/>
      </c>
      <c r="AP102" s="201">
        <f>COUNTIF(AN$83:AN102,OK)+COUNTIF(AN$83:AN102,RDGfix)+COUNTIF(AN$83:AN102,RDGave)+COUNTIF(AN$83:AN102,RDGevent)+AP$57-1</f>
        <v>0</v>
      </c>
      <c r="AQ102" s="43"/>
      <c r="AR102" s="6" t="str">
        <f t="shared" si="748"/>
        <v/>
      </c>
      <c r="AS102" s="6" t="str">
        <f t="shared" si="749"/>
        <v/>
      </c>
      <c r="AT102" s="201">
        <f>COUNTIF(AR$83:AR102,OK)+COUNTIF(AR$83:AR102,RDGfix)+COUNTIF(AR$83:AR102,RDGave)+COUNTIF(AR$83:AR102,RDGevent)+AT$57-1</f>
        <v>0</v>
      </c>
      <c r="AU102" s="43"/>
      <c r="AV102" s="6" t="str">
        <f t="shared" si="750"/>
        <v/>
      </c>
      <c r="AW102" s="6" t="str">
        <f t="shared" si="751"/>
        <v/>
      </c>
      <c r="AX102" s="201">
        <f>COUNTIF(AV$83:AV102,OK)+COUNTIF(AV$83:AV102,RDGfix)+COUNTIF(AV$83:AV102,RDGave)+COUNTIF(AV$83:AV102,RDGevent)+AX$57-1</f>
        <v>0</v>
      </c>
      <c r="AY102" s="43"/>
      <c r="AZ102" s="6" t="str">
        <f t="shared" si="752"/>
        <v/>
      </c>
      <c r="BA102" s="6" t="str">
        <f t="shared" si="753"/>
        <v/>
      </c>
      <c r="BB102" s="201">
        <f>COUNTIF(AZ$83:AZ102,OK)+COUNTIF(AZ$83:AZ102,RDGfix)+COUNTIF(AZ$83:AZ102,RDGave)+COUNTIF(AZ$83:AZ102,RDGevent)+BB$57-1</f>
        <v>0</v>
      </c>
      <c r="BC102" s="43"/>
      <c r="BD102" s="6" t="str">
        <f t="shared" si="754"/>
        <v/>
      </c>
      <c r="BE102" s="6" t="str">
        <f t="shared" si="755"/>
        <v/>
      </c>
      <c r="BF102" s="201">
        <f>COUNTIF(BD$83:BD102,OK)+COUNTIF(BD$83:BD102,RDGfix)+COUNTIF(BD$83:BD102,RDGave)+COUNTIF(BD$83:BD102,RDGevent)+BF$57-1</f>
        <v>0</v>
      </c>
      <c r="BG102" s="43"/>
      <c r="BH102" s="6" t="str">
        <f t="shared" si="756"/>
        <v/>
      </c>
      <c r="BI102" s="6" t="str">
        <f t="shared" si="757"/>
        <v/>
      </c>
      <c r="BJ102" s="201">
        <f>COUNTIF(BH$83:BH102,OK)+COUNTIF(BH$83:BH102,RDGfix)+COUNTIF(BH$83:BH102,RDGave)+COUNTIF(BH$83:BH102,RDGevent)+BJ$57-1</f>
        <v>0</v>
      </c>
      <c r="BK102" s="43"/>
      <c r="BL102" s="6" t="str">
        <f t="shared" si="758"/>
        <v/>
      </c>
      <c r="BM102" s="6" t="str">
        <f t="shared" si="759"/>
        <v/>
      </c>
      <c r="BN102" s="201">
        <f>COUNTIF(BL$83:BL102,OK)+COUNTIF(BL$83:BL102,RDGfix)+COUNTIF(BL$83:BL102,RDGave)+COUNTIF(BL$83:BL102,RDGevent)+BN$57-1</f>
        <v>0</v>
      </c>
      <c r="BO102" s="43"/>
      <c r="BP102" s="6" t="str">
        <f t="shared" si="760"/>
        <v/>
      </c>
      <c r="BQ102" s="6" t="str">
        <f t="shared" si="761"/>
        <v/>
      </c>
      <c r="BR102" s="201">
        <f>COUNTIF(BP$83:BP102,OK)+COUNTIF(BP$83:BP102,RDGfix)+COUNTIF(BP$83:BP102,RDGave)+COUNTIF(BP$83:BP102,RDGevent)+BR$57-1</f>
        <v>0</v>
      </c>
      <c r="BS102" s="43"/>
      <c r="BT102" s="6" t="str">
        <f t="shared" si="762"/>
        <v/>
      </c>
      <c r="BU102" s="6" t="str">
        <f t="shared" si="763"/>
        <v/>
      </c>
      <c r="BV102" s="201">
        <f>COUNTIF(BT$83:BT102,OK)+COUNTIF(BT$83:BT102,RDGfix)+COUNTIF(BT$83:BT102,RDGave)+COUNTIF(BT$83:BT102,RDGevent)+BV$57-1</f>
        <v>0</v>
      </c>
      <c r="BW102" s="43"/>
      <c r="BX102" s="6" t="str">
        <f t="shared" si="764"/>
        <v/>
      </c>
      <c r="BY102" s="6" t="str">
        <f t="shared" si="765"/>
        <v/>
      </c>
      <c r="BZ102" s="201">
        <f>COUNTIF(BX$83:BX102,OK)+COUNTIF(BX$83:BX102,RDGfix)+COUNTIF(BX$83:BX102,RDGave)+COUNTIF(BX$83:BX102,RDGevent)+BZ$57-1</f>
        <v>0</v>
      </c>
      <c r="CA102" s="43"/>
      <c r="CB102" s="6" t="str">
        <f t="shared" si="766"/>
        <v/>
      </c>
      <c r="CC102" s="6" t="str">
        <f t="shared" si="767"/>
        <v/>
      </c>
      <c r="CD102" s="201">
        <f>COUNTIF(CB$83:CB102,OK)+COUNTIF(CB$83:CB102,RDGfix)+COUNTIF(CB$83:CB102,RDGave)+COUNTIF(CB$83:CB102,RDGevent)+CD$57-1</f>
        <v>0</v>
      </c>
      <c r="CE102" s="43"/>
      <c r="CF102" s="6" t="str">
        <f t="shared" si="768"/>
        <v/>
      </c>
      <c r="CG102" s="6" t="str">
        <f t="shared" si="769"/>
        <v/>
      </c>
      <c r="CH102" s="201">
        <f>COUNTIF(CF$83:CF102,OK)+COUNTIF(CF$83:CF102,RDGfix)+COUNTIF(CF$83:CF102,RDGave)+COUNTIF(CF$83:CF102,RDGevent)+CH$57-1</f>
        <v>0</v>
      </c>
      <c r="CI102" s="43"/>
      <c r="CJ102" s="6" t="str">
        <f t="shared" si="770"/>
        <v/>
      </c>
      <c r="CK102" s="6" t="str">
        <f t="shared" si="771"/>
        <v/>
      </c>
      <c r="CL102" s="201">
        <f>COUNTIF(CJ$83:CJ102,OK)+COUNTIF(CJ$83:CJ102,RDGfix)+COUNTIF(CJ$83:CJ102,RDGave)+COUNTIF(CJ$83:CJ102,RDGevent)+CL$57-1</f>
        <v>0</v>
      </c>
      <c r="CM102" s="43"/>
      <c r="CN102" s="6" t="str">
        <f t="shared" si="772"/>
        <v/>
      </c>
      <c r="CO102" s="6" t="str">
        <f t="shared" si="773"/>
        <v/>
      </c>
      <c r="CP102" s="201">
        <f>COUNTIF(CN$83:CN102,OK)+COUNTIF(CN$83:CN102,RDGfix)+COUNTIF(CN$83:CN102,RDGave)+COUNTIF(CN$83:CN102,RDGevent)+CP$57-1</f>
        <v>0</v>
      </c>
      <c r="CQ102" s="43"/>
      <c r="CR102" s="6" t="str">
        <f t="shared" si="774"/>
        <v/>
      </c>
      <c r="CS102" s="6" t="str">
        <f t="shared" si="775"/>
        <v/>
      </c>
      <c r="CT102" s="201">
        <f>COUNTIF(CR$83:CR102,OK)+COUNTIF(CR$83:CR102,RDGfix)+COUNTIF(CR$83:CR102,RDGave)+COUNTIF(CR$83:CR102,RDGevent)+CT$57-1</f>
        <v>0</v>
      </c>
      <c r="CU102" s="43"/>
      <c r="CV102" s="6" t="str">
        <f t="shared" si="776"/>
        <v/>
      </c>
      <c r="CW102" s="6" t="str">
        <f t="shared" si="777"/>
        <v/>
      </c>
      <c r="CX102" s="201">
        <f>COUNTIF(CV$83:CV102,OK)+COUNTIF(CV$83:CV102,RDGfix)+COUNTIF(CV$83:CV102,RDGave)+COUNTIF(CV$83:CV102,RDGevent)+CX$57-1</f>
        <v>0</v>
      </c>
      <c r="CY102" s="43"/>
      <c r="CZ102" s="6" t="str">
        <f t="shared" si="778"/>
        <v/>
      </c>
      <c r="DA102" s="6" t="str">
        <f t="shared" si="779"/>
        <v/>
      </c>
      <c r="DB102" s="201">
        <f>COUNTIF(CZ$83:CZ102,OK)+COUNTIF(CZ$83:CZ102,RDGfix)+COUNTIF(CZ$83:CZ102,RDGave)+COUNTIF(CZ$83:CZ102,RDGevent)+DB$57-1</f>
        <v>0</v>
      </c>
      <c r="DC102" s="43"/>
      <c r="DD102" s="6" t="str">
        <f t="shared" si="780"/>
        <v/>
      </c>
      <c r="DE102" s="6" t="str">
        <f t="shared" si="781"/>
        <v/>
      </c>
      <c r="DF102" s="201">
        <f>COUNTIF(DD$83:DD102,OK)+COUNTIF(DD$83:DD102,RDGfix)+COUNTIF(DD$83:DD102,RDGave)+COUNTIF(DD$83:DD102,RDGevent)+DF$57-1</f>
        <v>0</v>
      </c>
      <c r="DG102" s="43"/>
      <c r="DH102" s="6" t="str">
        <f t="shared" si="782"/>
        <v/>
      </c>
      <c r="DI102" s="6" t="str">
        <f t="shared" si="783"/>
        <v/>
      </c>
      <c r="DJ102" s="201">
        <f>COUNTIF(DH$83:DH102,OK)+COUNTIF(DH$83:DH102,RDGfix)+COUNTIF(DH$83:DH102,RDGave)+COUNTIF(DH$83:DH102,RDGevent)+DJ$57-1</f>
        <v>0</v>
      </c>
      <c r="DK102" s="43"/>
      <c r="DL102" s="6" t="str">
        <f t="shared" si="784"/>
        <v/>
      </c>
      <c r="DM102" s="6" t="str">
        <f t="shared" si="785"/>
        <v/>
      </c>
      <c r="DN102" s="201">
        <f>COUNTIF(DL$83:DL102,OK)+COUNTIF(DL$83:DL102,RDGfix)+COUNTIF(DL$83:DL102,RDGave)+COUNTIF(DL$83:DL102,RDGevent)+DN$57-1</f>
        <v>0</v>
      </c>
      <c r="DO102" s="43"/>
      <c r="DP102" s="6" t="str">
        <f t="shared" si="786"/>
        <v/>
      </c>
      <c r="DQ102" s="6" t="str">
        <f t="shared" si="787"/>
        <v/>
      </c>
      <c r="DR102" s="201">
        <f>COUNTIF(DP$83:DP102,OK)+COUNTIF(DP$83:DP102,RDGfix)+COUNTIF(DP$83:DP102,RDGave)+COUNTIF(DP$83:DP102,RDGevent)+DR$57-1</f>
        <v>0</v>
      </c>
      <c r="DS102" s="43"/>
      <c r="DT102" s="6" t="str">
        <f t="shared" si="788"/>
        <v/>
      </c>
      <c r="DU102" s="6" t="str">
        <f t="shared" si="789"/>
        <v/>
      </c>
      <c r="DV102" s="201">
        <f>COUNTIF(DT$83:DT102,OK)+COUNTIF(DT$83:DT102,RDGfix)+COUNTIF(DT$83:DT102,RDGave)+COUNTIF(DT$83:DT102,RDGevent)+DV$57-1</f>
        <v>0</v>
      </c>
      <c r="DW102" s="43"/>
      <c r="DX102" s="6" t="str">
        <f t="shared" si="790"/>
        <v/>
      </c>
      <c r="DY102" s="6" t="str">
        <f t="shared" si="791"/>
        <v/>
      </c>
      <c r="DZ102" s="201">
        <f>COUNTIF(DX$83:DX102,OK)+COUNTIF(DX$83:DX102,RDGfix)+COUNTIF(DX$83:DX102,RDGave)+COUNTIF(DX$83:DX102,RDGevent)+DZ$57-1</f>
        <v>0</v>
      </c>
      <c r="EA102" s="43"/>
      <c r="EB102" s="6" t="str">
        <f t="shared" si="792"/>
        <v/>
      </c>
      <c r="EC102" s="6" t="str">
        <f t="shared" si="793"/>
        <v/>
      </c>
      <c r="ED102" s="201">
        <f>COUNTIF(EB$83:EB102,OK)+COUNTIF(EB$83:EB102,RDGfix)+COUNTIF(EB$83:EB102,RDGave)+COUNTIF(EB$83:EB102,RDGevent)+ED$57-1</f>
        <v>0</v>
      </c>
      <c r="EE102" s="43"/>
      <c r="EF102" s="6" t="str">
        <f t="shared" si="794"/>
        <v/>
      </c>
      <c r="EG102" s="6" t="str">
        <f t="shared" si="795"/>
        <v/>
      </c>
      <c r="EH102" s="201">
        <f>COUNTIF(EF$83:EF102,OK)+COUNTIF(EF$83:EF102,RDGfix)+COUNTIF(EF$83:EF102,RDGave)+COUNTIF(EF$83:EF102,RDGevent)+EH$57-1</f>
        <v>0</v>
      </c>
      <c r="EI102" s="43"/>
      <c r="EJ102" s="6" t="str">
        <f t="shared" si="796"/>
        <v/>
      </c>
      <c r="EK102" s="6" t="str">
        <f t="shared" si="797"/>
        <v/>
      </c>
      <c r="EL102" s="201">
        <f>COUNTIF(EJ$83:EJ102,OK)+COUNTIF(EJ$83:EJ102,RDGfix)+COUNTIF(EJ$83:EJ102,RDGave)+COUNTIF(EJ$83:EJ102,RDGevent)+EL$57-1</f>
        <v>0</v>
      </c>
      <c r="EM102" s="43"/>
      <c r="EN102" s="6" t="str">
        <f t="shared" si="798"/>
        <v/>
      </c>
      <c r="EO102" s="6" t="str">
        <f t="shared" si="799"/>
        <v/>
      </c>
      <c r="EP102" s="201">
        <f>COUNTIF(EN$83:EN102,OK)+COUNTIF(EN$83:EN102,RDGfix)+COUNTIF(EN$83:EN102,RDGave)+COUNTIF(EN$83:EN102,RDGevent)+EP$57-1</f>
        <v>0</v>
      </c>
      <c r="EQ102" s="43"/>
      <c r="ER102" s="6" t="str">
        <f t="shared" si="800"/>
        <v/>
      </c>
      <c r="ES102" s="6" t="str">
        <f t="shared" si="801"/>
        <v/>
      </c>
      <c r="ET102" s="201">
        <f>COUNTIF(ER$83:ER102,OK)+COUNTIF(ER$83:ER102,RDGfix)+COUNTIF(ER$83:ER102,RDGave)+COUNTIF(ER$83:ER102,RDGevent)+ET$57-1</f>
        <v>0</v>
      </c>
      <c r="EU102" s="43"/>
      <c r="EV102" s="6" t="str">
        <f t="shared" si="802"/>
        <v/>
      </c>
      <c r="EW102" s="6" t="str">
        <f t="shared" si="803"/>
        <v/>
      </c>
      <c r="EX102" s="201">
        <f>COUNTIF(EV$83:EV102,OK)+COUNTIF(EV$83:EV102,RDGfix)+COUNTIF(EV$83:EV102,RDGave)+COUNTIF(EV$83:EV102,RDGevent)+EX$57-1</f>
        <v>0</v>
      </c>
      <c r="EY102" s="43"/>
      <c r="EZ102" s="6" t="str">
        <f t="shared" si="804"/>
        <v/>
      </c>
      <c r="FA102" s="6" t="str">
        <f t="shared" si="805"/>
        <v/>
      </c>
      <c r="FB102" s="201">
        <f>COUNTIF(EZ$83:EZ102,OK)+COUNTIF(EZ$83:EZ102,RDGfix)+COUNTIF(EZ$83:EZ102,RDGave)+COUNTIF(EZ$83:EZ102,RDGevent)+FB$57-1</f>
        <v>0</v>
      </c>
      <c r="FC102" s="43"/>
      <c r="FD102" s="6" t="str">
        <f t="shared" si="806"/>
        <v/>
      </c>
      <c r="FE102" s="6" t="str">
        <f t="shared" si="807"/>
        <v/>
      </c>
      <c r="FF102" s="201">
        <f>COUNTIF(FD$83:FD102,OK)+COUNTIF(FD$83:FD102,RDGfix)+COUNTIF(FD$83:FD102,RDGave)+COUNTIF(FD$83:FD102,RDGevent)+FF$57-1</f>
        <v>0</v>
      </c>
      <c r="FG102" s="43"/>
      <c r="FH102" s="6" t="str">
        <f t="shared" si="808"/>
        <v/>
      </c>
      <c r="FI102" s="6" t="str">
        <f t="shared" si="809"/>
        <v/>
      </c>
      <c r="FJ102" s="201">
        <f>COUNTIF(FH$83:FH102,OK)+COUNTIF(FH$83:FH102,RDGfix)+COUNTIF(FH$83:FH102,RDGave)+COUNTIF(FH$83:FH102,RDGevent)+FJ$57-1</f>
        <v>0</v>
      </c>
      <c r="FK102" s="2"/>
      <c r="FL102" s="53"/>
      <c r="FM102" s="2"/>
    </row>
    <row r="103" spans="1:169">
      <c r="A103" s="45" t="str">
        <f>IF('Score Sheet'!C99=0,"", 'Score Sheet'!C99 )</f>
        <v/>
      </c>
      <c r="B103" s="5" t="s">
        <v>152</v>
      </c>
      <c r="C103" s="242"/>
      <c r="D103" s="6" t="str">
        <f t="shared" si="648"/>
        <v/>
      </c>
      <c r="E103" s="6" t="str">
        <f t="shared" si="649"/>
        <v/>
      </c>
      <c r="F103" s="201">
        <f>COUNTIF(D$83:D103,OK)+COUNTIF(D$83:D103,RDGfix)+COUNTIF(D$83:D103,RDGave)+COUNTIF(D$83:D103,RDGevent)</f>
        <v>0</v>
      </c>
      <c r="G103" s="43"/>
      <c r="H103" s="6" t="str">
        <f t="shared" si="730"/>
        <v/>
      </c>
      <c r="I103" s="6" t="str">
        <f t="shared" si="731"/>
        <v/>
      </c>
      <c r="J103" s="201">
        <f>COUNTIF(H$83:H103,OK)+COUNTIF(H$83:H103,RDGfix)+COUNTIF(H$83:H103,RDGave)+COUNTIF(H$83:H103,RDGevent)+J$57-1</f>
        <v>0</v>
      </c>
      <c r="K103" s="43"/>
      <c r="L103" s="6" t="str">
        <f t="shared" si="732"/>
        <v/>
      </c>
      <c r="M103" s="6" t="str">
        <f t="shared" si="733"/>
        <v/>
      </c>
      <c r="N103" s="201">
        <f>COUNTIF(L$83:L103,OK)+COUNTIF(L$83:L103,RDGfix)+COUNTIF(L$83:L103,RDGave)+COUNTIF(L$83:L103,RDGevent)+N$57-1</f>
        <v>0</v>
      </c>
      <c r="O103" s="43"/>
      <c r="P103" s="6" t="str">
        <f t="shared" si="734"/>
        <v/>
      </c>
      <c r="Q103" s="6" t="str">
        <f t="shared" si="735"/>
        <v/>
      </c>
      <c r="R103" s="201">
        <f>COUNTIF(P$83:P103,OK)+COUNTIF(P$83:P103,RDGfix)+COUNTIF(P$83:P103,RDGave)+COUNTIF(P$83:P103,RDGevent)+R$57-1</f>
        <v>0</v>
      </c>
      <c r="S103" s="43"/>
      <c r="T103" s="6" t="str">
        <f t="shared" si="736"/>
        <v/>
      </c>
      <c r="U103" s="6" t="str">
        <f t="shared" si="737"/>
        <v/>
      </c>
      <c r="V103" s="201">
        <f>COUNTIF(T$83:T103,OK)+COUNTIF(T$83:T103,RDGfix)+COUNTIF(T$83:T103,RDGave)+COUNTIF(T$83:T103,RDGevent)+V$57-1</f>
        <v>0</v>
      </c>
      <c r="W103" s="43"/>
      <c r="X103" s="6" t="str">
        <f t="shared" si="738"/>
        <v/>
      </c>
      <c r="Y103" s="6" t="str">
        <f t="shared" si="739"/>
        <v/>
      </c>
      <c r="Z103" s="201">
        <f>COUNTIF(X$83:X103,OK)+COUNTIF(X$83:X103,RDGfix)+COUNTIF(X$83:X103,RDGave)+COUNTIF(X$83:X103,RDGevent)+Z$57-1</f>
        <v>0</v>
      </c>
      <c r="AA103" s="43"/>
      <c r="AB103" s="6" t="str">
        <f t="shared" si="740"/>
        <v/>
      </c>
      <c r="AC103" s="6" t="str">
        <f t="shared" si="741"/>
        <v/>
      </c>
      <c r="AD103" s="201">
        <f>COUNTIF(AB$83:AB103,OK)+COUNTIF(AB$83:AB103,RDGfix)+COUNTIF(AB$83:AB103,RDGave)+COUNTIF(AB$83:AB103,RDGevent)+AD$57-1</f>
        <v>0</v>
      </c>
      <c r="AE103" s="43"/>
      <c r="AF103" s="6" t="str">
        <f t="shared" si="742"/>
        <v/>
      </c>
      <c r="AG103" s="6" t="str">
        <f t="shared" si="743"/>
        <v/>
      </c>
      <c r="AH103" s="201">
        <f>COUNTIF(AF$83:AF103,OK)+COUNTIF(AF$83:AF103,RDGfix)+COUNTIF(AF$83:AF103,RDGave)+COUNTIF(AF$83:AF103,RDGevent)+AH$57-1</f>
        <v>0</v>
      </c>
      <c r="AI103" s="43"/>
      <c r="AJ103" s="6" t="str">
        <f t="shared" si="744"/>
        <v/>
      </c>
      <c r="AK103" s="6" t="str">
        <f t="shared" si="745"/>
        <v/>
      </c>
      <c r="AL103" s="201">
        <f>COUNTIF(AJ$83:AJ103,OK)+COUNTIF(AJ$83:AJ103,RDGfix)+COUNTIF(AJ$83:AJ103,RDGave)+COUNTIF(AJ$83:AJ103,RDGevent)+AL$57-1</f>
        <v>0</v>
      </c>
      <c r="AM103" s="242"/>
      <c r="AN103" s="6" t="str">
        <f t="shared" si="746"/>
        <v/>
      </c>
      <c r="AO103" s="6" t="str">
        <f t="shared" si="747"/>
        <v/>
      </c>
      <c r="AP103" s="201">
        <f>COUNTIF(AN$83:AN103,OK)+COUNTIF(AN$83:AN103,RDGfix)+COUNTIF(AN$83:AN103,RDGave)+COUNTIF(AN$83:AN103,RDGevent)+AP$57-1</f>
        <v>0</v>
      </c>
      <c r="AQ103" s="43"/>
      <c r="AR103" s="6" t="str">
        <f t="shared" si="748"/>
        <v/>
      </c>
      <c r="AS103" s="6" t="str">
        <f t="shared" si="749"/>
        <v/>
      </c>
      <c r="AT103" s="201">
        <f>COUNTIF(AR$83:AR103,OK)+COUNTIF(AR$83:AR103,RDGfix)+COUNTIF(AR$83:AR103,RDGave)+COUNTIF(AR$83:AR103,RDGevent)+AT$57-1</f>
        <v>0</v>
      </c>
      <c r="AU103" s="43"/>
      <c r="AV103" s="6" t="str">
        <f t="shared" si="750"/>
        <v/>
      </c>
      <c r="AW103" s="6" t="str">
        <f t="shared" si="751"/>
        <v/>
      </c>
      <c r="AX103" s="201">
        <f>COUNTIF(AV$83:AV103,OK)+COUNTIF(AV$83:AV103,RDGfix)+COUNTIF(AV$83:AV103,RDGave)+COUNTIF(AV$83:AV103,RDGevent)+AX$57-1</f>
        <v>0</v>
      </c>
      <c r="AY103" s="43"/>
      <c r="AZ103" s="6" t="str">
        <f t="shared" si="752"/>
        <v/>
      </c>
      <c r="BA103" s="6" t="str">
        <f t="shared" si="753"/>
        <v/>
      </c>
      <c r="BB103" s="201">
        <f>COUNTIF(AZ$83:AZ103,OK)+COUNTIF(AZ$83:AZ103,RDGfix)+COUNTIF(AZ$83:AZ103,RDGave)+COUNTIF(AZ$83:AZ103,RDGevent)+BB$57-1</f>
        <v>0</v>
      </c>
      <c r="BC103" s="43"/>
      <c r="BD103" s="6" t="str">
        <f t="shared" si="754"/>
        <v/>
      </c>
      <c r="BE103" s="6" t="str">
        <f t="shared" si="755"/>
        <v/>
      </c>
      <c r="BF103" s="201">
        <f>COUNTIF(BD$83:BD103,OK)+COUNTIF(BD$83:BD103,RDGfix)+COUNTIF(BD$83:BD103,RDGave)+COUNTIF(BD$83:BD103,RDGevent)+BF$57-1</f>
        <v>0</v>
      </c>
      <c r="BG103" s="43"/>
      <c r="BH103" s="6" t="str">
        <f t="shared" si="756"/>
        <v/>
      </c>
      <c r="BI103" s="6" t="str">
        <f t="shared" si="757"/>
        <v/>
      </c>
      <c r="BJ103" s="201">
        <f>COUNTIF(BH$83:BH103,OK)+COUNTIF(BH$83:BH103,RDGfix)+COUNTIF(BH$83:BH103,RDGave)+COUNTIF(BH$83:BH103,RDGevent)+BJ$57-1</f>
        <v>0</v>
      </c>
      <c r="BK103" s="43"/>
      <c r="BL103" s="6" t="str">
        <f t="shared" si="758"/>
        <v/>
      </c>
      <c r="BM103" s="6" t="str">
        <f t="shared" si="759"/>
        <v/>
      </c>
      <c r="BN103" s="201">
        <f>COUNTIF(BL$83:BL103,OK)+COUNTIF(BL$83:BL103,RDGfix)+COUNTIF(BL$83:BL103,RDGave)+COUNTIF(BL$83:BL103,RDGevent)+BN$57-1</f>
        <v>0</v>
      </c>
      <c r="BO103" s="43"/>
      <c r="BP103" s="6" t="str">
        <f t="shared" si="760"/>
        <v/>
      </c>
      <c r="BQ103" s="6" t="str">
        <f t="shared" si="761"/>
        <v/>
      </c>
      <c r="BR103" s="201">
        <f>COUNTIF(BP$83:BP103,OK)+COUNTIF(BP$83:BP103,RDGfix)+COUNTIF(BP$83:BP103,RDGave)+COUNTIF(BP$83:BP103,RDGevent)+BR$57-1</f>
        <v>0</v>
      </c>
      <c r="BS103" s="43"/>
      <c r="BT103" s="6" t="str">
        <f t="shared" si="762"/>
        <v/>
      </c>
      <c r="BU103" s="6" t="str">
        <f t="shared" si="763"/>
        <v/>
      </c>
      <c r="BV103" s="201">
        <f>COUNTIF(BT$83:BT103,OK)+COUNTIF(BT$83:BT103,RDGfix)+COUNTIF(BT$83:BT103,RDGave)+COUNTIF(BT$83:BT103,RDGevent)+BV$57-1</f>
        <v>0</v>
      </c>
      <c r="BW103" s="43"/>
      <c r="BX103" s="6" t="str">
        <f t="shared" si="764"/>
        <v/>
      </c>
      <c r="BY103" s="6" t="str">
        <f t="shared" si="765"/>
        <v/>
      </c>
      <c r="BZ103" s="201">
        <f>COUNTIF(BX$83:BX103,OK)+COUNTIF(BX$83:BX103,RDGfix)+COUNTIF(BX$83:BX103,RDGave)+COUNTIF(BX$83:BX103,RDGevent)+BZ$57-1</f>
        <v>0</v>
      </c>
      <c r="CA103" s="43"/>
      <c r="CB103" s="6" t="str">
        <f t="shared" si="766"/>
        <v/>
      </c>
      <c r="CC103" s="6" t="str">
        <f t="shared" si="767"/>
        <v/>
      </c>
      <c r="CD103" s="201">
        <f>COUNTIF(CB$83:CB103,OK)+COUNTIF(CB$83:CB103,RDGfix)+COUNTIF(CB$83:CB103,RDGave)+COUNTIF(CB$83:CB103,RDGevent)+CD$57-1</f>
        <v>0</v>
      </c>
      <c r="CE103" s="43"/>
      <c r="CF103" s="6" t="str">
        <f t="shared" si="768"/>
        <v/>
      </c>
      <c r="CG103" s="6" t="str">
        <f t="shared" si="769"/>
        <v/>
      </c>
      <c r="CH103" s="201">
        <f>COUNTIF(CF$83:CF103,OK)+COUNTIF(CF$83:CF103,RDGfix)+COUNTIF(CF$83:CF103,RDGave)+COUNTIF(CF$83:CF103,RDGevent)+CH$57-1</f>
        <v>0</v>
      </c>
      <c r="CI103" s="43"/>
      <c r="CJ103" s="6" t="str">
        <f t="shared" si="770"/>
        <v/>
      </c>
      <c r="CK103" s="6" t="str">
        <f t="shared" si="771"/>
        <v/>
      </c>
      <c r="CL103" s="201">
        <f>COUNTIF(CJ$83:CJ103,OK)+COUNTIF(CJ$83:CJ103,RDGfix)+COUNTIF(CJ$83:CJ103,RDGave)+COUNTIF(CJ$83:CJ103,RDGevent)+CL$57-1</f>
        <v>0</v>
      </c>
      <c r="CM103" s="43"/>
      <c r="CN103" s="6" t="str">
        <f t="shared" si="772"/>
        <v/>
      </c>
      <c r="CO103" s="6" t="str">
        <f t="shared" si="773"/>
        <v/>
      </c>
      <c r="CP103" s="201">
        <f>COUNTIF(CN$83:CN103,OK)+COUNTIF(CN$83:CN103,RDGfix)+COUNTIF(CN$83:CN103,RDGave)+COUNTIF(CN$83:CN103,RDGevent)+CP$57-1</f>
        <v>0</v>
      </c>
      <c r="CQ103" s="43"/>
      <c r="CR103" s="6" t="str">
        <f t="shared" si="774"/>
        <v/>
      </c>
      <c r="CS103" s="6" t="str">
        <f t="shared" si="775"/>
        <v/>
      </c>
      <c r="CT103" s="201">
        <f>COUNTIF(CR$83:CR103,OK)+COUNTIF(CR$83:CR103,RDGfix)+COUNTIF(CR$83:CR103,RDGave)+COUNTIF(CR$83:CR103,RDGevent)+CT$57-1</f>
        <v>0</v>
      </c>
      <c r="CU103" s="43"/>
      <c r="CV103" s="6" t="str">
        <f t="shared" si="776"/>
        <v/>
      </c>
      <c r="CW103" s="6" t="str">
        <f t="shared" si="777"/>
        <v/>
      </c>
      <c r="CX103" s="201">
        <f>COUNTIF(CV$83:CV103,OK)+COUNTIF(CV$83:CV103,RDGfix)+COUNTIF(CV$83:CV103,RDGave)+COUNTIF(CV$83:CV103,RDGevent)+CX$57-1</f>
        <v>0</v>
      </c>
      <c r="CY103" s="43"/>
      <c r="CZ103" s="6" t="str">
        <f t="shared" si="778"/>
        <v/>
      </c>
      <c r="DA103" s="6" t="str">
        <f t="shared" si="779"/>
        <v/>
      </c>
      <c r="DB103" s="201">
        <f>COUNTIF(CZ$83:CZ103,OK)+COUNTIF(CZ$83:CZ103,RDGfix)+COUNTIF(CZ$83:CZ103,RDGave)+COUNTIF(CZ$83:CZ103,RDGevent)+DB$57-1</f>
        <v>0</v>
      </c>
      <c r="DC103" s="43"/>
      <c r="DD103" s="6" t="str">
        <f t="shared" si="780"/>
        <v/>
      </c>
      <c r="DE103" s="6" t="str">
        <f t="shared" si="781"/>
        <v/>
      </c>
      <c r="DF103" s="201">
        <f>COUNTIF(DD$83:DD103,OK)+COUNTIF(DD$83:DD103,RDGfix)+COUNTIF(DD$83:DD103,RDGave)+COUNTIF(DD$83:DD103,RDGevent)+DF$57-1</f>
        <v>0</v>
      </c>
      <c r="DG103" s="43"/>
      <c r="DH103" s="6" t="str">
        <f t="shared" si="782"/>
        <v/>
      </c>
      <c r="DI103" s="6" t="str">
        <f t="shared" si="783"/>
        <v/>
      </c>
      <c r="DJ103" s="201">
        <f>COUNTIF(DH$83:DH103,OK)+COUNTIF(DH$83:DH103,RDGfix)+COUNTIF(DH$83:DH103,RDGave)+COUNTIF(DH$83:DH103,RDGevent)+DJ$57-1</f>
        <v>0</v>
      </c>
      <c r="DK103" s="43"/>
      <c r="DL103" s="6" t="str">
        <f t="shared" si="784"/>
        <v/>
      </c>
      <c r="DM103" s="6" t="str">
        <f t="shared" si="785"/>
        <v/>
      </c>
      <c r="DN103" s="201">
        <f>COUNTIF(DL$83:DL103,OK)+COUNTIF(DL$83:DL103,RDGfix)+COUNTIF(DL$83:DL103,RDGave)+COUNTIF(DL$83:DL103,RDGevent)+DN$57-1</f>
        <v>0</v>
      </c>
      <c r="DO103" s="43"/>
      <c r="DP103" s="6" t="str">
        <f t="shared" si="786"/>
        <v/>
      </c>
      <c r="DQ103" s="6" t="str">
        <f t="shared" si="787"/>
        <v/>
      </c>
      <c r="DR103" s="201">
        <f>COUNTIF(DP$83:DP103,OK)+COUNTIF(DP$83:DP103,RDGfix)+COUNTIF(DP$83:DP103,RDGave)+COUNTIF(DP$83:DP103,RDGevent)+DR$57-1</f>
        <v>0</v>
      </c>
      <c r="DS103" s="43"/>
      <c r="DT103" s="6" t="str">
        <f t="shared" si="788"/>
        <v/>
      </c>
      <c r="DU103" s="6" t="str">
        <f t="shared" si="789"/>
        <v/>
      </c>
      <c r="DV103" s="201">
        <f>COUNTIF(DT$83:DT103,OK)+COUNTIF(DT$83:DT103,RDGfix)+COUNTIF(DT$83:DT103,RDGave)+COUNTIF(DT$83:DT103,RDGevent)+DV$57-1</f>
        <v>0</v>
      </c>
      <c r="DW103" s="43"/>
      <c r="DX103" s="6" t="str">
        <f t="shared" si="790"/>
        <v/>
      </c>
      <c r="DY103" s="6" t="str">
        <f t="shared" si="791"/>
        <v/>
      </c>
      <c r="DZ103" s="201">
        <f>COUNTIF(DX$83:DX103,OK)+COUNTIF(DX$83:DX103,RDGfix)+COUNTIF(DX$83:DX103,RDGave)+COUNTIF(DX$83:DX103,RDGevent)+DZ$57-1</f>
        <v>0</v>
      </c>
      <c r="EA103" s="43"/>
      <c r="EB103" s="6" t="str">
        <f t="shared" si="792"/>
        <v/>
      </c>
      <c r="EC103" s="6" t="str">
        <f t="shared" si="793"/>
        <v/>
      </c>
      <c r="ED103" s="201">
        <f>COUNTIF(EB$83:EB103,OK)+COUNTIF(EB$83:EB103,RDGfix)+COUNTIF(EB$83:EB103,RDGave)+COUNTIF(EB$83:EB103,RDGevent)+ED$57-1</f>
        <v>0</v>
      </c>
      <c r="EE103" s="43"/>
      <c r="EF103" s="6" t="str">
        <f t="shared" si="794"/>
        <v/>
      </c>
      <c r="EG103" s="6" t="str">
        <f t="shared" si="795"/>
        <v/>
      </c>
      <c r="EH103" s="201">
        <f>COUNTIF(EF$83:EF103,OK)+COUNTIF(EF$83:EF103,RDGfix)+COUNTIF(EF$83:EF103,RDGave)+COUNTIF(EF$83:EF103,RDGevent)+EH$57-1</f>
        <v>0</v>
      </c>
      <c r="EI103" s="43"/>
      <c r="EJ103" s="6" t="str">
        <f t="shared" si="796"/>
        <v/>
      </c>
      <c r="EK103" s="6" t="str">
        <f t="shared" si="797"/>
        <v/>
      </c>
      <c r="EL103" s="201">
        <f>COUNTIF(EJ$83:EJ103,OK)+COUNTIF(EJ$83:EJ103,RDGfix)+COUNTIF(EJ$83:EJ103,RDGave)+COUNTIF(EJ$83:EJ103,RDGevent)+EL$57-1</f>
        <v>0</v>
      </c>
      <c r="EM103" s="43"/>
      <c r="EN103" s="6" t="str">
        <f t="shared" si="798"/>
        <v/>
      </c>
      <c r="EO103" s="6" t="str">
        <f t="shared" si="799"/>
        <v/>
      </c>
      <c r="EP103" s="201">
        <f>COUNTIF(EN$83:EN103,OK)+COUNTIF(EN$83:EN103,RDGfix)+COUNTIF(EN$83:EN103,RDGave)+COUNTIF(EN$83:EN103,RDGevent)+EP$57-1</f>
        <v>0</v>
      </c>
      <c r="EQ103" s="43"/>
      <c r="ER103" s="6" t="str">
        <f t="shared" si="800"/>
        <v/>
      </c>
      <c r="ES103" s="6" t="str">
        <f t="shared" si="801"/>
        <v/>
      </c>
      <c r="ET103" s="201">
        <f>COUNTIF(ER$83:ER103,OK)+COUNTIF(ER$83:ER103,RDGfix)+COUNTIF(ER$83:ER103,RDGave)+COUNTIF(ER$83:ER103,RDGevent)+ET$57-1</f>
        <v>0</v>
      </c>
      <c r="EU103" s="43"/>
      <c r="EV103" s="6" t="str">
        <f t="shared" si="802"/>
        <v/>
      </c>
      <c r="EW103" s="6" t="str">
        <f t="shared" si="803"/>
        <v/>
      </c>
      <c r="EX103" s="201">
        <f>COUNTIF(EV$83:EV103,OK)+COUNTIF(EV$83:EV103,RDGfix)+COUNTIF(EV$83:EV103,RDGave)+COUNTIF(EV$83:EV103,RDGevent)+EX$57-1</f>
        <v>0</v>
      </c>
      <c r="EY103" s="43"/>
      <c r="EZ103" s="6" t="str">
        <f t="shared" si="804"/>
        <v/>
      </c>
      <c r="FA103" s="6" t="str">
        <f t="shared" si="805"/>
        <v/>
      </c>
      <c r="FB103" s="201">
        <f>COUNTIF(EZ$83:EZ103,OK)+COUNTIF(EZ$83:EZ103,RDGfix)+COUNTIF(EZ$83:EZ103,RDGave)+COUNTIF(EZ$83:EZ103,RDGevent)+FB$57-1</f>
        <v>0</v>
      </c>
      <c r="FC103" s="43"/>
      <c r="FD103" s="6" t="str">
        <f t="shared" si="806"/>
        <v/>
      </c>
      <c r="FE103" s="6" t="str">
        <f t="shared" si="807"/>
        <v/>
      </c>
      <c r="FF103" s="201">
        <f>COUNTIF(FD$83:FD103,OK)+COUNTIF(FD$83:FD103,RDGfix)+COUNTIF(FD$83:FD103,RDGave)+COUNTIF(FD$83:FD103,RDGevent)+FF$57-1</f>
        <v>0</v>
      </c>
      <c r="FG103" s="43"/>
      <c r="FH103" s="6" t="str">
        <f t="shared" si="808"/>
        <v/>
      </c>
      <c r="FI103" s="6" t="str">
        <f t="shared" si="809"/>
        <v/>
      </c>
      <c r="FJ103" s="201">
        <f>COUNTIF(FH$83:FH103,OK)+COUNTIF(FH$83:FH103,RDGfix)+COUNTIF(FH$83:FH103,RDGave)+COUNTIF(FH$83:FH103,RDGevent)+FJ$57-1</f>
        <v>0</v>
      </c>
      <c r="FK103" s="2"/>
      <c r="FL103" s="53"/>
      <c r="FM103" s="2"/>
    </row>
    <row r="104" spans="1:169">
      <c r="A104" s="45" t="str">
        <f>IF('Score Sheet'!C100=0,"", 'Score Sheet'!C100 )</f>
        <v/>
      </c>
      <c r="B104" s="5" t="s">
        <v>320</v>
      </c>
      <c r="C104" s="242"/>
      <c r="D104" s="6" t="str">
        <f t="shared" si="648"/>
        <v/>
      </c>
      <c r="E104" s="6" t="str">
        <f t="shared" si="649"/>
        <v/>
      </c>
      <c r="F104" s="201">
        <f>COUNTIF(D$83:D104,OK)+COUNTIF(D$83:D104,RDGfix)+COUNTIF(D$83:D104,RDGave)+COUNTIF(D$83:D104,RDGevent)</f>
        <v>0</v>
      </c>
      <c r="G104" s="43"/>
      <c r="H104" s="6" t="str">
        <f t="shared" si="730"/>
        <v/>
      </c>
      <c r="I104" s="6" t="str">
        <f t="shared" si="731"/>
        <v/>
      </c>
      <c r="J104" s="201">
        <f>COUNTIF(H$83:H104,OK)+COUNTIF(H$83:H104,RDGfix)+COUNTIF(H$83:H104,RDGave)+COUNTIF(H$83:H104,RDGevent)+J$57-1</f>
        <v>0</v>
      </c>
      <c r="K104" s="43"/>
      <c r="L104" s="6" t="str">
        <f t="shared" si="732"/>
        <v/>
      </c>
      <c r="M104" s="6" t="str">
        <f t="shared" si="733"/>
        <v/>
      </c>
      <c r="N104" s="201">
        <f>COUNTIF(L$83:L104,OK)+COUNTIF(L$83:L104,RDGfix)+COUNTIF(L$83:L104,RDGave)+COUNTIF(L$83:L104,RDGevent)+N$57-1</f>
        <v>0</v>
      </c>
      <c r="O104" s="43"/>
      <c r="P104" s="6" t="str">
        <f t="shared" si="734"/>
        <v/>
      </c>
      <c r="Q104" s="6" t="str">
        <f t="shared" si="735"/>
        <v/>
      </c>
      <c r="R104" s="201">
        <f>COUNTIF(P$83:P104,OK)+COUNTIF(P$83:P104,RDGfix)+COUNTIF(P$83:P104,RDGave)+COUNTIF(P$83:P104,RDGevent)+R$57-1</f>
        <v>0</v>
      </c>
      <c r="S104" s="43"/>
      <c r="T104" s="6" t="str">
        <f t="shared" si="736"/>
        <v/>
      </c>
      <c r="U104" s="6" t="str">
        <f t="shared" si="737"/>
        <v/>
      </c>
      <c r="V104" s="201">
        <f>COUNTIF(T$83:T104,OK)+COUNTIF(T$83:T104,RDGfix)+COUNTIF(T$83:T104,RDGave)+COUNTIF(T$83:T104,RDGevent)+V$57-1</f>
        <v>0</v>
      </c>
      <c r="W104" s="43"/>
      <c r="X104" s="6" t="str">
        <f t="shared" si="738"/>
        <v/>
      </c>
      <c r="Y104" s="6" t="str">
        <f t="shared" si="739"/>
        <v/>
      </c>
      <c r="Z104" s="201">
        <f>COUNTIF(X$83:X104,OK)+COUNTIF(X$83:X104,RDGfix)+COUNTIF(X$83:X104,RDGave)+COUNTIF(X$83:X104,RDGevent)+Z$57-1</f>
        <v>0</v>
      </c>
      <c r="AA104" s="43"/>
      <c r="AB104" s="6" t="str">
        <f t="shared" si="740"/>
        <v/>
      </c>
      <c r="AC104" s="6" t="str">
        <f t="shared" si="741"/>
        <v/>
      </c>
      <c r="AD104" s="201">
        <f>COUNTIF(AB$83:AB104,OK)+COUNTIF(AB$83:AB104,RDGfix)+COUNTIF(AB$83:AB104,RDGave)+COUNTIF(AB$83:AB104,RDGevent)+AD$57-1</f>
        <v>0</v>
      </c>
      <c r="AE104" s="43"/>
      <c r="AF104" s="6" t="str">
        <f t="shared" si="742"/>
        <v/>
      </c>
      <c r="AG104" s="6" t="str">
        <f t="shared" si="743"/>
        <v/>
      </c>
      <c r="AH104" s="201">
        <f>COUNTIF(AF$83:AF104,OK)+COUNTIF(AF$83:AF104,RDGfix)+COUNTIF(AF$83:AF104,RDGave)+COUNTIF(AF$83:AF104,RDGevent)+AH$57-1</f>
        <v>0</v>
      </c>
      <c r="AI104" s="43"/>
      <c r="AJ104" s="6" t="str">
        <f t="shared" si="744"/>
        <v/>
      </c>
      <c r="AK104" s="6" t="str">
        <f t="shared" si="745"/>
        <v/>
      </c>
      <c r="AL104" s="201">
        <f>COUNTIF(AJ$83:AJ104,OK)+COUNTIF(AJ$83:AJ104,RDGfix)+COUNTIF(AJ$83:AJ104,RDGave)+COUNTIF(AJ$83:AJ104,RDGevent)+AL$57-1</f>
        <v>0</v>
      </c>
      <c r="AM104" s="242"/>
      <c r="AN104" s="6" t="str">
        <f t="shared" si="746"/>
        <v/>
      </c>
      <c r="AO104" s="6" t="str">
        <f t="shared" si="747"/>
        <v/>
      </c>
      <c r="AP104" s="201">
        <f>COUNTIF(AN$83:AN104,OK)+COUNTIF(AN$83:AN104,RDGfix)+COUNTIF(AN$83:AN104,RDGave)+COUNTIF(AN$83:AN104,RDGevent)+AP$57-1</f>
        <v>0</v>
      </c>
      <c r="AQ104" s="43"/>
      <c r="AR104" s="6" t="str">
        <f t="shared" si="748"/>
        <v/>
      </c>
      <c r="AS104" s="6" t="str">
        <f t="shared" si="749"/>
        <v/>
      </c>
      <c r="AT104" s="201">
        <f>COUNTIF(AR$83:AR104,OK)+COUNTIF(AR$83:AR104,RDGfix)+COUNTIF(AR$83:AR104,RDGave)+COUNTIF(AR$83:AR104,RDGevent)+AT$57-1</f>
        <v>0</v>
      </c>
      <c r="AU104" s="43"/>
      <c r="AV104" s="6" t="str">
        <f t="shared" si="750"/>
        <v/>
      </c>
      <c r="AW104" s="6" t="str">
        <f t="shared" si="751"/>
        <v/>
      </c>
      <c r="AX104" s="201">
        <f>COUNTIF(AV$83:AV104,OK)+COUNTIF(AV$83:AV104,RDGfix)+COUNTIF(AV$83:AV104,RDGave)+COUNTIF(AV$83:AV104,RDGevent)+AX$57-1</f>
        <v>0</v>
      </c>
      <c r="AY104" s="43"/>
      <c r="AZ104" s="6" t="str">
        <f t="shared" si="752"/>
        <v/>
      </c>
      <c r="BA104" s="6" t="str">
        <f t="shared" si="753"/>
        <v/>
      </c>
      <c r="BB104" s="201">
        <f>COUNTIF(AZ$83:AZ104,OK)+COUNTIF(AZ$83:AZ104,RDGfix)+COUNTIF(AZ$83:AZ104,RDGave)+COUNTIF(AZ$83:AZ104,RDGevent)+BB$57-1</f>
        <v>0</v>
      </c>
      <c r="BC104" s="43"/>
      <c r="BD104" s="6" t="str">
        <f t="shared" si="754"/>
        <v/>
      </c>
      <c r="BE104" s="6" t="str">
        <f t="shared" si="755"/>
        <v/>
      </c>
      <c r="BF104" s="201">
        <f>COUNTIF(BD$83:BD104,OK)+COUNTIF(BD$83:BD104,RDGfix)+COUNTIF(BD$83:BD104,RDGave)+COUNTIF(BD$83:BD104,RDGevent)+BF$57-1</f>
        <v>0</v>
      </c>
      <c r="BG104" s="43"/>
      <c r="BH104" s="6" t="str">
        <f t="shared" si="756"/>
        <v/>
      </c>
      <c r="BI104" s="6" t="str">
        <f t="shared" si="757"/>
        <v/>
      </c>
      <c r="BJ104" s="201">
        <f>COUNTIF(BH$83:BH104,OK)+COUNTIF(BH$83:BH104,RDGfix)+COUNTIF(BH$83:BH104,RDGave)+COUNTIF(BH$83:BH104,RDGevent)+BJ$57-1</f>
        <v>0</v>
      </c>
      <c r="BK104" s="43"/>
      <c r="BL104" s="6" t="str">
        <f t="shared" si="758"/>
        <v/>
      </c>
      <c r="BM104" s="6" t="str">
        <f t="shared" si="759"/>
        <v/>
      </c>
      <c r="BN104" s="201">
        <f>COUNTIF(BL$83:BL104,OK)+COUNTIF(BL$83:BL104,RDGfix)+COUNTIF(BL$83:BL104,RDGave)+COUNTIF(BL$83:BL104,RDGevent)+BN$57-1</f>
        <v>0</v>
      </c>
      <c r="BO104" s="43"/>
      <c r="BP104" s="6" t="str">
        <f t="shared" si="760"/>
        <v/>
      </c>
      <c r="BQ104" s="6" t="str">
        <f t="shared" si="761"/>
        <v/>
      </c>
      <c r="BR104" s="201">
        <f>COUNTIF(BP$83:BP104,OK)+COUNTIF(BP$83:BP104,RDGfix)+COUNTIF(BP$83:BP104,RDGave)+COUNTIF(BP$83:BP104,RDGevent)+BR$57-1</f>
        <v>0</v>
      </c>
      <c r="BS104" s="43"/>
      <c r="BT104" s="6" t="str">
        <f t="shared" si="762"/>
        <v/>
      </c>
      <c r="BU104" s="6" t="str">
        <f t="shared" si="763"/>
        <v/>
      </c>
      <c r="BV104" s="201">
        <f>COUNTIF(BT$83:BT104,OK)+COUNTIF(BT$83:BT104,RDGfix)+COUNTIF(BT$83:BT104,RDGave)+COUNTIF(BT$83:BT104,RDGevent)+BV$57-1</f>
        <v>0</v>
      </c>
      <c r="BW104" s="43"/>
      <c r="BX104" s="6" t="str">
        <f t="shared" si="764"/>
        <v/>
      </c>
      <c r="BY104" s="6" t="str">
        <f t="shared" si="765"/>
        <v/>
      </c>
      <c r="BZ104" s="201">
        <f>COUNTIF(BX$83:BX104,OK)+COUNTIF(BX$83:BX104,RDGfix)+COUNTIF(BX$83:BX104,RDGave)+COUNTIF(BX$83:BX104,RDGevent)+BZ$57-1</f>
        <v>0</v>
      </c>
      <c r="CA104" s="43"/>
      <c r="CB104" s="6" t="str">
        <f t="shared" si="766"/>
        <v/>
      </c>
      <c r="CC104" s="6" t="str">
        <f t="shared" si="767"/>
        <v/>
      </c>
      <c r="CD104" s="201">
        <f>COUNTIF(CB$83:CB104,OK)+COUNTIF(CB$83:CB104,RDGfix)+COUNTIF(CB$83:CB104,RDGave)+COUNTIF(CB$83:CB104,RDGevent)+CD$57-1</f>
        <v>0</v>
      </c>
      <c r="CE104" s="43"/>
      <c r="CF104" s="6" t="str">
        <f t="shared" si="768"/>
        <v/>
      </c>
      <c r="CG104" s="6" t="str">
        <f t="shared" si="769"/>
        <v/>
      </c>
      <c r="CH104" s="201">
        <f>COUNTIF(CF$83:CF104,OK)+COUNTIF(CF$83:CF104,RDGfix)+COUNTIF(CF$83:CF104,RDGave)+COUNTIF(CF$83:CF104,RDGevent)+CH$57-1</f>
        <v>0</v>
      </c>
      <c r="CI104" s="43"/>
      <c r="CJ104" s="6" t="str">
        <f t="shared" si="770"/>
        <v/>
      </c>
      <c r="CK104" s="6" t="str">
        <f t="shared" si="771"/>
        <v/>
      </c>
      <c r="CL104" s="201">
        <f>COUNTIF(CJ$83:CJ104,OK)+COUNTIF(CJ$83:CJ104,RDGfix)+COUNTIF(CJ$83:CJ104,RDGave)+COUNTIF(CJ$83:CJ104,RDGevent)+CL$57-1</f>
        <v>0</v>
      </c>
      <c r="CM104" s="43"/>
      <c r="CN104" s="6" t="str">
        <f t="shared" si="772"/>
        <v/>
      </c>
      <c r="CO104" s="6" t="str">
        <f t="shared" si="773"/>
        <v/>
      </c>
      <c r="CP104" s="201">
        <f>COUNTIF(CN$83:CN104,OK)+COUNTIF(CN$83:CN104,RDGfix)+COUNTIF(CN$83:CN104,RDGave)+COUNTIF(CN$83:CN104,RDGevent)+CP$57-1</f>
        <v>0</v>
      </c>
      <c r="CQ104" s="43"/>
      <c r="CR104" s="6" t="str">
        <f t="shared" si="774"/>
        <v/>
      </c>
      <c r="CS104" s="6" t="str">
        <f t="shared" si="775"/>
        <v/>
      </c>
      <c r="CT104" s="201">
        <f>COUNTIF(CR$83:CR104,OK)+COUNTIF(CR$83:CR104,RDGfix)+COUNTIF(CR$83:CR104,RDGave)+COUNTIF(CR$83:CR104,RDGevent)+CT$57-1</f>
        <v>0</v>
      </c>
      <c r="CU104" s="43"/>
      <c r="CV104" s="6" t="str">
        <f t="shared" si="776"/>
        <v/>
      </c>
      <c r="CW104" s="6" t="str">
        <f t="shared" si="777"/>
        <v/>
      </c>
      <c r="CX104" s="201">
        <f>COUNTIF(CV$83:CV104,OK)+COUNTIF(CV$83:CV104,RDGfix)+COUNTIF(CV$83:CV104,RDGave)+COUNTIF(CV$83:CV104,RDGevent)+CX$57-1</f>
        <v>0</v>
      </c>
      <c r="CY104" s="43"/>
      <c r="CZ104" s="6" t="str">
        <f t="shared" si="778"/>
        <v/>
      </c>
      <c r="DA104" s="6" t="str">
        <f t="shared" si="779"/>
        <v/>
      </c>
      <c r="DB104" s="201">
        <f>COUNTIF(CZ$83:CZ104,OK)+COUNTIF(CZ$83:CZ104,RDGfix)+COUNTIF(CZ$83:CZ104,RDGave)+COUNTIF(CZ$83:CZ104,RDGevent)+DB$57-1</f>
        <v>0</v>
      </c>
      <c r="DC104" s="43"/>
      <c r="DD104" s="6" t="str">
        <f t="shared" si="780"/>
        <v/>
      </c>
      <c r="DE104" s="6" t="str">
        <f t="shared" si="781"/>
        <v/>
      </c>
      <c r="DF104" s="201">
        <f>COUNTIF(DD$83:DD104,OK)+COUNTIF(DD$83:DD104,RDGfix)+COUNTIF(DD$83:DD104,RDGave)+COUNTIF(DD$83:DD104,RDGevent)+DF$57-1</f>
        <v>0</v>
      </c>
      <c r="DG104" s="43"/>
      <c r="DH104" s="6" t="str">
        <f t="shared" si="782"/>
        <v/>
      </c>
      <c r="DI104" s="6" t="str">
        <f t="shared" si="783"/>
        <v/>
      </c>
      <c r="DJ104" s="201">
        <f>COUNTIF(DH$83:DH104,OK)+COUNTIF(DH$83:DH104,RDGfix)+COUNTIF(DH$83:DH104,RDGave)+COUNTIF(DH$83:DH104,RDGevent)+DJ$57-1</f>
        <v>0</v>
      </c>
      <c r="DK104" s="43"/>
      <c r="DL104" s="6" t="str">
        <f t="shared" si="784"/>
        <v/>
      </c>
      <c r="DM104" s="6" t="str">
        <f t="shared" si="785"/>
        <v/>
      </c>
      <c r="DN104" s="201">
        <f>COUNTIF(DL$83:DL104,OK)+COUNTIF(DL$83:DL104,RDGfix)+COUNTIF(DL$83:DL104,RDGave)+COUNTIF(DL$83:DL104,RDGevent)+DN$57-1</f>
        <v>0</v>
      </c>
      <c r="DO104" s="43"/>
      <c r="DP104" s="6" t="str">
        <f t="shared" si="786"/>
        <v/>
      </c>
      <c r="DQ104" s="6" t="str">
        <f t="shared" si="787"/>
        <v/>
      </c>
      <c r="DR104" s="201">
        <f>COUNTIF(DP$83:DP104,OK)+COUNTIF(DP$83:DP104,RDGfix)+COUNTIF(DP$83:DP104,RDGave)+COUNTIF(DP$83:DP104,RDGevent)+DR$57-1</f>
        <v>0</v>
      </c>
      <c r="DS104" s="43"/>
      <c r="DT104" s="6" t="str">
        <f t="shared" si="788"/>
        <v/>
      </c>
      <c r="DU104" s="6" t="str">
        <f t="shared" si="789"/>
        <v/>
      </c>
      <c r="DV104" s="201">
        <f>COUNTIF(DT$83:DT104,OK)+COUNTIF(DT$83:DT104,RDGfix)+COUNTIF(DT$83:DT104,RDGave)+COUNTIF(DT$83:DT104,RDGevent)+DV$57-1</f>
        <v>0</v>
      </c>
      <c r="DW104" s="43"/>
      <c r="DX104" s="6" t="str">
        <f t="shared" si="790"/>
        <v/>
      </c>
      <c r="DY104" s="6" t="str">
        <f t="shared" si="791"/>
        <v/>
      </c>
      <c r="DZ104" s="201">
        <f>COUNTIF(DX$83:DX104,OK)+COUNTIF(DX$83:DX104,RDGfix)+COUNTIF(DX$83:DX104,RDGave)+COUNTIF(DX$83:DX104,RDGevent)+DZ$57-1</f>
        <v>0</v>
      </c>
      <c r="EA104" s="43"/>
      <c r="EB104" s="6" t="str">
        <f t="shared" si="792"/>
        <v/>
      </c>
      <c r="EC104" s="6" t="str">
        <f t="shared" si="793"/>
        <v/>
      </c>
      <c r="ED104" s="201">
        <f>COUNTIF(EB$83:EB104,OK)+COUNTIF(EB$83:EB104,RDGfix)+COUNTIF(EB$83:EB104,RDGave)+COUNTIF(EB$83:EB104,RDGevent)+ED$57-1</f>
        <v>0</v>
      </c>
      <c r="EE104" s="43"/>
      <c r="EF104" s="6" t="str">
        <f t="shared" si="794"/>
        <v/>
      </c>
      <c r="EG104" s="6" t="str">
        <f t="shared" si="795"/>
        <v/>
      </c>
      <c r="EH104" s="201">
        <f>COUNTIF(EF$83:EF104,OK)+COUNTIF(EF$83:EF104,RDGfix)+COUNTIF(EF$83:EF104,RDGave)+COUNTIF(EF$83:EF104,RDGevent)+EH$57-1</f>
        <v>0</v>
      </c>
      <c r="EI104" s="43"/>
      <c r="EJ104" s="6" t="str">
        <f t="shared" si="796"/>
        <v/>
      </c>
      <c r="EK104" s="6" t="str">
        <f t="shared" si="797"/>
        <v/>
      </c>
      <c r="EL104" s="201">
        <f>COUNTIF(EJ$83:EJ104,OK)+COUNTIF(EJ$83:EJ104,RDGfix)+COUNTIF(EJ$83:EJ104,RDGave)+COUNTIF(EJ$83:EJ104,RDGevent)+EL$57-1</f>
        <v>0</v>
      </c>
      <c r="EM104" s="43"/>
      <c r="EN104" s="6" t="str">
        <f t="shared" si="798"/>
        <v/>
      </c>
      <c r="EO104" s="6" t="str">
        <f t="shared" si="799"/>
        <v/>
      </c>
      <c r="EP104" s="201">
        <f>COUNTIF(EN$83:EN104,OK)+COUNTIF(EN$83:EN104,RDGfix)+COUNTIF(EN$83:EN104,RDGave)+COUNTIF(EN$83:EN104,RDGevent)+EP$57-1</f>
        <v>0</v>
      </c>
      <c r="EQ104" s="43"/>
      <c r="ER104" s="6" t="str">
        <f t="shared" si="800"/>
        <v/>
      </c>
      <c r="ES104" s="6" t="str">
        <f t="shared" si="801"/>
        <v/>
      </c>
      <c r="ET104" s="201">
        <f>COUNTIF(ER$83:ER104,OK)+COUNTIF(ER$83:ER104,RDGfix)+COUNTIF(ER$83:ER104,RDGave)+COUNTIF(ER$83:ER104,RDGevent)+ET$57-1</f>
        <v>0</v>
      </c>
      <c r="EU104" s="43"/>
      <c r="EV104" s="6" t="str">
        <f t="shared" si="802"/>
        <v/>
      </c>
      <c r="EW104" s="6" t="str">
        <f t="shared" si="803"/>
        <v/>
      </c>
      <c r="EX104" s="201">
        <f>COUNTIF(EV$83:EV104,OK)+COUNTIF(EV$83:EV104,RDGfix)+COUNTIF(EV$83:EV104,RDGave)+COUNTIF(EV$83:EV104,RDGevent)+EX$57-1</f>
        <v>0</v>
      </c>
      <c r="EY104" s="43"/>
      <c r="EZ104" s="6" t="str">
        <f t="shared" si="804"/>
        <v/>
      </c>
      <c r="FA104" s="6" t="str">
        <f t="shared" si="805"/>
        <v/>
      </c>
      <c r="FB104" s="201">
        <f>COUNTIF(EZ$83:EZ104,OK)+COUNTIF(EZ$83:EZ104,RDGfix)+COUNTIF(EZ$83:EZ104,RDGave)+COUNTIF(EZ$83:EZ104,RDGevent)+FB$57-1</f>
        <v>0</v>
      </c>
      <c r="FC104" s="43"/>
      <c r="FD104" s="6" t="str">
        <f t="shared" si="806"/>
        <v/>
      </c>
      <c r="FE104" s="6" t="str">
        <f t="shared" si="807"/>
        <v/>
      </c>
      <c r="FF104" s="201">
        <f>COUNTIF(FD$83:FD104,OK)+COUNTIF(FD$83:FD104,RDGfix)+COUNTIF(FD$83:FD104,RDGave)+COUNTIF(FD$83:FD104,RDGevent)+FF$57-1</f>
        <v>0</v>
      </c>
      <c r="FG104" s="43"/>
      <c r="FH104" s="6" t="str">
        <f t="shared" si="808"/>
        <v/>
      </c>
      <c r="FI104" s="6" t="str">
        <f t="shared" si="809"/>
        <v/>
      </c>
      <c r="FJ104" s="201">
        <f>COUNTIF(FH$83:FH104,OK)+COUNTIF(FH$83:FH104,RDGfix)+COUNTIF(FH$83:FH104,RDGave)+COUNTIF(FH$83:FH104,RDGevent)+FJ$57-1</f>
        <v>0</v>
      </c>
      <c r="FK104" s="2"/>
      <c r="FL104" s="53"/>
      <c r="FM104" s="2"/>
    </row>
    <row r="105" spans="1:169" s="8" customFormat="1">
      <c r="A105" s="45" t="str">
        <f>IF('Score Sheet'!C101=0,"", 'Score Sheet'!C101 )</f>
        <v/>
      </c>
      <c r="B105" s="5" t="s">
        <v>321</v>
      </c>
      <c r="C105" s="242"/>
      <c r="D105" s="6" t="str">
        <f t="shared" si="648"/>
        <v/>
      </c>
      <c r="E105" s="6" t="str">
        <f t="shared" si="649"/>
        <v/>
      </c>
      <c r="F105" s="201">
        <f>COUNTIF(D$83:D105,OK)+COUNTIF(D$83:D105,RDGfix)+COUNTIF(D$83:D105,RDGave)+COUNTIF(D$83:D105,RDGevent)</f>
        <v>0</v>
      </c>
      <c r="G105" s="43"/>
      <c r="H105" s="6" t="str">
        <f t="shared" si="730"/>
        <v/>
      </c>
      <c r="I105" s="6" t="str">
        <f t="shared" si="731"/>
        <v/>
      </c>
      <c r="J105" s="201">
        <f>COUNTIF(H$83:H105,OK)+COUNTIF(H$83:H105,RDGfix)+COUNTIF(H$83:H105,RDGave)+COUNTIF(H$83:H105,RDGevent)+J$57-1</f>
        <v>0</v>
      </c>
      <c r="K105" s="43"/>
      <c r="L105" s="6" t="str">
        <f t="shared" si="732"/>
        <v/>
      </c>
      <c r="M105" s="6" t="str">
        <f t="shared" si="733"/>
        <v/>
      </c>
      <c r="N105" s="201">
        <f>COUNTIF(L$83:L105,OK)+COUNTIF(L$83:L105,RDGfix)+COUNTIF(L$83:L105,RDGave)+COUNTIF(L$83:L105,RDGevent)+N$57-1</f>
        <v>0</v>
      </c>
      <c r="O105" s="43"/>
      <c r="P105" s="6" t="str">
        <f t="shared" si="734"/>
        <v/>
      </c>
      <c r="Q105" s="6" t="str">
        <f t="shared" si="735"/>
        <v/>
      </c>
      <c r="R105" s="201">
        <f>COUNTIF(P$83:P105,OK)+COUNTIF(P$83:P105,RDGfix)+COUNTIF(P$83:P105,RDGave)+COUNTIF(P$83:P105,RDGevent)+R$57-1</f>
        <v>0</v>
      </c>
      <c r="S105" s="43"/>
      <c r="T105" s="6" t="str">
        <f t="shared" si="736"/>
        <v/>
      </c>
      <c r="U105" s="6" t="str">
        <f t="shared" si="737"/>
        <v/>
      </c>
      <c r="V105" s="201">
        <f>COUNTIF(T$83:T105,OK)+COUNTIF(T$83:T105,RDGfix)+COUNTIF(T$83:T105,RDGave)+COUNTIF(T$83:T105,RDGevent)+V$57-1</f>
        <v>0</v>
      </c>
      <c r="W105" s="43"/>
      <c r="X105" s="6" t="str">
        <f t="shared" si="738"/>
        <v/>
      </c>
      <c r="Y105" s="6" t="str">
        <f t="shared" si="739"/>
        <v/>
      </c>
      <c r="Z105" s="201">
        <f>COUNTIF(X$83:X105,OK)+COUNTIF(X$83:X105,RDGfix)+COUNTIF(X$83:X105,RDGave)+COUNTIF(X$83:X105,RDGevent)+Z$57-1</f>
        <v>0</v>
      </c>
      <c r="AA105" s="43"/>
      <c r="AB105" s="6" t="str">
        <f t="shared" si="740"/>
        <v/>
      </c>
      <c r="AC105" s="6" t="str">
        <f t="shared" si="741"/>
        <v/>
      </c>
      <c r="AD105" s="201">
        <f>COUNTIF(AB$83:AB105,OK)+COUNTIF(AB$83:AB105,RDGfix)+COUNTIF(AB$83:AB105,RDGave)+COUNTIF(AB$83:AB105,RDGevent)+AD$57-1</f>
        <v>0</v>
      </c>
      <c r="AE105" s="43"/>
      <c r="AF105" s="6" t="str">
        <f t="shared" si="742"/>
        <v/>
      </c>
      <c r="AG105" s="6" t="str">
        <f t="shared" si="743"/>
        <v/>
      </c>
      <c r="AH105" s="201">
        <f>COUNTIF(AF$83:AF105,OK)+COUNTIF(AF$83:AF105,RDGfix)+COUNTIF(AF$83:AF105,RDGave)+COUNTIF(AF$83:AF105,RDGevent)+AH$57-1</f>
        <v>0</v>
      </c>
      <c r="AI105" s="43"/>
      <c r="AJ105" s="6" t="str">
        <f t="shared" si="744"/>
        <v/>
      </c>
      <c r="AK105" s="6" t="str">
        <f t="shared" si="745"/>
        <v/>
      </c>
      <c r="AL105" s="201">
        <f>COUNTIF(AJ$83:AJ105,OK)+COUNTIF(AJ$83:AJ105,RDGfix)+COUNTIF(AJ$83:AJ105,RDGave)+COUNTIF(AJ$83:AJ105,RDGevent)+AL$57-1</f>
        <v>0</v>
      </c>
      <c r="AM105" s="242"/>
      <c r="AN105" s="6" t="str">
        <f t="shared" si="746"/>
        <v/>
      </c>
      <c r="AO105" s="6" t="str">
        <f t="shared" si="747"/>
        <v/>
      </c>
      <c r="AP105" s="201">
        <f>COUNTIF(AN$83:AN105,OK)+COUNTIF(AN$83:AN105,RDGfix)+COUNTIF(AN$83:AN105,RDGave)+COUNTIF(AN$83:AN105,RDGevent)+AP$57-1</f>
        <v>0</v>
      </c>
      <c r="AQ105" s="43"/>
      <c r="AR105" s="6" t="str">
        <f t="shared" si="748"/>
        <v/>
      </c>
      <c r="AS105" s="6" t="str">
        <f t="shared" si="749"/>
        <v/>
      </c>
      <c r="AT105" s="201">
        <f>COUNTIF(AR$83:AR105,OK)+COUNTIF(AR$83:AR105,RDGfix)+COUNTIF(AR$83:AR105,RDGave)+COUNTIF(AR$83:AR105,RDGevent)+AT$57-1</f>
        <v>0</v>
      </c>
      <c r="AU105" s="43"/>
      <c r="AV105" s="6" t="str">
        <f t="shared" si="750"/>
        <v/>
      </c>
      <c r="AW105" s="6" t="str">
        <f t="shared" si="751"/>
        <v/>
      </c>
      <c r="AX105" s="201">
        <f>COUNTIF(AV$83:AV105,OK)+COUNTIF(AV$83:AV105,RDGfix)+COUNTIF(AV$83:AV105,RDGave)+COUNTIF(AV$83:AV105,RDGevent)+AX$57-1</f>
        <v>0</v>
      </c>
      <c r="AY105" s="43"/>
      <c r="AZ105" s="6" t="str">
        <f t="shared" si="752"/>
        <v/>
      </c>
      <c r="BA105" s="6" t="str">
        <f t="shared" si="753"/>
        <v/>
      </c>
      <c r="BB105" s="201">
        <f>COUNTIF(AZ$83:AZ105,OK)+COUNTIF(AZ$83:AZ105,RDGfix)+COUNTIF(AZ$83:AZ105,RDGave)+COUNTIF(AZ$83:AZ105,RDGevent)+BB$57-1</f>
        <v>0</v>
      </c>
      <c r="BC105" s="43"/>
      <c r="BD105" s="6" t="str">
        <f t="shared" si="754"/>
        <v/>
      </c>
      <c r="BE105" s="6" t="str">
        <f t="shared" si="755"/>
        <v/>
      </c>
      <c r="BF105" s="201">
        <f>COUNTIF(BD$83:BD105,OK)+COUNTIF(BD$83:BD105,RDGfix)+COUNTIF(BD$83:BD105,RDGave)+COUNTIF(BD$83:BD105,RDGevent)+BF$57-1</f>
        <v>0</v>
      </c>
      <c r="BG105" s="43"/>
      <c r="BH105" s="6" t="str">
        <f t="shared" si="756"/>
        <v/>
      </c>
      <c r="BI105" s="6" t="str">
        <f t="shared" si="757"/>
        <v/>
      </c>
      <c r="BJ105" s="201">
        <f>COUNTIF(BH$83:BH105,OK)+COUNTIF(BH$83:BH105,RDGfix)+COUNTIF(BH$83:BH105,RDGave)+COUNTIF(BH$83:BH105,RDGevent)+BJ$57-1</f>
        <v>0</v>
      </c>
      <c r="BK105" s="43"/>
      <c r="BL105" s="6" t="str">
        <f t="shared" si="758"/>
        <v/>
      </c>
      <c r="BM105" s="6" t="str">
        <f t="shared" si="759"/>
        <v/>
      </c>
      <c r="BN105" s="201">
        <f>COUNTIF(BL$83:BL105,OK)+COUNTIF(BL$83:BL105,RDGfix)+COUNTIF(BL$83:BL105,RDGave)+COUNTIF(BL$83:BL105,RDGevent)+BN$57-1</f>
        <v>0</v>
      </c>
      <c r="BO105" s="43"/>
      <c r="BP105" s="6" t="str">
        <f t="shared" si="760"/>
        <v/>
      </c>
      <c r="BQ105" s="6" t="str">
        <f t="shared" si="761"/>
        <v/>
      </c>
      <c r="BR105" s="201">
        <f>COUNTIF(BP$83:BP105,OK)+COUNTIF(BP$83:BP105,RDGfix)+COUNTIF(BP$83:BP105,RDGave)+COUNTIF(BP$83:BP105,RDGevent)+BR$57-1</f>
        <v>0</v>
      </c>
      <c r="BS105" s="43"/>
      <c r="BT105" s="6" t="str">
        <f t="shared" si="762"/>
        <v/>
      </c>
      <c r="BU105" s="6" t="str">
        <f t="shared" si="763"/>
        <v/>
      </c>
      <c r="BV105" s="201">
        <f>COUNTIF(BT$83:BT105,OK)+COUNTIF(BT$83:BT105,RDGfix)+COUNTIF(BT$83:BT105,RDGave)+COUNTIF(BT$83:BT105,RDGevent)+BV$57-1</f>
        <v>0</v>
      </c>
      <c r="BW105" s="43"/>
      <c r="BX105" s="6" t="str">
        <f t="shared" si="764"/>
        <v/>
      </c>
      <c r="BY105" s="6" t="str">
        <f t="shared" si="765"/>
        <v/>
      </c>
      <c r="BZ105" s="201">
        <f>COUNTIF(BX$83:BX105,OK)+COUNTIF(BX$83:BX105,RDGfix)+COUNTIF(BX$83:BX105,RDGave)+COUNTIF(BX$83:BX105,RDGevent)+BZ$57-1</f>
        <v>0</v>
      </c>
      <c r="CA105" s="43"/>
      <c r="CB105" s="6" t="str">
        <f t="shared" si="766"/>
        <v/>
      </c>
      <c r="CC105" s="6" t="str">
        <f t="shared" si="767"/>
        <v/>
      </c>
      <c r="CD105" s="201">
        <f>COUNTIF(CB$83:CB105,OK)+COUNTIF(CB$83:CB105,RDGfix)+COUNTIF(CB$83:CB105,RDGave)+COUNTIF(CB$83:CB105,RDGevent)+CD$57-1</f>
        <v>0</v>
      </c>
      <c r="CE105" s="43"/>
      <c r="CF105" s="6" t="str">
        <f t="shared" si="768"/>
        <v/>
      </c>
      <c r="CG105" s="6" t="str">
        <f t="shared" si="769"/>
        <v/>
      </c>
      <c r="CH105" s="201">
        <f>COUNTIF(CF$83:CF105,OK)+COUNTIF(CF$83:CF105,RDGfix)+COUNTIF(CF$83:CF105,RDGave)+COUNTIF(CF$83:CF105,RDGevent)+CH$57-1</f>
        <v>0</v>
      </c>
      <c r="CI105" s="43"/>
      <c r="CJ105" s="6" t="str">
        <f t="shared" si="770"/>
        <v/>
      </c>
      <c r="CK105" s="6" t="str">
        <f t="shared" si="771"/>
        <v/>
      </c>
      <c r="CL105" s="201">
        <f>COUNTIF(CJ$83:CJ105,OK)+COUNTIF(CJ$83:CJ105,RDGfix)+COUNTIF(CJ$83:CJ105,RDGave)+COUNTIF(CJ$83:CJ105,RDGevent)+CL$57-1</f>
        <v>0</v>
      </c>
      <c r="CM105" s="43"/>
      <c r="CN105" s="6" t="str">
        <f t="shared" si="772"/>
        <v/>
      </c>
      <c r="CO105" s="6" t="str">
        <f t="shared" si="773"/>
        <v/>
      </c>
      <c r="CP105" s="201">
        <f>COUNTIF(CN$83:CN105,OK)+COUNTIF(CN$83:CN105,RDGfix)+COUNTIF(CN$83:CN105,RDGave)+COUNTIF(CN$83:CN105,RDGevent)+CP$57-1</f>
        <v>0</v>
      </c>
      <c r="CQ105" s="43"/>
      <c r="CR105" s="6" t="str">
        <f t="shared" si="774"/>
        <v/>
      </c>
      <c r="CS105" s="6" t="str">
        <f t="shared" si="775"/>
        <v/>
      </c>
      <c r="CT105" s="201">
        <f>COUNTIF(CR$83:CR105,OK)+COUNTIF(CR$83:CR105,RDGfix)+COUNTIF(CR$83:CR105,RDGave)+COUNTIF(CR$83:CR105,RDGevent)+CT$57-1</f>
        <v>0</v>
      </c>
      <c r="CU105" s="43"/>
      <c r="CV105" s="6" t="str">
        <f t="shared" si="776"/>
        <v/>
      </c>
      <c r="CW105" s="6" t="str">
        <f t="shared" si="777"/>
        <v/>
      </c>
      <c r="CX105" s="201">
        <f>COUNTIF(CV$83:CV105,OK)+COUNTIF(CV$83:CV105,RDGfix)+COUNTIF(CV$83:CV105,RDGave)+COUNTIF(CV$83:CV105,RDGevent)+CX$57-1</f>
        <v>0</v>
      </c>
      <c r="CY105" s="43"/>
      <c r="CZ105" s="6" t="str">
        <f t="shared" si="778"/>
        <v/>
      </c>
      <c r="DA105" s="6" t="str">
        <f t="shared" si="779"/>
        <v/>
      </c>
      <c r="DB105" s="201">
        <f>COUNTIF(CZ$83:CZ105,OK)+COUNTIF(CZ$83:CZ105,RDGfix)+COUNTIF(CZ$83:CZ105,RDGave)+COUNTIF(CZ$83:CZ105,RDGevent)+DB$57-1</f>
        <v>0</v>
      </c>
      <c r="DC105" s="43"/>
      <c r="DD105" s="6" t="str">
        <f t="shared" si="780"/>
        <v/>
      </c>
      <c r="DE105" s="6" t="str">
        <f t="shared" si="781"/>
        <v/>
      </c>
      <c r="DF105" s="201">
        <f>COUNTIF(DD$83:DD105,OK)+COUNTIF(DD$83:DD105,RDGfix)+COUNTIF(DD$83:DD105,RDGave)+COUNTIF(DD$83:DD105,RDGevent)+DF$57-1</f>
        <v>0</v>
      </c>
      <c r="DG105" s="43"/>
      <c r="DH105" s="6" t="str">
        <f t="shared" si="782"/>
        <v/>
      </c>
      <c r="DI105" s="6" t="str">
        <f t="shared" si="783"/>
        <v/>
      </c>
      <c r="DJ105" s="201">
        <f>COUNTIF(DH$83:DH105,OK)+COUNTIF(DH$83:DH105,RDGfix)+COUNTIF(DH$83:DH105,RDGave)+COUNTIF(DH$83:DH105,RDGevent)+DJ$57-1</f>
        <v>0</v>
      </c>
      <c r="DK105" s="43"/>
      <c r="DL105" s="6" t="str">
        <f t="shared" si="784"/>
        <v/>
      </c>
      <c r="DM105" s="6" t="str">
        <f t="shared" si="785"/>
        <v/>
      </c>
      <c r="DN105" s="201">
        <f>COUNTIF(DL$83:DL105,OK)+COUNTIF(DL$83:DL105,RDGfix)+COUNTIF(DL$83:DL105,RDGave)+COUNTIF(DL$83:DL105,RDGevent)+DN$57-1</f>
        <v>0</v>
      </c>
      <c r="DO105" s="43"/>
      <c r="DP105" s="6" t="str">
        <f t="shared" si="786"/>
        <v/>
      </c>
      <c r="DQ105" s="6" t="str">
        <f t="shared" si="787"/>
        <v/>
      </c>
      <c r="DR105" s="201">
        <f>COUNTIF(DP$83:DP105,OK)+COUNTIF(DP$83:DP105,RDGfix)+COUNTIF(DP$83:DP105,RDGave)+COUNTIF(DP$83:DP105,RDGevent)+DR$57-1</f>
        <v>0</v>
      </c>
      <c r="DS105" s="43"/>
      <c r="DT105" s="6" t="str">
        <f t="shared" si="788"/>
        <v/>
      </c>
      <c r="DU105" s="6" t="str">
        <f t="shared" si="789"/>
        <v/>
      </c>
      <c r="DV105" s="201">
        <f>COUNTIF(DT$83:DT105,OK)+COUNTIF(DT$83:DT105,RDGfix)+COUNTIF(DT$83:DT105,RDGave)+COUNTIF(DT$83:DT105,RDGevent)+DV$57-1</f>
        <v>0</v>
      </c>
      <c r="DW105" s="43"/>
      <c r="DX105" s="6" t="str">
        <f t="shared" si="790"/>
        <v/>
      </c>
      <c r="DY105" s="6" t="str">
        <f t="shared" si="791"/>
        <v/>
      </c>
      <c r="DZ105" s="201">
        <f>COUNTIF(DX$83:DX105,OK)+COUNTIF(DX$83:DX105,RDGfix)+COUNTIF(DX$83:DX105,RDGave)+COUNTIF(DX$83:DX105,RDGevent)+DZ$57-1</f>
        <v>0</v>
      </c>
      <c r="EA105" s="43"/>
      <c r="EB105" s="6" t="str">
        <f t="shared" si="792"/>
        <v/>
      </c>
      <c r="EC105" s="6" t="str">
        <f t="shared" si="793"/>
        <v/>
      </c>
      <c r="ED105" s="201">
        <f>COUNTIF(EB$83:EB105,OK)+COUNTIF(EB$83:EB105,RDGfix)+COUNTIF(EB$83:EB105,RDGave)+COUNTIF(EB$83:EB105,RDGevent)+ED$57-1</f>
        <v>0</v>
      </c>
      <c r="EE105" s="43"/>
      <c r="EF105" s="6" t="str">
        <f t="shared" si="794"/>
        <v/>
      </c>
      <c r="EG105" s="6" t="str">
        <f t="shared" si="795"/>
        <v/>
      </c>
      <c r="EH105" s="201">
        <f>COUNTIF(EF$83:EF105,OK)+COUNTIF(EF$83:EF105,RDGfix)+COUNTIF(EF$83:EF105,RDGave)+COUNTIF(EF$83:EF105,RDGevent)+EH$57-1</f>
        <v>0</v>
      </c>
      <c r="EI105" s="43"/>
      <c r="EJ105" s="6" t="str">
        <f t="shared" si="796"/>
        <v/>
      </c>
      <c r="EK105" s="6" t="str">
        <f t="shared" si="797"/>
        <v/>
      </c>
      <c r="EL105" s="201">
        <f>COUNTIF(EJ$83:EJ105,OK)+COUNTIF(EJ$83:EJ105,RDGfix)+COUNTIF(EJ$83:EJ105,RDGave)+COUNTIF(EJ$83:EJ105,RDGevent)+EL$57-1</f>
        <v>0</v>
      </c>
      <c r="EM105" s="43"/>
      <c r="EN105" s="6" t="str">
        <f t="shared" si="798"/>
        <v/>
      </c>
      <c r="EO105" s="6" t="str">
        <f t="shared" si="799"/>
        <v/>
      </c>
      <c r="EP105" s="201">
        <f>COUNTIF(EN$83:EN105,OK)+COUNTIF(EN$83:EN105,RDGfix)+COUNTIF(EN$83:EN105,RDGave)+COUNTIF(EN$83:EN105,RDGevent)+EP$57-1</f>
        <v>0</v>
      </c>
      <c r="EQ105" s="43"/>
      <c r="ER105" s="6" t="str">
        <f t="shared" si="800"/>
        <v/>
      </c>
      <c r="ES105" s="6" t="str">
        <f t="shared" si="801"/>
        <v/>
      </c>
      <c r="ET105" s="201">
        <f>COUNTIF(ER$83:ER105,OK)+COUNTIF(ER$83:ER105,RDGfix)+COUNTIF(ER$83:ER105,RDGave)+COUNTIF(ER$83:ER105,RDGevent)+ET$57-1</f>
        <v>0</v>
      </c>
      <c r="EU105" s="43"/>
      <c r="EV105" s="6" t="str">
        <f t="shared" si="802"/>
        <v/>
      </c>
      <c r="EW105" s="6" t="str">
        <f t="shared" si="803"/>
        <v/>
      </c>
      <c r="EX105" s="201">
        <f>COUNTIF(EV$83:EV105,OK)+COUNTIF(EV$83:EV105,RDGfix)+COUNTIF(EV$83:EV105,RDGave)+COUNTIF(EV$83:EV105,RDGevent)+EX$57-1</f>
        <v>0</v>
      </c>
      <c r="EY105" s="43"/>
      <c r="EZ105" s="6" t="str">
        <f t="shared" si="804"/>
        <v/>
      </c>
      <c r="FA105" s="6" t="str">
        <f t="shared" si="805"/>
        <v/>
      </c>
      <c r="FB105" s="201">
        <f>COUNTIF(EZ$83:EZ105,OK)+COUNTIF(EZ$83:EZ105,RDGfix)+COUNTIF(EZ$83:EZ105,RDGave)+COUNTIF(EZ$83:EZ105,RDGevent)+FB$57-1</f>
        <v>0</v>
      </c>
      <c r="FC105" s="43"/>
      <c r="FD105" s="6" t="str">
        <f t="shared" si="806"/>
        <v/>
      </c>
      <c r="FE105" s="6" t="str">
        <f t="shared" si="807"/>
        <v/>
      </c>
      <c r="FF105" s="201">
        <f>COUNTIF(FD$83:FD105,OK)+COUNTIF(FD$83:FD105,RDGfix)+COUNTIF(FD$83:FD105,RDGave)+COUNTIF(FD$83:FD105,RDGevent)+FF$57-1</f>
        <v>0</v>
      </c>
      <c r="FG105" s="43"/>
      <c r="FH105" s="6" t="str">
        <f t="shared" si="808"/>
        <v/>
      </c>
      <c r="FI105" s="6" t="str">
        <f t="shared" si="809"/>
        <v/>
      </c>
      <c r="FJ105" s="201">
        <f>COUNTIF(FH$83:FH105,OK)+COUNTIF(FH$83:FH105,RDGfix)+COUNTIF(FH$83:FH105,RDGave)+COUNTIF(FH$83:FH105,RDGevent)+FJ$57-1</f>
        <v>0</v>
      </c>
      <c r="FK105" s="2"/>
      <c r="FL105" s="53"/>
      <c r="FM105" s="2"/>
    </row>
    <row r="106" spans="1:169" s="7" customFormat="1">
      <c r="A106" s="188"/>
      <c r="B106" s="5" t="s">
        <v>322</v>
      </c>
      <c r="C106" s="242"/>
      <c r="D106" s="6" t="str">
        <f t="shared" si="648"/>
        <v/>
      </c>
      <c r="E106" s="6" t="str">
        <f t="shared" si="649"/>
        <v/>
      </c>
      <c r="F106" s="201">
        <f>COUNTIF(D$83:D106,OK)+COUNTIF(D$83:D106,RDGfix)+COUNTIF(D$83:D106,RDGave)+COUNTIF(D$83:D106,RDGevent)</f>
        <v>0</v>
      </c>
      <c r="G106" s="43"/>
      <c r="H106" s="6" t="str">
        <f t="shared" ref="H106" si="810">IF(G106="","",OK)</f>
        <v/>
      </c>
      <c r="I106" s="6" t="str">
        <f t="shared" ref="I106" si="811">IF(G106="","",IF(AND(H$82="L",H106="DNC"),$I$2,
IF(H106=OK,J106,IF(HLOOKUP(H106,Comments3,2,FALSE)=D,J$82,IF(HLOOKUP(H106,Comments3,2,FALSE)=A,VLOOKUP(G106,Averages,G$4,FALSE),IF(HLOOKUP(H106,Comments3,2,FALSE)=E,VLOOKUP(G106,EventAverage,2,FALSE), HLOOKUP(H106,Comments4,2,FALSE)))))))</f>
        <v/>
      </c>
      <c r="J106" s="201">
        <f>COUNTIF(H$83:H106,OK)+COUNTIF(H$83:H106,RDGfix)+COUNTIF(H$83:H106,RDGave)+COUNTIF(H$83:H106,RDGevent)+J$57-1</f>
        <v>0</v>
      </c>
      <c r="K106" s="43"/>
      <c r="L106" s="6" t="str">
        <f t="shared" ref="L106" si="812">IF(K106="","",OK)</f>
        <v/>
      </c>
      <c r="M106" s="6" t="str">
        <f t="shared" ref="M106" si="813">IF(K106="","",IF(AND(L$82="L",L106="DNC"),$I$2,
IF(L106=OK,N106,IF(HLOOKUP(L106,Comments3,2,FALSE)=D,N$82,IF(HLOOKUP(L106,Comments3,2,FALSE)=A,VLOOKUP(K106,Averages,K$4,FALSE),IF(HLOOKUP(L106,Comments3,2,FALSE)=E,VLOOKUP(K106,EventAverage,2,FALSE), HLOOKUP(L106,Comments4,2,FALSE)))))))</f>
        <v/>
      </c>
      <c r="N106" s="201">
        <f>COUNTIF(L$83:L106,OK)+COUNTIF(L$83:L106,RDGfix)+COUNTIF(L$83:L106,RDGave)+COUNTIF(L$83:L106,RDGevent)+N$57-1</f>
        <v>0</v>
      </c>
      <c r="O106" s="43"/>
      <c r="P106" s="6" t="str">
        <f t="shared" ref="P106" si="814">IF(O106="","",OK)</f>
        <v/>
      </c>
      <c r="Q106" s="6" t="str">
        <f t="shared" ref="Q106" si="815">IF(O106="","",IF(AND(P$82="L",P106="DNC"),$I$2,
IF(P106=OK,R106,IF(HLOOKUP(P106,Comments3,2,FALSE)=D,R$82,IF(HLOOKUP(P106,Comments3,2,FALSE)=A,VLOOKUP(O106,Averages,O$4,FALSE),IF(HLOOKUP(P106,Comments3,2,FALSE)=E,VLOOKUP(O106,EventAverage,2,FALSE), HLOOKUP(P106,Comments4,2,FALSE)))))))</f>
        <v/>
      </c>
      <c r="R106" s="201">
        <f>COUNTIF(P$83:P106,OK)+COUNTIF(P$83:P106,RDGfix)+COUNTIF(P$83:P106,RDGave)+COUNTIF(P$83:P106,RDGevent)+R$57-1</f>
        <v>0</v>
      </c>
      <c r="S106" s="43"/>
      <c r="T106" s="6" t="str">
        <f t="shared" ref="T106" si="816">IF(S106="","",OK)</f>
        <v/>
      </c>
      <c r="U106" s="6" t="str">
        <f t="shared" ref="U106" si="817">IF(S106="","",IF(AND(T$82="L",T106="DNC"),$I$2,
IF(T106=OK,V106,IF(HLOOKUP(T106,Comments3,2,FALSE)=D,V$82,IF(HLOOKUP(T106,Comments3,2,FALSE)=A,VLOOKUP(S106,Averages,S$4,FALSE),IF(HLOOKUP(T106,Comments3,2,FALSE)=E,VLOOKUP(S106,EventAverage,2,FALSE), HLOOKUP(T106,Comments4,2,FALSE)))))))</f>
        <v/>
      </c>
      <c r="V106" s="201">
        <f>COUNTIF(T$83:T106,OK)+COUNTIF(T$83:T106,RDGfix)+COUNTIF(T$83:T106,RDGave)+COUNTIF(T$83:T106,RDGevent)+V$57-1</f>
        <v>0</v>
      </c>
      <c r="W106" s="43"/>
      <c r="X106" s="6" t="str">
        <f t="shared" ref="X106" si="818">IF(W106="","",OK)</f>
        <v/>
      </c>
      <c r="Y106" s="6" t="str">
        <f t="shared" ref="Y106" si="819">IF(W106="","",IF(AND(X$82="L",X106="DNC"),$I$2,
IF(X106=OK,Z106,IF(HLOOKUP(X106,Comments3,2,FALSE)=D,Z$82,IF(HLOOKUP(X106,Comments3,2,FALSE)=A,VLOOKUP(W106,Averages,W$4,FALSE),IF(HLOOKUP(X106,Comments3,2,FALSE)=E,VLOOKUP(W106,EventAverage,2,FALSE), HLOOKUP(X106,Comments4,2,FALSE)))))))</f>
        <v/>
      </c>
      <c r="Z106" s="201">
        <f>COUNTIF(X$83:X106,OK)+COUNTIF(X$83:X106,RDGfix)+COUNTIF(X$83:X106,RDGave)+COUNTIF(X$83:X106,RDGevent)+Z$57-1</f>
        <v>0</v>
      </c>
      <c r="AA106" s="43"/>
      <c r="AB106" s="6" t="str">
        <f t="shared" ref="AB106" si="820">IF(AA106="","",OK)</f>
        <v/>
      </c>
      <c r="AC106" s="6" t="str">
        <f t="shared" ref="AC106" si="821">IF(AA106="","",IF(AND(AB$82="L",AB106="DNC"),$I$2,
IF(AB106=OK,AD106,IF(HLOOKUP(AB106,Comments3,2,FALSE)=D,AD$82,IF(HLOOKUP(AB106,Comments3,2,FALSE)=A,VLOOKUP(AA106,Averages,AA$4,FALSE),IF(HLOOKUP(AB106,Comments3,2,FALSE)=E,VLOOKUP(AA106,EventAverage,2,FALSE), HLOOKUP(AB106,Comments4,2,FALSE)))))))</f>
        <v/>
      </c>
      <c r="AD106" s="201">
        <f>COUNTIF(AB$83:AB106,OK)+COUNTIF(AB$83:AB106,RDGfix)+COUNTIF(AB$83:AB106,RDGave)+COUNTIF(AB$83:AB106,RDGevent)+AD$57-1</f>
        <v>0</v>
      </c>
      <c r="AE106" s="43"/>
      <c r="AF106" s="6" t="str">
        <f t="shared" ref="AF106" si="822">IF(AE106="","",OK)</f>
        <v/>
      </c>
      <c r="AG106" s="6" t="str">
        <f t="shared" ref="AG106" si="823">IF(AE106="","",IF(AND(AF$82="L",AF106="DNC"),$I$2,
IF(AF106=OK,AH106,IF(HLOOKUP(AF106,Comments3,2,FALSE)=D,AH$82,IF(HLOOKUP(AF106,Comments3,2,FALSE)=A,VLOOKUP(AE106,Averages,AE$4,FALSE),IF(HLOOKUP(AF106,Comments3,2,FALSE)=E,VLOOKUP(AE106,EventAverage,2,FALSE), HLOOKUP(AF106,Comments4,2,FALSE)))))))</f>
        <v/>
      </c>
      <c r="AH106" s="201">
        <f>COUNTIF(AF$83:AF106,OK)+COUNTIF(AF$83:AF106,RDGfix)+COUNTIF(AF$83:AF106,RDGave)+COUNTIF(AF$83:AF106,RDGevent)+AH$57-1</f>
        <v>0</v>
      </c>
      <c r="AI106" s="43"/>
      <c r="AJ106" s="6" t="str">
        <f t="shared" ref="AJ106" si="824">IF(AI106="","",OK)</f>
        <v/>
      </c>
      <c r="AK106" s="6" t="str">
        <f t="shared" ref="AK106" si="825">IF(AI106="","",IF(AND(AJ$82="L",AJ106="DNC"),$I$2,
IF(AJ106=OK,AL106,IF(HLOOKUP(AJ106,Comments3,2,FALSE)=D,AL$82,IF(HLOOKUP(AJ106,Comments3,2,FALSE)=A,VLOOKUP(AI106,Averages,AI$4,FALSE),IF(HLOOKUP(AJ106,Comments3,2,FALSE)=E,VLOOKUP(AI106,EventAverage,2,FALSE), HLOOKUP(AJ106,Comments4,2,FALSE)))))))</f>
        <v/>
      </c>
      <c r="AL106" s="201">
        <f>COUNTIF(AJ$83:AJ106,OK)+COUNTIF(AJ$83:AJ106,RDGfix)+COUNTIF(AJ$83:AJ106,RDGave)+COUNTIF(AJ$83:AJ106,RDGevent)+AL$57-1</f>
        <v>0</v>
      </c>
      <c r="AM106" s="242"/>
      <c r="AN106" s="6" t="str">
        <f t="shared" ref="AN106" si="826">IF(AM106="","",OK)</f>
        <v/>
      </c>
      <c r="AO106" s="6" t="str">
        <f t="shared" ref="AO106" si="827">IF(AM106="","",IF(AND(AN$82="L",AN106="DNC"),$I$2,
IF(AN106=OK,AP106,IF(HLOOKUP(AN106,Comments3,2,FALSE)=D,AP$82,IF(HLOOKUP(AN106,Comments3,2,FALSE)=A,VLOOKUP(AM106,Averages,AM$4,FALSE),IF(HLOOKUP(AN106,Comments3,2,FALSE)=E,VLOOKUP(AM106,EventAverage,2,FALSE), HLOOKUP(AN106,Comments4,2,FALSE)))))))</f>
        <v/>
      </c>
      <c r="AP106" s="201">
        <f>COUNTIF(AN$83:AN106,OK)+COUNTIF(AN$83:AN106,RDGfix)+COUNTIF(AN$83:AN106,RDGave)+COUNTIF(AN$83:AN106,RDGevent)+AP$57-1</f>
        <v>0</v>
      </c>
      <c r="AQ106" s="43"/>
      <c r="AR106" s="6" t="str">
        <f t="shared" ref="AR106" si="828">IF(AQ106="","",OK)</f>
        <v/>
      </c>
      <c r="AS106" s="6" t="str">
        <f t="shared" ref="AS106" si="829">IF(AQ106="","",IF(AND(AR$82="L",AR106="DNC"),$I$2,
IF(AR106=OK,AT106,IF(HLOOKUP(AR106,Comments3,2,FALSE)=D,AT$82,IF(HLOOKUP(AR106,Comments3,2,FALSE)=A,VLOOKUP(AQ106,Averages,AQ$4,FALSE),IF(HLOOKUP(AR106,Comments3,2,FALSE)=E,VLOOKUP(AQ106,EventAverage,2,FALSE), HLOOKUP(AR106,Comments4,2,FALSE)))))))</f>
        <v/>
      </c>
      <c r="AT106" s="201">
        <f>COUNTIF(AR$83:AR106,OK)+COUNTIF(AR$83:AR106,RDGfix)+COUNTIF(AR$83:AR106,RDGave)+COUNTIF(AR$83:AR106,RDGevent)+AT$57-1</f>
        <v>0</v>
      </c>
      <c r="AU106" s="43"/>
      <c r="AV106" s="6" t="str">
        <f t="shared" ref="AV106" si="830">IF(AU106="","",OK)</f>
        <v/>
      </c>
      <c r="AW106" s="6" t="str">
        <f t="shared" ref="AW106" si="831">IF(AU106="","",IF(AND(AV$82="L",AV106="DNC"),$I$2,
IF(AV106=OK,AX106,IF(HLOOKUP(AV106,Comments3,2,FALSE)=D,AX$82,IF(HLOOKUP(AV106,Comments3,2,FALSE)=A,VLOOKUP(AU106,Averages,AU$4,FALSE),IF(HLOOKUP(AV106,Comments3,2,FALSE)=E,VLOOKUP(AU106,EventAverage,2,FALSE), HLOOKUP(AV106,Comments4,2,FALSE)))))))</f>
        <v/>
      </c>
      <c r="AX106" s="201">
        <f>COUNTIF(AV$83:AV106,OK)+COUNTIF(AV$83:AV106,RDGfix)+COUNTIF(AV$83:AV106,RDGave)+COUNTIF(AV$83:AV106,RDGevent)+AX$57-1</f>
        <v>0</v>
      </c>
      <c r="AY106" s="43"/>
      <c r="AZ106" s="6" t="str">
        <f t="shared" ref="AZ106" si="832">IF(AY106="","",OK)</f>
        <v/>
      </c>
      <c r="BA106" s="6" t="str">
        <f t="shared" ref="BA106" si="833">IF(AY106="","",IF(AND(AZ$82="L",AZ106="DNC"),$I$2,
IF(AZ106=OK,BB106,IF(HLOOKUP(AZ106,Comments3,2,FALSE)=D,BB$82,IF(HLOOKUP(AZ106,Comments3,2,FALSE)=A,VLOOKUP(AY106,Averages,AY$4,FALSE),IF(HLOOKUP(AZ106,Comments3,2,FALSE)=E,VLOOKUP(AY106,EventAverage,2,FALSE), HLOOKUP(AZ106,Comments4,2,FALSE)))))))</f>
        <v/>
      </c>
      <c r="BB106" s="201">
        <f>COUNTIF(AZ$83:AZ106,OK)+COUNTIF(AZ$83:AZ106,RDGfix)+COUNTIF(AZ$83:AZ106,RDGave)+COUNTIF(AZ$83:AZ106,RDGevent)+BB$57-1</f>
        <v>0</v>
      </c>
      <c r="BC106" s="43"/>
      <c r="BD106" s="6" t="str">
        <f t="shared" ref="BD106" si="834">IF(BC106="","",OK)</f>
        <v/>
      </c>
      <c r="BE106" s="6" t="str">
        <f t="shared" ref="BE106" si="835">IF(BC106="","",IF(AND(BD$82="L",BD106="DNC"),$I$2,
IF(BD106=OK,BF106,IF(HLOOKUP(BD106,Comments3,2,FALSE)=D,BF$82,IF(HLOOKUP(BD106,Comments3,2,FALSE)=A,VLOOKUP(BC106,Averages,BC$4,FALSE),IF(HLOOKUP(BD106,Comments3,2,FALSE)=E,VLOOKUP(BC106,EventAverage,2,FALSE), HLOOKUP(BD106,Comments4,2,FALSE)))))))</f>
        <v/>
      </c>
      <c r="BF106" s="201">
        <f>COUNTIF(BD$83:BD106,OK)+COUNTIF(BD$83:BD106,RDGfix)+COUNTIF(BD$83:BD106,RDGave)+COUNTIF(BD$83:BD106,RDGevent)+BF$57-1</f>
        <v>0</v>
      </c>
      <c r="BG106" s="43"/>
      <c r="BH106" s="6" t="str">
        <f t="shared" ref="BH106" si="836">IF(BG106="","",OK)</f>
        <v/>
      </c>
      <c r="BI106" s="6" t="str">
        <f t="shared" ref="BI106" si="837">IF(BG106="","",IF(AND(BH$82="L",BH106="DNC"),$I$2,
IF(BH106=OK,BJ106,IF(HLOOKUP(BH106,Comments3,2,FALSE)=D,BJ$82,IF(HLOOKUP(BH106,Comments3,2,FALSE)=A,VLOOKUP(BG106,Averages,BG$4,FALSE),IF(HLOOKUP(BH106,Comments3,2,FALSE)=E,VLOOKUP(BG106,EventAverage,2,FALSE), HLOOKUP(BH106,Comments4,2,FALSE)))))))</f>
        <v/>
      </c>
      <c r="BJ106" s="201">
        <f>COUNTIF(BH$83:BH106,OK)+COUNTIF(BH$83:BH106,RDGfix)+COUNTIF(BH$83:BH106,RDGave)+COUNTIF(BH$83:BH106,RDGevent)+BJ$57-1</f>
        <v>0</v>
      </c>
      <c r="BK106" s="43"/>
      <c r="BL106" s="6" t="str">
        <f t="shared" ref="BL106" si="838">IF(BK106="","",OK)</f>
        <v/>
      </c>
      <c r="BM106" s="6" t="str">
        <f t="shared" ref="BM106" si="839">IF(BK106="","",IF(AND(BL$82="L",BL106="DNC"),$I$2,
IF(BL106=OK,BN106,IF(HLOOKUP(BL106,Comments3,2,FALSE)=D,BN$82,IF(HLOOKUP(BL106,Comments3,2,FALSE)=A,VLOOKUP(BK106,Averages,BK$4,FALSE),IF(HLOOKUP(BL106,Comments3,2,FALSE)=E,VLOOKUP(BK106,EventAverage,2,FALSE), HLOOKUP(BL106,Comments4,2,FALSE)))))))</f>
        <v/>
      </c>
      <c r="BN106" s="201">
        <f>COUNTIF(BL$83:BL106,OK)+COUNTIF(BL$83:BL106,RDGfix)+COUNTIF(BL$83:BL106,RDGave)+COUNTIF(BL$83:BL106,RDGevent)+BN$57-1</f>
        <v>0</v>
      </c>
      <c r="BO106" s="43"/>
      <c r="BP106" s="6" t="str">
        <f t="shared" ref="BP106" si="840">IF(BO106="","",OK)</f>
        <v/>
      </c>
      <c r="BQ106" s="6" t="str">
        <f t="shared" ref="BQ106" si="841">IF(BO106="","",IF(AND(BP$82="L",BP106="DNC"),$I$2,
IF(BP106=OK,BR106,IF(HLOOKUP(BP106,Comments3,2,FALSE)=D,BR$82,IF(HLOOKUP(BP106,Comments3,2,FALSE)=A,VLOOKUP(BO106,Averages,BO$4,FALSE),IF(HLOOKUP(BP106,Comments3,2,FALSE)=E,VLOOKUP(BO106,EventAverage,2,FALSE), HLOOKUP(BP106,Comments4,2,FALSE)))))))</f>
        <v/>
      </c>
      <c r="BR106" s="201">
        <f>COUNTIF(BP$83:BP106,OK)+COUNTIF(BP$83:BP106,RDGfix)+COUNTIF(BP$83:BP106,RDGave)+COUNTIF(BP$83:BP106,RDGevent)+BR$57-1</f>
        <v>0</v>
      </c>
      <c r="BS106" s="43"/>
      <c r="BT106" s="6" t="str">
        <f t="shared" ref="BT106" si="842">IF(BS106="","",OK)</f>
        <v/>
      </c>
      <c r="BU106" s="6" t="str">
        <f t="shared" ref="BU106" si="843">IF(BS106="","",IF(AND(BT$82="L",BT106="DNC"),$I$2,
IF(BT106=OK,BV106,IF(HLOOKUP(BT106,Comments3,2,FALSE)=D,BV$82,IF(HLOOKUP(BT106,Comments3,2,FALSE)=A,VLOOKUP(BS106,Averages,BS$4,FALSE),IF(HLOOKUP(BT106,Comments3,2,FALSE)=E,VLOOKUP(BS106,EventAverage,2,FALSE), HLOOKUP(BT106,Comments4,2,FALSE)))))))</f>
        <v/>
      </c>
      <c r="BV106" s="201">
        <f>COUNTIF(BT$83:BT106,OK)+COUNTIF(BT$83:BT106,RDGfix)+COUNTIF(BT$83:BT106,RDGave)+COUNTIF(BT$83:BT106,RDGevent)+BV$57-1</f>
        <v>0</v>
      </c>
      <c r="BW106" s="43"/>
      <c r="BX106" s="6" t="str">
        <f t="shared" ref="BX106" si="844">IF(BW106="","",OK)</f>
        <v/>
      </c>
      <c r="BY106" s="6" t="str">
        <f t="shared" ref="BY106" si="845">IF(BW106="","",IF(AND(BX$82="L",BX106="DNC"),$I$2,
IF(BX106=OK,BZ106,IF(HLOOKUP(BX106,Comments3,2,FALSE)=D,BZ$82,IF(HLOOKUP(BX106,Comments3,2,FALSE)=A,VLOOKUP(BW106,Averages,BW$4,FALSE),IF(HLOOKUP(BX106,Comments3,2,FALSE)=E,VLOOKUP(BW106,EventAverage,2,FALSE), HLOOKUP(BX106,Comments4,2,FALSE)))))))</f>
        <v/>
      </c>
      <c r="BZ106" s="201">
        <f>COUNTIF(BX$83:BX106,OK)+COUNTIF(BX$83:BX106,RDGfix)+COUNTIF(BX$83:BX106,RDGave)+COUNTIF(BX$83:BX106,RDGevent)+BZ$57-1</f>
        <v>0</v>
      </c>
      <c r="CA106" s="43"/>
      <c r="CB106" s="6" t="str">
        <f t="shared" ref="CB106" si="846">IF(CA106="","",OK)</f>
        <v/>
      </c>
      <c r="CC106" s="6" t="str">
        <f t="shared" ref="CC106" si="847">IF(CA106="","",IF(AND(CB$82="L",CB106="DNC"),$I$2,
IF(CB106=OK,CD106,IF(HLOOKUP(CB106,Comments3,2,FALSE)=D,CD$82,IF(HLOOKUP(CB106,Comments3,2,FALSE)=A,VLOOKUP(CA106,Averages,CA$4,FALSE),IF(HLOOKUP(CB106,Comments3,2,FALSE)=E,VLOOKUP(CA106,EventAverage,2,FALSE), HLOOKUP(CB106,Comments4,2,FALSE)))))))</f>
        <v/>
      </c>
      <c r="CD106" s="201">
        <f>COUNTIF(CB$83:CB106,OK)+COUNTIF(CB$83:CB106,RDGfix)+COUNTIF(CB$83:CB106,RDGave)+COUNTIF(CB$83:CB106,RDGevent)+CD$57-1</f>
        <v>0</v>
      </c>
      <c r="CE106" s="43"/>
      <c r="CF106" s="6" t="str">
        <f t="shared" ref="CF106" si="848">IF(CE106="","",OK)</f>
        <v/>
      </c>
      <c r="CG106" s="6" t="str">
        <f t="shared" ref="CG106" si="849">IF(CE106="","",IF(AND(CF$82="L",CF106="DNC"),$I$2,
IF(CF106=OK,CH106,IF(HLOOKUP(CF106,Comments3,2,FALSE)=D,CH$82,IF(HLOOKUP(CF106,Comments3,2,FALSE)=A,VLOOKUP(CE106,Averages,CE$4,FALSE),IF(HLOOKUP(CF106,Comments3,2,FALSE)=E,VLOOKUP(CE106,EventAverage,2,FALSE), HLOOKUP(CF106,Comments4,2,FALSE)))))))</f>
        <v/>
      </c>
      <c r="CH106" s="201">
        <f>COUNTIF(CF$83:CF106,OK)+COUNTIF(CF$83:CF106,RDGfix)+COUNTIF(CF$83:CF106,RDGave)+COUNTIF(CF$83:CF106,RDGevent)+CH$57-1</f>
        <v>0</v>
      </c>
      <c r="CI106" s="43"/>
      <c r="CJ106" s="6" t="str">
        <f t="shared" ref="CJ106" si="850">IF(CI106="","",OK)</f>
        <v/>
      </c>
      <c r="CK106" s="6" t="str">
        <f t="shared" ref="CK106" si="851">IF(CI106="","",IF(AND(CJ$82="L",CJ106="DNC"),$I$2,
IF(CJ106=OK,CL106,IF(HLOOKUP(CJ106,Comments3,2,FALSE)=D,CL$82,IF(HLOOKUP(CJ106,Comments3,2,FALSE)=A,VLOOKUP(CI106,Averages,CI$4,FALSE),IF(HLOOKUP(CJ106,Comments3,2,FALSE)=E,VLOOKUP(CI106,EventAverage,2,FALSE), HLOOKUP(CJ106,Comments4,2,FALSE)))))))</f>
        <v/>
      </c>
      <c r="CL106" s="201">
        <f>COUNTIF(CJ$83:CJ106,OK)+COUNTIF(CJ$83:CJ106,RDGfix)+COUNTIF(CJ$83:CJ106,RDGave)+COUNTIF(CJ$83:CJ106,RDGevent)+CL$57-1</f>
        <v>0</v>
      </c>
      <c r="CM106" s="43"/>
      <c r="CN106" s="6" t="str">
        <f t="shared" ref="CN106" si="852">IF(CM106="","",OK)</f>
        <v/>
      </c>
      <c r="CO106" s="6" t="str">
        <f t="shared" ref="CO106" si="853">IF(CM106="","",IF(AND(CN$82="L",CN106="DNC"),$I$2,
IF(CN106=OK,CP106,IF(HLOOKUP(CN106,Comments3,2,FALSE)=D,CP$82,IF(HLOOKUP(CN106,Comments3,2,FALSE)=A,VLOOKUP(CM106,Averages,CM$4,FALSE),IF(HLOOKUP(CN106,Comments3,2,FALSE)=E,VLOOKUP(CM106,EventAverage,2,FALSE), HLOOKUP(CN106,Comments4,2,FALSE)))))))</f>
        <v/>
      </c>
      <c r="CP106" s="201">
        <f>COUNTIF(CN$83:CN106,OK)+COUNTIF(CN$83:CN106,RDGfix)+COUNTIF(CN$83:CN106,RDGave)+COUNTIF(CN$83:CN106,RDGevent)+CP$57-1</f>
        <v>0</v>
      </c>
      <c r="CQ106" s="43"/>
      <c r="CR106" s="6" t="str">
        <f t="shared" ref="CR106" si="854">IF(CQ106="","",OK)</f>
        <v/>
      </c>
      <c r="CS106" s="6" t="str">
        <f t="shared" ref="CS106" si="855">IF(CQ106="","",IF(AND(CR$82="L",CR106="DNC"),$I$2,
IF(CR106=OK,CT106,IF(HLOOKUP(CR106,Comments3,2,FALSE)=D,CT$82,IF(HLOOKUP(CR106,Comments3,2,FALSE)=A,VLOOKUP(CQ106,Averages,CQ$4,FALSE),IF(HLOOKUP(CR106,Comments3,2,FALSE)=E,VLOOKUP(CQ106,EventAverage,2,FALSE), HLOOKUP(CR106,Comments4,2,FALSE)))))))</f>
        <v/>
      </c>
      <c r="CT106" s="201">
        <f>COUNTIF(CR$83:CR106,OK)+COUNTIF(CR$83:CR106,RDGfix)+COUNTIF(CR$83:CR106,RDGave)+COUNTIF(CR$83:CR106,RDGevent)+CT$57-1</f>
        <v>0</v>
      </c>
      <c r="CU106" s="43"/>
      <c r="CV106" s="6" t="str">
        <f t="shared" ref="CV106" si="856">IF(CU106="","",OK)</f>
        <v/>
      </c>
      <c r="CW106" s="6" t="str">
        <f t="shared" ref="CW106" si="857">IF(CU106="","",IF(AND(CV$82="L",CV106="DNC"),$I$2,
IF(CV106=OK,CX106,IF(HLOOKUP(CV106,Comments3,2,FALSE)=D,CX$82,IF(HLOOKUP(CV106,Comments3,2,FALSE)=A,VLOOKUP(CU106,Averages,CU$4,FALSE),IF(HLOOKUP(CV106,Comments3,2,FALSE)=E,VLOOKUP(CU106,EventAverage,2,FALSE), HLOOKUP(CV106,Comments4,2,FALSE)))))))</f>
        <v/>
      </c>
      <c r="CX106" s="201">
        <f>COUNTIF(CV$83:CV106,OK)+COUNTIF(CV$83:CV106,RDGfix)+COUNTIF(CV$83:CV106,RDGave)+COUNTIF(CV$83:CV106,RDGevent)+CX$57-1</f>
        <v>0</v>
      </c>
      <c r="CY106" s="43"/>
      <c r="CZ106" s="6" t="str">
        <f t="shared" ref="CZ106" si="858">IF(CY106="","",OK)</f>
        <v/>
      </c>
      <c r="DA106" s="6" t="str">
        <f t="shared" ref="DA106" si="859">IF(CY106="","",IF(AND(CZ$82="L",CZ106="DNC"),$I$2,
IF(CZ106=OK,DB106,IF(HLOOKUP(CZ106,Comments3,2,FALSE)=D,DB$82,IF(HLOOKUP(CZ106,Comments3,2,FALSE)=A,VLOOKUP(CY106,Averages,CY$4,FALSE),IF(HLOOKUP(CZ106,Comments3,2,FALSE)=E,VLOOKUP(CY106,EventAverage,2,FALSE), HLOOKUP(CZ106,Comments4,2,FALSE)))))))</f>
        <v/>
      </c>
      <c r="DB106" s="201">
        <f>COUNTIF(CZ$83:CZ106,OK)+COUNTIF(CZ$83:CZ106,RDGfix)+COUNTIF(CZ$83:CZ106,RDGave)+COUNTIF(CZ$83:CZ106,RDGevent)+DB$57-1</f>
        <v>0</v>
      </c>
      <c r="DC106" s="43"/>
      <c r="DD106" s="6" t="str">
        <f t="shared" ref="DD106" si="860">IF(DC106="","",OK)</f>
        <v/>
      </c>
      <c r="DE106" s="6" t="str">
        <f t="shared" ref="DE106" si="861">IF(DC106="","",IF(AND(DD$82="L",DD106="DNC"),$I$2,
IF(DD106=OK,DF106,IF(HLOOKUP(DD106,Comments3,2,FALSE)=D,DF$82,IF(HLOOKUP(DD106,Comments3,2,FALSE)=A,VLOOKUP(DC106,Averages,DC$4,FALSE),IF(HLOOKUP(DD106,Comments3,2,FALSE)=E,VLOOKUP(DC106,EventAverage,2,FALSE), HLOOKUP(DD106,Comments4,2,FALSE)))))))</f>
        <v/>
      </c>
      <c r="DF106" s="201">
        <f>COUNTIF(DD$83:DD106,OK)+COUNTIF(DD$83:DD106,RDGfix)+COUNTIF(DD$83:DD106,RDGave)+COUNTIF(DD$83:DD106,RDGevent)+DF$57-1</f>
        <v>0</v>
      </c>
      <c r="DG106" s="43"/>
      <c r="DH106" s="6" t="str">
        <f t="shared" ref="DH106" si="862">IF(DG106="","",OK)</f>
        <v/>
      </c>
      <c r="DI106" s="6" t="str">
        <f t="shared" ref="DI106" si="863">IF(DG106="","",IF(AND(DH$82="L",DH106="DNC"),$I$2,
IF(DH106=OK,DJ106,IF(HLOOKUP(DH106,Comments3,2,FALSE)=D,DJ$82,IF(HLOOKUP(DH106,Comments3,2,FALSE)=A,VLOOKUP(DG106,Averages,DG$4,FALSE),IF(HLOOKUP(DH106,Comments3,2,FALSE)=E,VLOOKUP(DG106,EventAverage,2,FALSE), HLOOKUP(DH106,Comments4,2,FALSE)))))))</f>
        <v/>
      </c>
      <c r="DJ106" s="201">
        <f>COUNTIF(DH$83:DH106,OK)+COUNTIF(DH$83:DH106,RDGfix)+COUNTIF(DH$83:DH106,RDGave)+COUNTIF(DH$83:DH106,RDGevent)+DJ$57-1</f>
        <v>0</v>
      </c>
      <c r="DK106" s="43"/>
      <c r="DL106" s="6" t="str">
        <f t="shared" ref="DL106" si="864">IF(DK106="","",OK)</f>
        <v/>
      </c>
      <c r="DM106" s="6" t="str">
        <f t="shared" ref="DM106" si="865">IF(DK106="","",IF(AND(DL$82="L",DL106="DNC"),$I$2,
IF(DL106=OK,DN106,IF(HLOOKUP(DL106,Comments3,2,FALSE)=D,DN$82,IF(HLOOKUP(DL106,Comments3,2,FALSE)=A,VLOOKUP(DK106,Averages,DK$4,FALSE),IF(HLOOKUP(DL106,Comments3,2,FALSE)=E,VLOOKUP(DK106,EventAverage,2,FALSE), HLOOKUP(DL106,Comments4,2,FALSE)))))))</f>
        <v/>
      </c>
      <c r="DN106" s="201">
        <f>COUNTIF(DL$83:DL106,OK)+COUNTIF(DL$83:DL106,RDGfix)+COUNTIF(DL$83:DL106,RDGave)+COUNTIF(DL$83:DL106,RDGevent)+DN$57-1</f>
        <v>0</v>
      </c>
      <c r="DO106" s="43"/>
      <c r="DP106" s="6" t="str">
        <f t="shared" ref="DP106" si="866">IF(DO106="","",OK)</f>
        <v/>
      </c>
      <c r="DQ106" s="6" t="str">
        <f t="shared" ref="DQ106" si="867">IF(DO106="","",IF(AND(DP$82="L",DP106="DNC"),$I$2,
IF(DP106=OK,DR106,IF(HLOOKUP(DP106,Comments3,2,FALSE)=D,DR$82,IF(HLOOKUP(DP106,Comments3,2,FALSE)=A,VLOOKUP(DO106,Averages,DO$4,FALSE),IF(HLOOKUP(DP106,Comments3,2,FALSE)=E,VLOOKUP(DO106,EventAverage,2,FALSE), HLOOKUP(DP106,Comments4,2,FALSE)))))))</f>
        <v/>
      </c>
      <c r="DR106" s="201">
        <f>COUNTIF(DP$83:DP106,OK)+COUNTIF(DP$83:DP106,RDGfix)+COUNTIF(DP$83:DP106,RDGave)+COUNTIF(DP$83:DP106,RDGevent)+DR$57-1</f>
        <v>0</v>
      </c>
      <c r="DS106" s="43"/>
      <c r="DT106" s="6" t="str">
        <f t="shared" ref="DT106" si="868">IF(DS106="","",OK)</f>
        <v/>
      </c>
      <c r="DU106" s="6" t="str">
        <f t="shared" ref="DU106" si="869">IF(DS106="","",IF(AND(DT$82="L",DT106="DNC"),$I$2,
IF(DT106=OK,DV106,IF(HLOOKUP(DT106,Comments3,2,FALSE)=D,DV$82,IF(HLOOKUP(DT106,Comments3,2,FALSE)=A,VLOOKUP(DS106,Averages,DS$4,FALSE),IF(HLOOKUP(DT106,Comments3,2,FALSE)=E,VLOOKUP(DS106,EventAverage,2,FALSE), HLOOKUP(DT106,Comments4,2,FALSE)))))))</f>
        <v/>
      </c>
      <c r="DV106" s="201">
        <f>COUNTIF(DT$83:DT106,OK)+COUNTIF(DT$83:DT106,RDGfix)+COUNTIF(DT$83:DT106,RDGave)+COUNTIF(DT$83:DT106,RDGevent)+DV$57-1</f>
        <v>0</v>
      </c>
      <c r="DW106" s="43"/>
      <c r="DX106" s="6" t="str">
        <f t="shared" ref="DX106" si="870">IF(DW106="","",OK)</f>
        <v/>
      </c>
      <c r="DY106" s="6" t="str">
        <f t="shared" ref="DY106" si="871">IF(DW106="","",IF(AND(DX$82="L",DX106="DNC"),$I$2,
IF(DX106=OK,DZ106,IF(HLOOKUP(DX106,Comments3,2,FALSE)=D,DZ$82,IF(HLOOKUP(DX106,Comments3,2,FALSE)=A,VLOOKUP(DW106,Averages,DW$4,FALSE),IF(HLOOKUP(DX106,Comments3,2,FALSE)=E,VLOOKUP(DW106,EventAverage,2,FALSE), HLOOKUP(DX106,Comments4,2,FALSE)))))))</f>
        <v/>
      </c>
      <c r="DZ106" s="201">
        <f>COUNTIF(DX$83:DX106,OK)+COUNTIF(DX$83:DX106,RDGfix)+COUNTIF(DX$83:DX106,RDGave)+COUNTIF(DX$83:DX106,RDGevent)+DZ$57-1</f>
        <v>0</v>
      </c>
      <c r="EA106" s="43"/>
      <c r="EB106" s="6" t="str">
        <f t="shared" ref="EB106" si="872">IF(EA106="","",OK)</f>
        <v/>
      </c>
      <c r="EC106" s="6" t="str">
        <f t="shared" ref="EC106" si="873">IF(EA106="","",IF(AND(EB$82="L",EB106="DNC"),$I$2,
IF(EB106=OK,ED106,IF(HLOOKUP(EB106,Comments3,2,FALSE)=D,ED$82,IF(HLOOKUP(EB106,Comments3,2,FALSE)=A,VLOOKUP(EA106,Averages,EA$4,FALSE),IF(HLOOKUP(EB106,Comments3,2,FALSE)=E,VLOOKUP(EA106,EventAverage,2,FALSE), HLOOKUP(EB106,Comments4,2,FALSE)))))))</f>
        <v/>
      </c>
      <c r="ED106" s="201">
        <f>COUNTIF(EB$83:EB106,OK)+COUNTIF(EB$83:EB106,RDGfix)+COUNTIF(EB$83:EB106,RDGave)+COUNTIF(EB$83:EB106,RDGevent)+ED$57-1</f>
        <v>0</v>
      </c>
      <c r="EE106" s="43"/>
      <c r="EF106" s="6" t="str">
        <f t="shared" ref="EF106" si="874">IF(EE106="","",OK)</f>
        <v/>
      </c>
      <c r="EG106" s="6" t="str">
        <f t="shared" ref="EG106" si="875">IF(EE106="","",IF(AND(EF$82="L",EF106="DNC"),$I$2,
IF(EF106=OK,EH106,IF(HLOOKUP(EF106,Comments3,2,FALSE)=D,EH$82,IF(HLOOKUP(EF106,Comments3,2,FALSE)=A,VLOOKUP(EE106,Averages,EE$4,FALSE),IF(HLOOKUP(EF106,Comments3,2,FALSE)=E,VLOOKUP(EE106,EventAverage,2,FALSE), HLOOKUP(EF106,Comments4,2,FALSE)))))))</f>
        <v/>
      </c>
      <c r="EH106" s="201">
        <f>COUNTIF(EF$83:EF106,OK)+COUNTIF(EF$83:EF106,RDGfix)+COUNTIF(EF$83:EF106,RDGave)+COUNTIF(EF$83:EF106,RDGevent)+EH$57-1</f>
        <v>0</v>
      </c>
      <c r="EI106" s="43"/>
      <c r="EJ106" s="6" t="str">
        <f t="shared" ref="EJ106" si="876">IF(EI106="","",OK)</f>
        <v/>
      </c>
      <c r="EK106" s="6" t="str">
        <f t="shared" ref="EK106" si="877">IF(EI106="","",IF(AND(EJ$82="L",EJ106="DNC"),$I$2,
IF(EJ106=OK,EL106,IF(HLOOKUP(EJ106,Comments3,2,FALSE)=D,EL$82,IF(HLOOKUP(EJ106,Comments3,2,FALSE)=A,VLOOKUP(EI106,Averages,EI$4,FALSE),IF(HLOOKUP(EJ106,Comments3,2,FALSE)=E,VLOOKUP(EI106,EventAverage,2,FALSE), HLOOKUP(EJ106,Comments4,2,FALSE)))))))</f>
        <v/>
      </c>
      <c r="EL106" s="201">
        <f>COUNTIF(EJ$83:EJ106,OK)+COUNTIF(EJ$83:EJ106,RDGfix)+COUNTIF(EJ$83:EJ106,RDGave)+COUNTIF(EJ$83:EJ106,RDGevent)+EL$57-1</f>
        <v>0</v>
      </c>
      <c r="EM106" s="43"/>
      <c r="EN106" s="6" t="str">
        <f t="shared" ref="EN106" si="878">IF(EM106="","",OK)</f>
        <v/>
      </c>
      <c r="EO106" s="6" t="str">
        <f t="shared" ref="EO106" si="879">IF(EM106="","",IF(AND(EN$82="L",EN106="DNC"),$I$2,
IF(EN106=OK,EP106,IF(HLOOKUP(EN106,Comments3,2,FALSE)=D,EP$82,IF(HLOOKUP(EN106,Comments3,2,FALSE)=A,VLOOKUP(EM106,Averages,EM$4,FALSE),IF(HLOOKUP(EN106,Comments3,2,FALSE)=E,VLOOKUP(EM106,EventAverage,2,FALSE), HLOOKUP(EN106,Comments4,2,FALSE)))))))</f>
        <v/>
      </c>
      <c r="EP106" s="201">
        <f>COUNTIF(EN$83:EN106,OK)+COUNTIF(EN$83:EN106,RDGfix)+COUNTIF(EN$83:EN106,RDGave)+COUNTIF(EN$83:EN106,RDGevent)+EP$57-1</f>
        <v>0</v>
      </c>
      <c r="EQ106" s="43"/>
      <c r="ER106" s="6" t="str">
        <f t="shared" ref="ER106" si="880">IF(EQ106="","",OK)</f>
        <v/>
      </c>
      <c r="ES106" s="6" t="str">
        <f t="shared" ref="ES106" si="881">IF(EQ106="","",IF(AND(ER$82="L",ER106="DNC"),$I$2,
IF(ER106=OK,ET106,IF(HLOOKUP(ER106,Comments3,2,FALSE)=D,ET$82,IF(HLOOKUP(ER106,Comments3,2,FALSE)=A,VLOOKUP(EQ106,Averages,EQ$4,FALSE),IF(HLOOKUP(ER106,Comments3,2,FALSE)=E,VLOOKUP(EQ106,EventAverage,2,FALSE), HLOOKUP(ER106,Comments4,2,FALSE)))))))</f>
        <v/>
      </c>
      <c r="ET106" s="201">
        <f>COUNTIF(ER$83:ER106,OK)+COUNTIF(ER$83:ER106,RDGfix)+COUNTIF(ER$83:ER106,RDGave)+COUNTIF(ER$83:ER106,RDGevent)+ET$57-1</f>
        <v>0</v>
      </c>
      <c r="EU106" s="43"/>
      <c r="EV106" s="6" t="str">
        <f t="shared" ref="EV106" si="882">IF(EU106="","",OK)</f>
        <v/>
      </c>
      <c r="EW106" s="6" t="str">
        <f t="shared" ref="EW106" si="883">IF(EU106="","",IF(AND(EV$82="L",EV106="DNC"),$I$2,
IF(EV106=OK,EX106,IF(HLOOKUP(EV106,Comments3,2,FALSE)=D,EX$82,IF(HLOOKUP(EV106,Comments3,2,FALSE)=A,VLOOKUP(EU106,Averages,EU$4,FALSE),IF(HLOOKUP(EV106,Comments3,2,FALSE)=E,VLOOKUP(EU106,EventAverage,2,FALSE), HLOOKUP(EV106,Comments4,2,FALSE)))))))</f>
        <v/>
      </c>
      <c r="EX106" s="201">
        <f>COUNTIF(EV$83:EV106,OK)+COUNTIF(EV$83:EV106,RDGfix)+COUNTIF(EV$83:EV106,RDGave)+COUNTIF(EV$83:EV106,RDGevent)+EX$57-1</f>
        <v>0</v>
      </c>
      <c r="EY106" s="43"/>
      <c r="EZ106" s="6" t="str">
        <f t="shared" ref="EZ106" si="884">IF(EY106="","",OK)</f>
        <v/>
      </c>
      <c r="FA106" s="6" t="str">
        <f t="shared" ref="FA106" si="885">IF(EY106="","",IF(AND(EZ$82="L",EZ106="DNC"),$I$2,
IF(EZ106=OK,FB106,IF(HLOOKUP(EZ106,Comments3,2,FALSE)=D,FB$82,IF(HLOOKUP(EZ106,Comments3,2,FALSE)=A,VLOOKUP(EY106,Averages,EY$4,FALSE),IF(HLOOKUP(EZ106,Comments3,2,FALSE)=E,VLOOKUP(EY106,EventAverage,2,FALSE), HLOOKUP(EZ106,Comments4,2,FALSE)))))))</f>
        <v/>
      </c>
      <c r="FB106" s="201">
        <f>COUNTIF(EZ$83:EZ106,OK)+COUNTIF(EZ$83:EZ106,RDGfix)+COUNTIF(EZ$83:EZ106,RDGave)+COUNTIF(EZ$83:EZ106,RDGevent)+FB$57-1</f>
        <v>0</v>
      </c>
      <c r="FC106" s="43"/>
      <c r="FD106" s="6" t="str">
        <f t="shared" ref="FD106" si="886">IF(FC106="","",OK)</f>
        <v/>
      </c>
      <c r="FE106" s="6" t="str">
        <f t="shared" ref="FE106" si="887">IF(FC106="","",IF(AND(FD$82="L",FD106="DNC"),$I$2,
IF(FD106=OK,FF106,IF(HLOOKUP(FD106,Comments3,2,FALSE)=D,FF$82,IF(HLOOKUP(FD106,Comments3,2,FALSE)=A,VLOOKUP(FC106,Averages,FC$4,FALSE),IF(HLOOKUP(FD106,Comments3,2,FALSE)=E,VLOOKUP(FC106,EventAverage,2,FALSE), HLOOKUP(FD106,Comments4,2,FALSE)))))))</f>
        <v/>
      </c>
      <c r="FF106" s="201">
        <f>COUNTIF(FD$83:FD106,OK)+COUNTIF(FD$83:FD106,RDGfix)+COUNTIF(FD$83:FD106,RDGave)+COUNTIF(FD$83:FD106,RDGevent)+FF$57-1</f>
        <v>0</v>
      </c>
      <c r="FG106" s="43"/>
      <c r="FH106" s="6" t="str">
        <f t="shared" ref="FH106" si="888">IF(FG106="","",OK)</f>
        <v/>
      </c>
      <c r="FI106" s="6" t="str">
        <f t="shared" ref="FI106" si="889">IF(FG106="","",IF(AND(FH$82="L",FH106="DNC"),$I$2,
IF(FH106=OK,FJ106,IF(HLOOKUP(FH106,Comments3,2,FALSE)=D,FJ$82,IF(HLOOKUP(FH106,Comments3,2,FALSE)=A,VLOOKUP(FG106,Averages,FG$4,FALSE),IF(HLOOKUP(FH106,Comments3,2,FALSE)=E,VLOOKUP(FG106,EventAverage,2,FALSE), HLOOKUP(FH106,Comments4,2,FALSE)))))))</f>
        <v/>
      </c>
      <c r="FJ106" s="201">
        <f>COUNTIF(FH$83:FH106,OK)+COUNTIF(FH$83:FH106,RDGfix)+COUNTIF(FH$83:FH106,RDGave)+COUNTIF(FH$83:FH106,RDGevent)+FJ$57-1</f>
        <v>0</v>
      </c>
      <c r="FK106" s="2"/>
      <c r="FL106" s="53"/>
      <c r="FM106" s="2"/>
    </row>
    <row r="107" spans="1:169" s="185" customFormat="1" ht="19.5" customHeight="1">
      <c r="A107" s="189"/>
      <c r="B107" s="181" t="s">
        <v>41</v>
      </c>
      <c r="C107" s="182">
        <f>COUNTA(C108:C131)</f>
        <v>0</v>
      </c>
      <c r="D107" s="183"/>
      <c r="E107" s="183">
        <f>COUNTIF(D108:D131,"WDN")</f>
        <v>0</v>
      </c>
      <c r="F107" s="209">
        <f>C107-E107</f>
        <v>0</v>
      </c>
      <c r="G107" s="182">
        <f>COUNTA(G112:G131)</f>
        <v>0</v>
      </c>
      <c r="H107" s="183" t="str">
        <f>IF(OR(H82="L", H57="L",H32="L",H7="L"),"","L")</f>
        <v/>
      </c>
      <c r="I107" s="183">
        <f>COUNTIF(H108:H130,"WDN")</f>
        <v>0</v>
      </c>
      <c r="J107" s="214">
        <f>COUNTA(G112:G131)-I107+J82</f>
        <v>1</v>
      </c>
      <c r="K107" s="182">
        <f>COUNTA(K112:K131)</f>
        <v>0</v>
      </c>
      <c r="L107" s="183" t="str">
        <f>IF(OR(L82="L", L57="L",L32="L",L7="L"),"","L")</f>
        <v/>
      </c>
      <c r="M107" s="183">
        <f>COUNTIF(L108:L130,"WDN")</f>
        <v>0</v>
      </c>
      <c r="N107" s="214">
        <f>COUNTA(K112:K131)-M107+N82</f>
        <v>1</v>
      </c>
      <c r="O107" s="182">
        <f>COUNTA(O112:O131)</f>
        <v>0</v>
      </c>
      <c r="P107" s="183" t="str">
        <f>IF(OR(P82="L", P57="L",P32="L",P7="L"),"","L")</f>
        <v/>
      </c>
      <c r="Q107" s="183">
        <f>COUNTIF(P108:P130,"WDN")</f>
        <v>0</v>
      </c>
      <c r="R107" s="214">
        <f>COUNTA(O112:O131)-Q107+R82</f>
        <v>1</v>
      </c>
      <c r="S107" s="182">
        <f>COUNTA(S112:S131)</f>
        <v>0</v>
      </c>
      <c r="T107" s="183" t="str">
        <f>IF(OR(T82="L", T57="L",T32="L",T7="L"),"","L")</f>
        <v/>
      </c>
      <c r="U107" s="183">
        <f>COUNTIF(T108:T130,"WDN")</f>
        <v>0</v>
      </c>
      <c r="V107" s="214">
        <f>COUNTA(S112:S131)-U107+V82</f>
        <v>1</v>
      </c>
      <c r="W107" s="182">
        <f>COUNTA(W112:W131)</f>
        <v>0</v>
      </c>
      <c r="X107" s="183" t="str">
        <f>IF(OR(X82="L", X57="L",X32="L",X7="L"),"","L")</f>
        <v/>
      </c>
      <c r="Y107" s="183">
        <f>COUNTIF(X108:X130,"WDN")</f>
        <v>0</v>
      </c>
      <c r="Z107" s="214">
        <f>COUNTA(W112:W131)-Y107+Z82</f>
        <v>1</v>
      </c>
      <c r="AA107" s="182">
        <f>COUNTA(AA112:AA131)</f>
        <v>0</v>
      </c>
      <c r="AB107" s="183" t="str">
        <f>IF(OR(AB82="L", AB57="L",AB32="L",AB7="L"),"","L")</f>
        <v/>
      </c>
      <c r="AC107" s="183">
        <f>COUNTIF(AB108:AB130,"WDN")</f>
        <v>0</v>
      </c>
      <c r="AD107" s="214">
        <f>COUNTA(AA112:AA131)-AC107+AD82</f>
        <v>1</v>
      </c>
      <c r="AE107" s="182">
        <f>COUNTA(AE112:AE131)</f>
        <v>0</v>
      </c>
      <c r="AF107" s="183" t="str">
        <f>IF(OR(AF82="L", AF57="L",AF32="L",AF7="L"),"","L")</f>
        <v/>
      </c>
      <c r="AG107" s="183">
        <f>COUNTIF(AF108:AF130,"WDN")</f>
        <v>0</v>
      </c>
      <c r="AH107" s="214">
        <f>COUNTA(AE112:AE131)-AG107+AH82</f>
        <v>1</v>
      </c>
      <c r="AI107" s="182">
        <f>COUNTA(AI112:AI131)</f>
        <v>0</v>
      </c>
      <c r="AJ107" s="183" t="str">
        <f>IF(OR(AJ82="L", AJ57="L",AJ32="L",AJ7="L"),"","L")</f>
        <v/>
      </c>
      <c r="AK107" s="183">
        <f>COUNTIF(AJ108:AJ130,"WDN")</f>
        <v>0</v>
      </c>
      <c r="AL107" s="214">
        <f>COUNTA(AI112:AI131)-AK107+AL82</f>
        <v>1</v>
      </c>
      <c r="AM107" s="182">
        <f>COUNTA(AM112:AM131)</f>
        <v>0</v>
      </c>
      <c r="AN107" s="183" t="str">
        <f>IF(OR(AN82="L", AN57="L",AN32="L",AN7="L"),"","L")</f>
        <v/>
      </c>
      <c r="AO107" s="183">
        <f>COUNTIF(AN108:AN130,"WDN")</f>
        <v>0</v>
      </c>
      <c r="AP107" s="214">
        <f>COUNTA(AM112:AM131)-AO107+AP82</f>
        <v>1</v>
      </c>
      <c r="AQ107" s="182">
        <f>COUNTA(AQ112:AQ131)</f>
        <v>0</v>
      </c>
      <c r="AR107" s="183" t="str">
        <f>IF(OR(AR82="L", AR57="L",AR32="L",AR7="L"),"","L")</f>
        <v/>
      </c>
      <c r="AS107" s="183">
        <f>COUNTIF(AR108:AR130,"WDN")</f>
        <v>0</v>
      </c>
      <c r="AT107" s="214">
        <f>COUNTA(AQ112:AQ131)-AS107+AT82</f>
        <v>1</v>
      </c>
      <c r="AU107" s="182">
        <f>COUNTA(AU112:AU131)</f>
        <v>0</v>
      </c>
      <c r="AV107" s="183" t="str">
        <f>IF(OR(AV82="L", AV57="L",AV32="L",AV7="L"),"","L")</f>
        <v/>
      </c>
      <c r="AW107" s="183">
        <f>COUNTIF(AV108:AV130,"WDN")</f>
        <v>0</v>
      </c>
      <c r="AX107" s="214">
        <f>COUNTA(AU112:AU131)-AW107+AX82</f>
        <v>1</v>
      </c>
      <c r="AY107" s="182">
        <f>COUNTA(AY112:AY131)</f>
        <v>0</v>
      </c>
      <c r="AZ107" s="183" t="str">
        <f>IF(OR(AZ82="L", AZ57="L",AZ32="L",AZ7="L"),"","L")</f>
        <v/>
      </c>
      <c r="BA107" s="183">
        <f>COUNTIF(AZ108:AZ130,"WDN")</f>
        <v>0</v>
      </c>
      <c r="BB107" s="214">
        <f>COUNTA(AY112:AY131)-BA107+BB82</f>
        <v>1</v>
      </c>
      <c r="BC107" s="182">
        <f>COUNTA(BC112:BC131)</f>
        <v>0</v>
      </c>
      <c r="BD107" s="183" t="str">
        <f>IF(OR(BD82="L", BD57="L",BD32="L",BD7="L"),"","L")</f>
        <v/>
      </c>
      <c r="BE107" s="183">
        <f>COUNTIF(BD108:BD130,"WDN")</f>
        <v>0</v>
      </c>
      <c r="BF107" s="214">
        <f>COUNTA(BC112:BC131)-BE107+BF82</f>
        <v>1</v>
      </c>
      <c r="BG107" s="182">
        <f>COUNTA(BG112:BG131)</f>
        <v>0</v>
      </c>
      <c r="BH107" s="183" t="str">
        <f>IF(OR(BH82="L", BH57="L",BH32="L",BH7="L"),"","L")</f>
        <v/>
      </c>
      <c r="BI107" s="183">
        <f>COUNTIF(BH108:BH130,"WDN")</f>
        <v>0</v>
      </c>
      <c r="BJ107" s="214">
        <f>COUNTA(BG112:BG131)-BI107+BJ82</f>
        <v>1</v>
      </c>
      <c r="BK107" s="182">
        <f>COUNTA(BK112:BK131)</f>
        <v>0</v>
      </c>
      <c r="BL107" s="183" t="str">
        <f>IF(OR(BL82="L", BL57="L",BL32="L",BL7="L"),"","L")</f>
        <v/>
      </c>
      <c r="BM107" s="183">
        <f>COUNTIF(BL108:BL130,"WDN")</f>
        <v>0</v>
      </c>
      <c r="BN107" s="214">
        <f>COUNTA(BK112:BK131)-BM107+BN82</f>
        <v>1</v>
      </c>
      <c r="BO107" s="182">
        <f>COUNTA(BO112:BO131)</f>
        <v>0</v>
      </c>
      <c r="BP107" s="183" t="str">
        <f>IF(OR(BP82="L", BP57="L",BP32="L",BP7="L"),"","L")</f>
        <v/>
      </c>
      <c r="BQ107" s="183">
        <f>COUNTIF(BP108:BP130,"WDN")</f>
        <v>0</v>
      </c>
      <c r="BR107" s="214">
        <f>COUNTA(BO112:BO131)-BQ107+BR82</f>
        <v>1</v>
      </c>
      <c r="BS107" s="182">
        <f>COUNTA(BS112:BS131)</f>
        <v>0</v>
      </c>
      <c r="BT107" s="183" t="str">
        <f>IF(OR(BT82="L", BT57="L",BT32="L",BT7="L"),"","L")</f>
        <v/>
      </c>
      <c r="BU107" s="183">
        <f>COUNTIF(BT108:BT130,"WDN")</f>
        <v>0</v>
      </c>
      <c r="BV107" s="214">
        <f>COUNTA(BS112:BS131)-BU107+BV82</f>
        <v>1</v>
      </c>
      <c r="BW107" s="182">
        <f>COUNTA(BW112:BW131)</f>
        <v>0</v>
      </c>
      <c r="BX107" s="183" t="str">
        <f>IF(OR(BX82="L", BX57="L",BX32="L",BX7="L"),"","L")</f>
        <v/>
      </c>
      <c r="BY107" s="183">
        <f>COUNTIF(BX108:BX130,"WDN")</f>
        <v>0</v>
      </c>
      <c r="BZ107" s="214">
        <f>COUNTA(BW112:BW131)-BY107+BZ82</f>
        <v>1</v>
      </c>
      <c r="CA107" s="182">
        <f>COUNTA(CA112:CA131)</f>
        <v>0</v>
      </c>
      <c r="CB107" s="183" t="str">
        <f>IF(OR(CB82="L", CB57="L",CB32="L",CB7="L"),"","L")</f>
        <v/>
      </c>
      <c r="CC107" s="183">
        <f>COUNTIF(CB108:CB130,"WDN")</f>
        <v>0</v>
      </c>
      <c r="CD107" s="214">
        <f>COUNTA(CA112:CA131)-CC107+CD82</f>
        <v>1</v>
      </c>
      <c r="CE107" s="182">
        <f>COUNTA(CE112:CE131)</f>
        <v>0</v>
      </c>
      <c r="CF107" s="183" t="str">
        <f>IF(OR(CF82="L", CF57="L",CF32="L",CF7="L"),"","L")</f>
        <v/>
      </c>
      <c r="CG107" s="183">
        <f>COUNTIF(CF108:CF130,"WDN")</f>
        <v>0</v>
      </c>
      <c r="CH107" s="214">
        <f>COUNTA(CE112:CE131)-CG107+CH82</f>
        <v>1</v>
      </c>
      <c r="CI107" s="182">
        <f>COUNTA(CI112:CI131)</f>
        <v>0</v>
      </c>
      <c r="CJ107" s="183" t="str">
        <f>IF(OR(CJ82="L", CJ57="L",CJ32="L",CJ7="L"),"","L")</f>
        <v/>
      </c>
      <c r="CK107" s="183">
        <f>COUNTIF(CJ108:CJ130,"WDN")</f>
        <v>0</v>
      </c>
      <c r="CL107" s="214">
        <f>COUNTA(CI112:CI131)-CK107+CL82</f>
        <v>1</v>
      </c>
      <c r="CM107" s="182">
        <f>COUNTA(CM112:CM131)</f>
        <v>0</v>
      </c>
      <c r="CN107" s="183" t="str">
        <f>IF(OR(CN82="L", CN57="L",CN32="L",CN7="L"),"","L")</f>
        <v/>
      </c>
      <c r="CO107" s="183">
        <f>COUNTIF(CN108:CN130,"WDN")</f>
        <v>0</v>
      </c>
      <c r="CP107" s="214">
        <f>COUNTA(CM112:CM131)-CO107+CP82</f>
        <v>1</v>
      </c>
      <c r="CQ107" s="182">
        <f>COUNTA(CQ112:CQ131)</f>
        <v>0</v>
      </c>
      <c r="CR107" s="183" t="str">
        <f>IF(OR(CR82="L", CR57="L",CR32="L",CR7="L"),"","L")</f>
        <v/>
      </c>
      <c r="CS107" s="183">
        <f>COUNTIF(CR108:CR130,"WDN")</f>
        <v>0</v>
      </c>
      <c r="CT107" s="214">
        <f>COUNTA(CQ112:CQ131)-CS107+CT82</f>
        <v>1</v>
      </c>
      <c r="CU107" s="182">
        <f>COUNTA(CU112:CU131)</f>
        <v>0</v>
      </c>
      <c r="CV107" s="183" t="str">
        <f>IF(OR(CV82="L", CV57="L",CV32="L",CV7="L"),"","L")</f>
        <v/>
      </c>
      <c r="CW107" s="183">
        <f>COUNTIF(CV108:CV130,"WDN")</f>
        <v>0</v>
      </c>
      <c r="CX107" s="214">
        <f>COUNTA(CU112:CU131)-CW107+CX82</f>
        <v>1</v>
      </c>
      <c r="CY107" s="182">
        <f>COUNTA(CY112:CY131)</f>
        <v>0</v>
      </c>
      <c r="CZ107" s="183" t="str">
        <f>IF(OR(CZ82="L", CZ57="L",CZ32="L",CZ7="L"),"","L")</f>
        <v/>
      </c>
      <c r="DA107" s="183">
        <f>COUNTIF(CZ108:CZ130,"WDN")</f>
        <v>0</v>
      </c>
      <c r="DB107" s="214">
        <f>COUNTA(CY112:CY131)-DA107+DB82</f>
        <v>1</v>
      </c>
      <c r="DC107" s="182">
        <f>COUNTA(DC112:DC131)</f>
        <v>0</v>
      </c>
      <c r="DD107" s="183" t="str">
        <f>IF(OR(DD82="L", DD57="L",DD32="L",DD7="L"),"","L")</f>
        <v/>
      </c>
      <c r="DE107" s="183">
        <f>COUNTIF(DD108:DD130,"WDN")</f>
        <v>0</v>
      </c>
      <c r="DF107" s="214">
        <f>COUNTA(DC112:DC131)-DE107+DF82</f>
        <v>1</v>
      </c>
      <c r="DG107" s="182">
        <f>COUNTA(DG112:DG131)</f>
        <v>0</v>
      </c>
      <c r="DH107" s="183" t="str">
        <f>IF(OR(DH82="L", DH57="L",DH32="L",DH7="L"),"","L")</f>
        <v/>
      </c>
      <c r="DI107" s="183">
        <f>COUNTIF(DH108:DH130,"WDN")</f>
        <v>0</v>
      </c>
      <c r="DJ107" s="214">
        <f>COUNTA(DG112:DG131)-DI107+DJ82</f>
        <v>1</v>
      </c>
      <c r="DK107" s="182">
        <f>COUNTA(DK112:DK131)</f>
        <v>0</v>
      </c>
      <c r="DL107" s="183" t="str">
        <f>IF(OR(DL82="L", DL57="L",DL32="L",DL7="L"),"","L")</f>
        <v/>
      </c>
      <c r="DM107" s="183">
        <f>COUNTIF(DL108:DL130,"WDN")</f>
        <v>0</v>
      </c>
      <c r="DN107" s="214">
        <f>COUNTA(DK112:DK131)-DM107+DN82</f>
        <v>1</v>
      </c>
      <c r="DO107" s="182">
        <f>COUNTA(DO112:DO131)</f>
        <v>0</v>
      </c>
      <c r="DP107" s="183" t="str">
        <f>IF(OR(DP82="L", DP57="L",DP32="L",DP7="L"),"","L")</f>
        <v/>
      </c>
      <c r="DQ107" s="183">
        <f>COUNTIF(DP108:DP130,"WDN")</f>
        <v>0</v>
      </c>
      <c r="DR107" s="214">
        <f>COUNTA(DO112:DO131)-DQ107+DR82</f>
        <v>1</v>
      </c>
      <c r="DS107" s="182">
        <f>COUNTA(DS112:DS131)</f>
        <v>0</v>
      </c>
      <c r="DT107" s="183" t="str">
        <f>IF(OR(DT82="L", DT57="L",DT32="L",DT7="L"),"","L")</f>
        <v/>
      </c>
      <c r="DU107" s="183">
        <f>COUNTIF(DT108:DT130,"WDN")</f>
        <v>0</v>
      </c>
      <c r="DV107" s="214">
        <f>COUNTA(DS112:DS131)-DU107+DV82</f>
        <v>1</v>
      </c>
      <c r="DW107" s="182">
        <f>COUNTA(DW112:DW131)</f>
        <v>0</v>
      </c>
      <c r="DX107" s="183" t="str">
        <f>IF(OR(DX82="L", DX57="L",DX32="L",DX7="L"),"","L")</f>
        <v/>
      </c>
      <c r="DY107" s="183">
        <f>COUNTIF(DX108:DX130,"WDN")</f>
        <v>0</v>
      </c>
      <c r="DZ107" s="214">
        <f>COUNTA(DW112:DW131)-DY107+DZ82</f>
        <v>1</v>
      </c>
      <c r="EA107" s="182">
        <f>COUNTA(EA112:EA131)</f>
        <v>0</v>
      </c>
      <c r="EB107" s="183" t="str">
        <f>IF(OR(EB82="L", EB57="L",EB32="L",EB7="L"),"","L")</f>
        <v/>
      </c>
      <c r="EC107" s="183">
        <f>COUNTIF(EB108:EB130,"WDN")</f>
        <v>0</v>
      </c>
      <c r="ED107" s="214">
        <f>COUNTA(EA112:EA131)-EC107+ED82</f>
        <v>1</v>
      </c>
      <c r="EE107" s="182">
        <f>COUNTA(EE112:EE131)</f>
        <v>0</v>
      </c>
      <c r="EF107" s="183" t="str">
        <f>IF(OR(EF82="L", EF57="L",EF32="L",EF7="L"),"","L")</f>
        <v/>
      </c>
      <c r="EG107" s="183">
        <f>COUNTIF(EF108:EF130,"WDN")</f>
        <v>0</v>
      </c>
      <c r="EH107" s="214">
        <f>COUNTA(EE112:EE131)-EG107+EH82</f>
        <v>1</v>
      </c>
      <c r="EI107" s="182">
        <f>COUNTA(EI112:EI131)</f>
        <v>0</v>
      </c>
      <c r="EJ107" s="183" t="str">
        <f>IF(OR(EJ82="L", EJ57="L",EJ32="L",EJ7="L"),"","L")</f>
        <v/>
      </c>
      <c r="EK107" s="183">
        <f>COUNTIF(EJ108:EJ130,"WDN")</f>
        <v>0</v>
      </c>
      <c r="EL107" s="214">
        <f>COUNTA(EI112:EI131)-EK107+EL82</f>
        <v>1</v>
      </c>
      <c r="EM107" s="182">
        <f>COUNTA(EM112:EM131)</f>
        <v>0</v>
      </c>
      <c r="EN107" s="183" t="str">
        <f>IF(OR(EN82="L", EN57="L",EN32="L",EN7="L"),"","L")</f>
        <v/>
      </c>
      <c r="EO107" s="183">
        <f>COUNTIF(EN108:EN130,"WDN")</f>
        <v>0</v>
      </c>
      <c r="EP107" s="214">
        <f>COUNTA(EM112:EM131)-EO107+EP82</f>
        <v>1</v>
      </c>
      <c r="EQ107" s="182">
        <f>COUNTA(EQ112:EQ131)</f>
        <v>0</v>
      </c>
      <c r="ER107" s="183" t="str">
        <f>IF(OR(ER82="L", ER57="L",ER32="L",ER7="L"),"","L")</f>
        <v/>
      </c>
      <c r="ES107" s="183">
        <f>COUNTIF(ER108:ER130,"WDN")</f>
        <v>0</v>
      </c>
      <c r="ET107" s="214">
        <f>COUNTA(EQ112:EQ131)-ES107+ET82</f>
        <v>1</v>
      </c>
      <c r="EU107" s="182">
        <f>COUNTA(EU112:EU131)</f>
        <v>0</v>
      </c>
      <c r="EV107" s="183" t="str">
        <f>IF(OR(EV82="L", EV57="L",EV32="L",EV7="L"),"","L")</f>
        <v/>
      </c>
      <c r="EW107" s="183">
        <f>COUNTIF(EV108:EV130,"WDN")</f>
        <v>0</v>
      </c>
      <c r="EX107" s="214">
        <f>COUNTA(EU112:EU131)-EW107+EX82</f>
        <v>1</v>
      </c>
      <c r="EY107" s="182">
        <f>COUNTA(EY112:EY131)</f>
        <v>0</v>
      </c>
      <c r="EZ107" s="183" t="str">
        <f>IF(OR(EZ82="L", EZ57="L",EZ32="L",EZ7="L"),"","L")</f>
        <v/>
      </c>
      <c r="FA107" s="183">
        <f>COUNTIF(EZ108:EZ130,"WDN")</f>
        <v>0</v>
      </c>
      <c r="FB107" s="214">
        <f>COUNTA(EY112:EY131)-FA107+FB82</f>
        <v>1</v>
      </c>
      <c r="FC107" s="182">
        <f>COUNTA(FC112:FC131)</f>
        <v>0</v>
      </c>
      <c r="FD107" s="183" t="str">
        <f>IF(OR(FD82="L", FD57="L",FD32="L",FD7="L"),"","L")</f>
        <v/>
      </c>
      <c r="FE107" s="183">
        <f>COUNTIF(FD108:FD130,"WDN")</f>
        <v>0</v>
      </c>
      <c r="FF107" s="214">
        <f>COUNTA(FC112:FC131)-FE107+FF82</f>
        <v>1</v>
      </c>
      <c r="FG107" s="182">
        <f>COUNTA(FG112:FG131)</f>
        <v>0</v>
      </c>
      <c r="FH107" s="183" t="str">
        <f>IF(OR(FH82="L", FH57="L",FH32="L",FH7="L"),"","L")</f>
        <v/>
      </c>
      <c r="FI107" s="183">
        <f>COUNTIF(FH108:FH130,"WDN")</f>
        <v>0</v>
      </c>
      <c r="FJ107" s="214">
        <f>COUNTA(FG112:FG131)-FI107+FJ82</f>
        <v>1</v>
      </c>
      <c r="FK107" s="183"/>
      <c r="FL107" s="184"/>
      <c r="FM107" s="183"/>
    </row>
    <row r="108" spans="1:169">
      <c r="B108" s="5" t="s">
        <v>18</v>
      </c>
      <c r="C108" s="242"/>
      <c r="D108" s="6" t="str">
        <f t="shared" ref="D108:D131" si="890">IF(C108="","",OK)</f>
        <v/>
      </c>
      <c r="E108" s="6" t="str">
        <f t="shared" si="649"/>
        <v/>
      </c>
      <c r="F108" s="201">
        <f>COUNTIF(D$108:D108,OK)+COUNTIF(D$108:D108,RDGfix)+COUNTIF(D$108:D108,RDGave)+COUNTIF(D$108:D108,RDGevent)</f>
        <v>0</v>
      </c>
      <c r="G108" s="246"/>
      <c r="H108" s="9" t="str">
        <f t="shared" ref="H108:H111" si="891">IF(G108="","",UP)</f>
        <v/>
      </c>
      <c r="I108" s="26" t="str">
        <f>IF(G108=0,"",#N/A)</f>
        <v/>
      </c>
      <c r="J108" s="215">
        <f>COUNTIF(H$108:H108,OK)+COUNTIF(H$108:H108,RDGfix)+COUNTIF(H$108:H108,RDGave)+COUNTIF(H$108:H108,RDGevent)+J$82-1</f>
        <v>0</v>
      </c>
      <c r="K108" s="44"/>
      <c r="L108" s="9" t="str">
        <f t="shared" ref="L108:L111" si="892">IF(K108="","",UP)</f>
        <v/>
      </c>
      <c r="M108" s="26" t="str">
        <f>IF(K108=0,"",#N/A)</f>
        <v/>
      </c>
      <c r="N108" s="215">
        <f>COUNTIF(L$108:L108,OK)+COUNTIF(L$108:L108,RDGfix)+COUNTIF(L$108:L108,RDGave)+N$82-1</f>
        <v>0</v>
      </c>
      <c r="O108" s="44"/>
      <c r="P108" s="9" t="str">
        <f t="shared" ref="P108:P111" si="893">IF(O108="","",UP)</f>
        <v/>
      </c>
      <c r="Q108" s="26" t="str">
        <f>IF(O108=0,"",#N/A)</f>
        <v/>
      </c>
      <c r="R108" s="215">
        <f>COUNTIF(P$108:P108,OK)+COUNTIF(P$108:P108,RDGfix)+COUNTIF(P$108:P108,RDGave)+R$82-1</f>
        <v>0</v>
      </c>
      <c r="S108" s="44"/>
      <c r="T108" s="9" t="str">
        <f t="shared" ref="T108:T111" si="894">IF(S108="","",UP)</f>
        <v/>
      </c>
      <c r="U108" s="26" t="str">
        <f>IF(S108=0,"",#N/A)</f>
        <v/>
      </c>
      <c r="V108" s="215">
        <f>COUNTIF(T$108:T108,OK)+COUNTIF(T$108:T108,RDGfix)+COUNTIF(T$108:T108,RDGave)+V$82-1</f>
        <v>0</v>
      </c>
      <c r="W108" s="44"/>
      <c r="X108" s="9" t="str">
        <f t="shared" ref="X108:X111" si="895">IF(W108="","",UP)</f>
        <v/>
      </c>
      <c r="Y108" s="26" t="str">
        <f>IF(W108=0,"",#N/A)</f>
        <v/>
      </c>
      <c r="Z108" s="215">
        <f>COUNTIF(X$108:X108,OK)+COUNTIF(X$108:X108,RDGfix)+COUNTIF(X$108:X108,RDGave)+Z$82-1</f>
        <v>0</v>
      </c>
      <c r="AA108" s="44"/>
      <c r="AB108" s="9" t="str">
        <f t="shared" ref="AB108:AB111" si="896">IF(AA108="","",UP)</f>
        <v/>
      </c>
      <c r="AC108" s="26" t="str">
        <f>IF(AA108=0,"",#N/A)</f>
        <v/>
      </c>
      <c r="AD108" s="215">
        <f>COUNTIF(AB$108:AB108,OK)+COUNTIF(AB$108:AB108,RDGfix)+COUNTIF(AB$108:AB108,RDGave)+AD$82-1</f>
        <v>0</v>
      </c>
      <c r="AE108" s="44"/>
      <c r="AF108" s="9" t="str">
        <f t="shared" ref="AF108:AF111" si="897">IF(AE108="","",UP)</f>
        <v/>
      </c>
      <c r="AG108" s="26" t="str">
        <f>IF(AE108=0,"",#N/A)</f>
        <v/>
      </c>
      <c r="AH108" s="215">
        <f>COUNTIF(AF$108:AF108,OK)+COUNTIF(AF$108:AF108,RDGfix)+COUNTIF(AF$108:AF108,RDGave)+AH$82-1</f>
        <v>0</v>
      </c>
      <c r="AI108" s="44"/>
      <c r="AJ108" s="9" t="str">
        <f t="shared" ref="AJ108:AJ111" si="898">IF(AI108="","",UP)</f>
        <v/>
      </c>
      <c r="AK108" s="26" t="str">
        <f>IF(AI108=0,"",#N/A)</f>
        <v/>
      </c>
      <c r="AL108" s="215">
        <f>COUNTIF(AJ$108:AJ108,OK)+COUNTIF(AJ$108:AJ108,RDGfix)+COUNTIF(AJ$108:AJ108,RDGave)+AL$82-1</f>
        <v>0</v>
      </c>
      <c r="AM108" s="44"/>
      <c r="AN108" s="9" t="str">
        <f t="shared" ref="AN108:AN111" si="899">IF(AM108="","",UP)</f>
        <v/>
      </c>
      <c r="AO108" s="26" t="str">
        <f>IF(AM108=0,"",#N/A)</f>
        <v/>
      </c>
      <c r="AP108" s="215">
        <f>COUNTIF(AN$108:AN108,OK)+COUNTIF(AN$108:AN108,RDGfix)+COUNTIF(AN$108:AN108,RDGave)+AP$82-1</f>
        <v>0</v>
      </c>
      <c r="AQ108" s="44"/>
      <c r="AR108" s="9" t="str">
        <f t="shared" ref="AR108:AR111" si="900">IF(AQ108="","",UP)</f>
        <v/>
      </c>
      <c r="AS108" s="26" t="str">
        <f>IF(AQ108=0,"",#N/A)</f>
        <v/>
      </c>
      <c r="AT108" s="215">
        <f>COUNTIF(AR$108:AR108,OK)+COUNTIF(AR$108:AR108,RDGfix)+COUNTIF(AR$108:AR108,RDGave)+AT$82-1</f>
        <v>0</v>
      </c>
      <c r="AU108" s="44"/>
      <c r="AV108" s="9" t="str">
        <f t="shared" ref="AV108:AV111" si="901">IF(AU108="","",UP)</f>
        <v/>
      </c>
      <c r="AW108" s="26" t="str">
        <f>IF(AU108=0,"",#N/A)</f>
        <v/>
      </c>
      <c r="AX108" s="215">
        <f>COUNTIF(AV$108:AV108,OK)+COUNTIF(AV$108:AV108,RDGfix)+COUNTIF(AV$108:AV108,RDGave)+AX$82-1</f>
        <v>0</v>
      </c>
      <c r="AY108" s="44"/>
      <c r="AZ108" s="9" t="str">
        <f t="shared" ref="AZ108:AZ111" si="902">IF(AY108="","",UP)</f>
        <v/>
      </c>
      <c r="BA108" s="26" t="str">
        <f>IF(AY108=0,"",#N/A)</f>
        <v/>
      </c>
      <c r="BB108" s="215">
        <f>COUNTIF(AZ$108:AZ108,OK)+COUNTIF(AZ$108:AZ108,RDGfix)+COUNTIF(AZ$108:AZ108,RDGave)+BB$82-1</f>
        <v>0</v>
      </c>
      <c r="BC108" s="44"/>
      <c r="BD108" s="9" t="str">
        <f t="shared" ref="BD108:BD111" si="903">IF(BC108="","",UP)</f>
        <v/>
      </c>
      <c r="BE108" s="26" t="str">
        <f>IF(BC108=0,"",#N/A)</f>
        <v/>
      </c>
      <c r="BF108" s="215">
        <f>COUNTIF(BD$108:BD108,OK)+COUNTIF(BD$108:BD108,RDGfix)+COUNTIF(BD$108:BD108,RDGave)+BF$82-1</f>
        <v>0</v>
      </c>
      <c r="BG108" s="44"/>
      <c r="BH108" s="9" t="str">
        <f t="shared" ref="BH108:BH111" si="904">IF(BG108="","",UP)</f>
        <v/>
      </c>
      <c r="BI108" s="26" t="str">
        <f>IF(BG108=0,"",#N/A)</f>
        <v/>
      </c>
      <c r="BJ108" s="215">
        <f>COUNTIF(BH$108:BH108,OK)+COUNTIF(BH$108:BH108,RDGfix)+COUNTIF(BH$108:BH108,RDGave)+BJ$82-1</f>
        <v>0</v>
      </c>
      <c r="BK108" s="44"/>
      <c r="BL108" s="9" t="str">
        <f t="shared" ref="BL108:BL111" si="905">IF(BK108="","",UP)</f>
        <v/>
      </c>
      <c r="BM108" s="26" t="str">
        <f>IF(BK108=0,"",#N/A)</f>
        <v/>
      </c>
      <c r="BN108" s="215">
        <f>COUNTIF(BL$108:BL108,OK)+COUNTIF(BL$108:BL108,RDGfix)+COUNTIF(BL$108:BL108,RDGave)+BN$82-1</f>
        <v>0</v>
      </c>
      <c r="BO108" s="44"/>
      <c r="BP108" s="9" t="str">
        <f t="shared" ref="BP108:BP111" si="906">IF(BO108="","",UP)</f>
        <v/>
      </c>
      <c r="BQ108" s="26" t="str">
        <f>IF(BO108=0,"",#N/A)</f>
        <v/>
      </c>
      <c r="BR108" s="215">
        <f>COUNTIF(BP$108:BP108,OK)+COUNTIF(BP$108:BP108,RDGfix)+COUNTIF(BP$108:BP108,RDGave)+BR$82-1</f>
        <v>0</v>
      </c>
      <c r="BS108" s="44"/>
      <c r="BT108" s="9" t="str">
        <f t="shared" ref="BT108:BT111" si="907">IF(BS108="","",UP)</f>
        <v/>
      </c>
      <c r="BU108" s="26" t="str">
        <f>IF(BS108=0,"",#N/A)</f>
        <v/>
      </c>
      <c r="BV108" s="215">
        <f>COUNTIF(BT$108:BT108,OK)+COUNTIF(BT$108:BT108,RDGfix)+COUNTIF(BT$108:BT108,RDGave)+BV$82-1</f>
        <v>0</v>
      </c>
      <c r="BW108" s="44"/>
      <c r="BX108" s="9" t="str">
        <f t="shared" ref="BX108:BX111" si="908">IF(BW108="","",UP)</f>
        <v/>
      </c>
      <c r="BY108" s="26" t="str">
        <f>IF(BW108=0,"",#N/A)</f>
        <v/>
      </c>
      <c r="BZ108" s="215">
        <f>COUNTIF(BX$108:BX108,OK)+COUNTIF(BX$108:BX108,RDGfix)+COUNTIF(BX$108:BX108,RDGave)+BZ$82-1</f>
        <v>0</v>
      </c>
      <c r="CA108" s="44"/>
      <c r="CB108" s="9" t="str">
        <f t="shared" ref="CB108:CB111" si="909">IF(CA108="","",UP)</f>
        <v/>
      </c>
      <c r="CC108" s="26" t="str">
        <f>IF(CA108=0,"",#N/A)</f>
        <v/>
      </c>
      <c r="CD108" s="215">
        <f>COUNTIF(CB$108:CB108,OK)+COUNTIF(CB$108:CB108,RDGfix)+COUNTIF(CB$108:CB108,RDGave)+CD$82-1</f>
        <v>0</v>
      </c>
      <c r="CE108" s="44"/>
      <c r="CF108" s="9" t="str">
        <f t="shared" ref="CF108:CF111" si="910">IF(CE108="","",UP)</f>
        <v/>
      </c>
      <c r="CG108" s="26" t="str">
        <f>IF(CE108=0,"",#N/A)</f>
        <v/>
      </c>
      <c r="CH108" s="215">
        <f>COUNTIF(CF$108:CF108,OK)+COUNTIF(CF$108:CF108,RDGfix)+COUNTIF(CF$108:CF108,RDGave)+CH$82-1</f>
        <v>0</v>
      </c>
      <c r="CI108" s="44"/>
      <c r="CJ108" s="9" t="str">
        <f t="shared" ref="CJ108:CJ111" si="911">IF(CI108="","",UP)</f>
        <v/>
      </c>
      <c r="CK108" s="26" t="str">
        <f>IF(CI108=0,"",#N/A)</f>
        <v/>
      </c>
      <c r="CL108" s="215">
        <f>COUNTIF(CJ$108:CJ108,OK)+COUNTIF(CJ$108:CJ108,RDGfix)+COUNTIF(CJ$108:CJ108,RDGave)+CL$82-1</f>
        <v>0</v>
      </c>
      <c r="CM108" s="44"/>
      <c r="CN108" s="9" t="str">
        <f t="shared" ref="CN108:CN111" si="912">IF(CM108="","",UP)</f>
        <v/>
      </c>
      <c r="CO108" s="26" t="str">
        <f>IF(CM108=0,"",#N/A)</f>
        <v/>
      </c>
      <c r="CP108" s="215">
        <f>COUNTIF(CN$108:CN108,OK)+COUNTIF(CN$108:CN108,RDGfix)+COUNTIF(CN$108:CN108,RDGave)+CP$82-1</f>
        <v>0</v>
      </c>
      <c r="CQ108" s="44"/>
      <c r="CR108" s="9" t="str">
        <f t="shared" ref="CR108:CR111" si="913">IF(CQ108="","",UP)</f>
        <v/>
      </c>
      <c r="CS108" s="26" t="str">
        <f>IF(CQ108=0,"",#N/A)</f>
        <v/>
      </c>
      <c r="CT108" s="215">
        <f>COUNTIF(CR$108:CR108,OK)+COUNTIF(CR$108:CR108,RDGfix)+COUNTIF(CR$108:CR108,RDGave)+CT$82-1</f>
        <v>0</v>
      </c>
      <c r="CU108" s="44"/>
      <c r="CV108" s="9" t="str">
        <f t="shared" ref="CV108:CV111" si="914">IF(CU108="","",UP)</f>
        <v/>
      </c>
      <c r="CW108" s="26" t="str">
        <f>IF(CU108=0,"",#N/A)</f>
        <v/>
      </c>
      <c r="CX108" s="215">
        <f>COUNTIF(CV$108:CV108,OK)+COUNTIF(CV$108:CV108,RDGfix)+COUNTIF(CV$108:CV108,RDGave)+CX$82-1</f>
        <v>0</v>
      </c>
      <c r="CY108" s="44"/>
      <c r="CZ108" s="9" t="str">
        <f t="shared" ref="CZ108:CZ111" si="915">IF(CY108="","",UP)</f>
        <v/>
      </c>
      <c r="DA108" s="26" t="str">
        <f>IF(CY108=0,"",#N/A)</f>
        <v/>
      </c>
      <c r="DB108" s="215">
        <f>COUNTIF(CZ$108:CZ108,OK)+COUNTIF(CZ$108:CZ108,RDGfix)+COUNTIF(CZ$108:CZ108,RDGave)+DB$82-1</f>
        <v>0</v>
      </c>
      <c r="DC108" s="44"/>
      <c r="DD108" s="9" t="str">
        <f t="shared" ref="DD108:DD111" si="916">IF(DC108="","",UP)</f>
        <v/>
      </c>
      <c r="DE108" s="26" t="str">
        <f>IF(DC108=0,"",#N/A)</f>
        <v/>
      </c>
      <c r="DF108" s="215">
        <f>COUNTIF(DD$108:DD108,OK)+COUNTIF(DD$108:DD108,RDGfix)+COUNTIF(DD$108:DD108,RDGave)+DF$82-1</f>
        <v>0</v>
      </c>
      <c r="DG108" s="44"/>
      <c r="DH108" s="9" t="str">
        <f t="shared" ref="DH108:DH111" si="917">IF(DG108="","",UP)</f>
        <v/>
      </c>
      <c r="DI108" s="26" t="str">
        <f>IF(DG108=0,"",#N/A)</f>
        <v/>
      </c>
      <c r="DJ108" s="215">
        <f>COUNTIF(DH$108:DH108,OK)+COUNTIF(DH$108:DH108,RDGfix)+COUNTIF(DH$108:DH108,RDGave)+DJ$82-1</f>
        <v>0</v>
      </c>
      <c r="DK108" s="44"/>
      <c r="DL108" s="9" t="str">
        <f t="shared" ref="DL108:DL111" si="918">IF(DK108="","",UP)</f>
        <v/>
      </c>
      <c r="DM108" s="26" t="str">
        <f>IF(DK108=0,"",#N/A)</f>
        <v/>
      </c>
      <c r="DN108" s="215">
        <f>COUNTIF(DL$108:DL108,OK)+COUNTIF(DL$108:DL108,RDGfix)+COUNTIF(DL$108:DL108,RDGave)+DN$82-1</f>
        <v>0</v>
      </c>
      <c r="DO108" s="44"/>
      <c r="DP108" s="9" t="str">
        <f t="shared" ref="DP108:DP111" si="919">IF(DO108="","",UP)</f>
        <v/>
      </c>
      <c r="DQ108" s="26" t="str">
        <f>IF(DO108=0,"",#N/A)</f>
        <v/>
      </c>
      <c r="DR108" s="215">
        <f>COUNTIF(DP$108:DP108,OK)+COUNTIF(DP$108:DP108,RDGfix)+COUNTIF(DP$108:DP108,RDGave)+DR$82-1</f>
        <v>0</v>
      </c>
      <c r="DS108" s="44"/>
      <c r="DT108" s="9" t="str">
        <f t="shared" ref="DT108:DT111" si="920">IF(DS108="","",UP)</f>
        <v/>
      </c>
      <c r="DU108" s="26" t="str">
        <f>IF(DS108=0,"",#N/A)</f>
        <v/>
      </c>
      <c r="DV108" s="215">
        <f>COUNTIF(DT$108:DT108,OK)+COUNTIF(DT$108:DT108,RDGfix)+COUNTIF(DT$108:DT108,RDGave)+DV$82-1</f>
        <v>0</v>
      </c>
      <c r="DW108" s="44"/>
      <c r="DX108" s="9" t="str">
        <f t="shared" ref="DX108:DX111" si="921">IF(DW108="","",UP)</f>
        <v/>
      </c>
      <c r="DY108" s="26" t="str">
        <f>IF(DW108=0,"",#N/A)</f>
        <v/>
      </c>
      <c r="DZ108" s="215">
        <f>COUNTIF(DX$108:DX108,OK)+COUNTIF(DX$108:DX108,RDGfix)+COUNTIF(DX$108:DX108,RDGave)+DZ$82-1</f>
        <v>0</v>
      </c>
      <c r="EA108" s="44"/>
      <c r="EB108" s="9" t="str">
        <f t="shared" ref="EB108:EB111" si="922">IF(EA108="","",UP)</f>
        <v/>
      </c>
      <c r="EC108" s="26" t="str">
        <f>IF(EA108=0,"",#N/A)</f>
        <v/>
      </c>
      <c r="ED108" s="215">
        <f>COUNTIF(EB$108:EB108,OK)+COUNTIF(EB$108:EB108,RDGfix)+COUNTIF(EB$108:EB108,RDGave)+ED$82-1</f>
        <v>0</v>
      </c>
      <c r="EE108" s="44"/>
      <c r="EF108" s="9" t="str">
        <f t="shared" ref="EF108:EF111" si="923">IF(EE108="","",UP)</f>
        <v/>
      </c>
      <c r="EG108" s="26" t="str">
        <f>IF(EE108=0,"",#N/A)</f>
        <v/>
      </c>
      <c r="EH108" s="215">
        <f>COUNTIF(EF$108:EF108,OK)+COUNTIF(EF$108:EF108,RDGfix)+COUNTIF(EF$108:EF108,RDGave)+EH$82-1</f>
        <v>0</v>
      </c>
      <c r="EI108" s="44"/>
      <c r="EJ108" s="9" t="str">
        <f t="shared" ref="EJ108:EJ111" si="924">IF(EI108="","",UP)</f>
        <v/>
      </c>
      <c r="EK108" s="26" t="str">
        <f>IF(EI108=0,"",#N/A)</f>
        <v/>
      </c>
      <c r="EL108" s="215">
        <f>COUNTIF(EJ$108:EJ108,OK)+COUNTIF(EJ$108:EJ108,RDGfix)+COUNTIF(EJ$108:EJ108,RDGave)+EL$82-1</f>
        <v>0</v>
      </c>
      <c r="EM108" s="44"/>
      <c r="EN108" s="9" t="str">
        <f t="shared" ref="EN108:EN111" si="925">IF(EM108="","",UP)</f>
        <v/>
      </c>
      <c r="EO108" s="26" t="str">
        <f>IF(EM108=0,"",#N/A)</f>
        <v/>
      </c>
      <c r="EP108" s="215">
        <f>COUNTIF(EN$108:EN108,OK)+COUNTIF(EN$108:EN108,RDGfix)+COUNTIF(EN$108:EN108,RDGave)+EP$82-1</f>
        <v>0</v>
      </c>
      <c r="EQ108" s="44"/>
      <c r="ER108" s="9" t="str">
        <f t="shared" ref="ER108:ER111" si="926">IF(EQ108="","",UP)</f>
        <v/>
      </c>
      <c r="ES108" s="26" t="str">
        <f>IF(EQ108=0,"",#N/A)</f>
        <v/>
      </c>
      <c r="ET108" s="215">
        <f>COUNTIF(ER$108:ER108,OK)+COUNTIF(ER$108:ER108,RDGfix)+COUNTIF(ER$108:ER108,RDGave)+ET$82-1</f>
        <v>0</v>
      </c>
      <c r="EU108" s="44"/>
      <c r="EV108" s="9" t="str">
        <f t="shared" ref="EV108:EV111" si="927">IF(EU108="","",UP)</f>
        <v/>
      </c>
      <c r="EW108" s="26" t="str">
        <f>IF(EU108=0,"",#N/A)</f>
        <v/>
      </c>
      <c r="EX108" s="215">
        <f>COUNTIF(EV$108:EV108,OK)+COUNTIF(EV$108:EV108,RDGfix)+COUNTIF(EV$108:EV108,RDGave)+EX$82-1</f>
        <v>0</v>
      </c>
      <c r="EY108" s="44"/>
      <c r="EZ108" s="9" t="str">
        <f t="shared" ref="EZ108:EZ111" si="928">IF(EY108="","",UP)</f>
        <v/>
      </c>
      <c r="FA108" s="26" t="str">
        <f>IF(EY108=0,"",#N/A)</f>
        <v/>
      </c>
      <c r="FB108" s="215">
        <f>COUNTIF(EZ$108:EZ108,OK)+COUNTIF(EZ$108:EZ108,RDGfix)+COUNTIF(EZ$108:EZ108,RDGave)+FB$82-1</f>
        <v>0</v>
      </c>
      <c r="FC108" s="44"/>
      <c r="FD108" s="9" t="str">
        <f t="shared" ref="FD108:FD111" si="929">IF(FC108="","",UP)</f>
        <v/>
      </c>
      <c r="FE108" s="26" t="str">
        <f>IF(FC108=0,"",#N/A)</f>
        <v/>
      </c>
      <c r="FF108" s="215">
        <f>COUNTIF(FD$108:FD108,OK)+COUNTIF(FD$108:FD108,RDGfix)+COUNTIF(FD$108:FD108,RDGave)+FF$82-1</f>
        <v>0</v>
      </c>
      <c r="FG108" s="44"/>
      <c r="FH108" s="9" t="str">
        <f t="shared" ref="FH108:FH111" si="930">IF(FG108="","",UP)</f>
        <v/>
      </c>
      <c r="FI108" s="26" t="str">
        <f>IF(FG108=0,"",#N/A)</f>
        <v/>
      </c>
      <c r="FJ108" s="215">
        <f>COUNTIF(FH$108:FH108,OK)+COUNTIF(FH$108:FH108,RDGfix)+COUNTIF(FH$108:FH108,RDGave)+FJ$82-1</f>
        <v>0</v>
      </c>
      <c r="FK108" s="2"/>
      <c r="FL108" s="53"/>
      <c r="FM108" s="2"/>
    </row>
    <row r="109" spans="1:169">
      <c r="B109" s="5" t="s">
        <v>19</v>
      </c>
      <c r="C109" s="242"/>
      <c r="D109" s="6" t="str">
        <f t="shared" si="890"/>
        <v/>
      </c>
      <c r="E109" s="6" t="str">
        <f t="shared" si="649"/>
        <v/>
      </c>
      <c r="F109" s="201">
        <f>COUNTIF(D$108:D109,OK)+COUNTIF(D$108:D109,RDGfix)+COUNTIF(D$108:D109,RDGave)+COUNTIF(D$108:D109,RDGevent)</f>
        <v>0</v>
      </c>
      <c r="G109" s="246"/>
      <c r="H109" s="9" t="str">
        <f t="shared" si="891"/>
        <v/>
      </c>
      <c r="I109" s="26" t="str">
        <f t="shared" ref="I109:I111" si="931">IF(G109=0,"",#N/A)</f>
        <v/>
      </c>
      <c r="J109" s="215">
        <f>COUNTIF(H$108:H109,OK)+COUNTIF(H$108:H109,RDGfix)+COUNTIF(H$108:H109,RDGave)+COUNTIF(H$108:H109,RDGevent)+J$82-1</f>
        <v>0</v>
      </c>
      <c r="K109" s="44"/>
      <c r="L109" s="9" t="str">
        <f t="shared" si="892"/>
        <v/>
      </c>
      <c r="M109" s="26" t="str">
        <f t="shared" ref="M109:M111" si="932">IF(K109=0,"",#N/A)</f>
        <v/>
      </c>
      <c r="N109" s="215">
        <f>COUNTIF(L$108:L109,OK)+COUNTIF(L$108:L109,RDGfix)+COUNTIF(L$108:L109,RDGave)+N$82-1</f>
        <v>0</v>
      </c>
      <c r="O109" s="44"/>
      <c r="P109" s="9" t="str">
        <f t="shared" si="893"/>
        <v/>
      </c>
      <c r="Q109" s="26" t="str">
        <f t="shared" ref="Q109:Q111" si="933">IF(O109=0,"",#N/A)</f>
        <v/>
      </c>
      <c r="R109" s="215">
        <f>COUNTIF(P$108:P109,OK)+COUNTIF(P$108:P109,RDGfix)+COUNTIF(P$108:P109,RDGave)+R$82-1</f>
        <v>0</v>
      </c>
      <c r="S109" s="44"/>
      <c r="T109" s="9" t="str">
        <f t="shared" si="894"/>
        <v/>
      </c>
      <c r="U109" s="26" t="str">
        <f t="shared" ref="U109:U111" si="934">IF(S109=0,"",#N/A)</f>
        <v/>
      </c>
      <c r="V109" s="215">
        <f>COUNTIF(T$108:T109,OK)+COUNTIF(T$108:T109,RDGfix)+COUNTIF(T$108:T109,RDGave)+V$82-1</f>
        <v>0</v>
      </c>
      <c r="W109" s="44"/>
      <c r="X109" s="9" t="str">
        <f t="shared" si="895"/>
        <v/>
      </c>
      <c r="Y109" s="26" t="str">
        <f t="shared" ref="Y109:Y111" si="935">IF(W109=0,"",#N/A)</f>
        <v/>
      </c>
      <c r="Z109" s="215">
        <f>COUNTIF(X$108:X109,OK)+COUNTIF(X$108:X109,RDGfix)+COUNTIF(X$108:X109,RDGave)+Z$82-1</f>
        <v>0</v>
      </c>
      <c r="AA109" s="44"/>
      <c r="AB109" s="9" t="str">
        <f t="shared" si="896"/>
        <v/>
      </c>
      <c r="AC109" s="26" t="str">
        <f t="shared" ref="AC109:AC111" si="936">IF(AA109=0,"",#N/A)</f>
        <v/>
      </c>
      <c r="AD109" s="215">
        <f>COUNTIF(AB$108:AB109,OK)+COUNTIF(AB$108:AB109,RDGfix)+COUNTIF(AB$108:AB109,RDGave)+AD$82-1</f>
        <v>0</v>
      </c>
      <c r="AE109" s="44"/>
      <c r="AF109" s="9" t="str">
        <f t="shared" si="897"/>
        <v/>
      </c>
      <c r="AG109" s="26" t="str">
        <f t="shared" ref="AG109:AG111" si="937">IF(AE109=0,"",#N/A)</f>
        <v/>
      </c>
      <c r="AH109" s="215">
        <f>COUNTIF(AF$108:AF109,OK)+COUNTIF(AF$108:AF109,RDGfix)+COUNTIF(AF$108:AF109,RDGave)+AH$82-1</f>
        <v>0</v>
      </c>
      <c r="AI109" s="44"/>
      <c r="AJ109" s="9" t="str">
        <f t="shared" si="898"/>
        <v/>
      </c>
      <c r="AK109" s="26" t="str">
        <f t="shared" ref="AK109:AK111" si="938">IF(AI109=0,"",#N/A)</f>
        <v/>
      </c>
      <c r="AL109" s="215">
        <f>COUNTIF(AJ$108:AJ109,OK)+COUNTIF(AJ$108:AJ109,RDGfix)+COUNTIF(AJ$108:AJ109,RDGave)+AL$82-1</f>
        <v>0</v>
      </c>
      <c r="AM109" s="44"/>
      <c r="AN109" s="9" t="str">
        <f t="shared" si="899"/>
        <v/>
      </c>
      <c r="AO109" s="26" t="str">
        <f t="shared" ref="AO109:AO111" si="939">IF(AM109=0,"",#N/A)</f>
        <v/>
      </c>
      <c r="AP109" s="215">
        <f>COUNTIF(AN$108:AN109,OK)+COUNTIF(AN$108:AN109,RDGfix)+COUNTIF(AN$108:AN109,RDGave)+AP$82-1</f>
        <v>0</v>
      </c>
      <c r="AQ109" s="44"/>
      <c r="AR109" s="9" t="str">
        <f t="shared" si="900"/>
        <v/>
      </c>
      <c r="AS109" s="26" t="str">
        <f t="shared" ref="AS109:AS111" si="940">IF(AQ109=0,"",#N/A)</f>
        <v/>
      </c>
      <c r="AT109" s="215">
        <f>COUNTIF(AR$108:AR109,OK)+COUNTIF(AR$108:AR109,RDGfix)+COUNTIF(AR$108:AR109,RDGave)+AT$82-1</f>
        <v>0</v>
      </c>
      <c r="AU109" s="44"/>
      <c r="AV109" s="9" t="str">
        <f t="shared" si="901"/>
        <v/>
      </c>
      <c r="AW109" s="26" t="str">
        <f t="shared" ref="AW109:AW111" si="941">IF(AU109=0,"",#N/A)</f>
        <v/>
      </c>
      <c r="AX109" s="215">
        <f>COUNTIF(AV$108:AV109,OK)+COUNTIF(AV$108:AV109,RDGfix)+COUNTIF(AV$108:AV109,RDGave)+AX$82-1</f>
        <v>0</v>
      </c>
      <c r="AY109" s="44"/>
      <c r="AZ109" s="9" t="str">
        <f t="shared" si="902"/>
        <v/>
      </c>
      <c r="BA109" s="26" t="str">
        <f t="shared" ref="BA109:BA111" si="942">IF(AY109=0,"",#N/A)</f>
        <v/>
      </c>
      <c r="BB109" s="215">
        <f>COUNTIF(AZ$108:AZ109,OK)+COUNTIF(AZ$108:AZ109,RDGfix)+COUNTIF(AZ$108:AZ109,RDGave)+BB$82-1</f>
        <v>0</v>
      </c>
      <c r="BC109" s="44"/>
      <c r="BD109" s="9" t="str">
        <f t="shared" si="903"/>
        <v/>
      </c>
      <c r="BE109" s="26" t="str">
        <f t="shared" ref="BE109:BE111" si="943">IF(BC109=0,"",#N/A)</f>
        <v/>
      </c>
      <c r="BF109" s="215">
        <f>COUNTIF(BD$108:BD109,OK)+COUNTIF(BD$108:BD109,RDGfix)+COUNTIF(BD$108:BD109,RDGave)+BF$82-1</f>
        <v>0</v>
      </c>
      <c r="BG109" s="44"/>
      <c r="BH109" s="9" t="str">
        <f t="shared" si="904"/>
        <v/>
      </c>
      <c r="BI109" s="26" t="str">
        <f t="shared" ref="BI109:BI111" si="944">IF(BG109=0,"",#N/A)</f>
        <v/>
      </c>
      <c r="BJ109" s="215">
        <f>COUNTIF(BH$108:BH109,OK)+COUNTIF(BH$108:BH109,RDGfix)+COUNTIF(BH$108:BH109,RDGave)+BJ$82-1</f>
        <v>0</v>
      </c>
      <c r="BK109" s="44"/>
      <c r="BL109" s="9" t="str">
        <f t="shared" si="905"/>
        <v/>
      </c>
      <c r="BM109" s="26" t="str">
        <f t="shared" ref="BM109:BM111" si="945">IF(BK109=0,"",#N/A)</f>
        <v/>
      </c>
      <c r="BN109" s="215">
        <f>COUNTIF(BL$108:BL109,OK)+COUNTIF(BL$108:BL109,RDGfix)+COUNTIF(BL$108:BL109,RDGave)+BN$82-1</f>
        <v>0</v>
      </c>
      <c r="BO109" s="44"/>
      <c r="BP109" s="9" t="str">
        <f t="shared" si="906"/>
        <v/>
      </c>
      <c r="BQ109" s="26" t="str">
        <f t="shared" ref="BQ109:BQ111" si="946">IF(BO109=0,"",#N/A)</f>
        <v/>
      </c>
      <c r="BR109" s="215">
        <f>COUNTIF(BP$108:BP109,OK)+COUNTIF(BP$108:BP109,RDGfix)+COUNTIF(BP$108:BP109,RDGave)+BR$82-1</f>
        <v>0</v>
      </c>
      <c r="BS109" s="44"/>
      <c r="BT109" s="9" t="str">
        <f t="shared" si="907"/>
        <v/>
      </c>
      <c r="BU109" s="26" t="str">
        <f t="shared" ref="BU109:BU111" si="947">IF(BS109=0,"",#N/A)</f>
        <v/>
      </c>
      <c r="BV109" s="215">
        <f>COUNTIF(BT$108:BT109,OK)+COUNTIF(BT$108:BT109,RDGfix)+COUNTIF(BT$108:BT109,RDGave)+BV$82-1</f>
        <v>0</v>
      </c>
      <c r="BW109" s="44"/>
      <c r="BX109" s="9" t="str">
        <f t="shared" si="908"/>
        <v/>
      </c>
      <c r="BY109" s="26" t="str">
        <f t="shared" ref="BY109:BY111" si="948">IF(BW109=0,"",#N/A)</f>
        <v/>
      </c>
      <c r="BZ109" s="215">
        <f>COUNTIF(BX$108:BX109,OK)+COUNTIF(BX$108:BX109,RDGfix)+COUNTIF(BX$108:BX109,RDGave)+BZ$82-1</f>
        <v>0</v>
      </c>
      <c r="CA109" s="44"/>
      <c r="CB109" s="9" t="str">
        <f t="shared" si="909"/>
        <v/>
      </c>
      <c r="CC109" s="26" t="str">
        <f t="shared" ref="CC109:CC111" si="949">IF(CA109=0,"",#N/A)</f>
        <v/>
      </c>
      <c r="CD109" s="215">
        <f>COUNTIF(CB$108:CB109,OK)+COUNTIF(CB$108:CB109,RDGfix)+COUNTIF(CB$108:CB109,RDGave)+CD$82-1</f>
        <v>0</v>
      </c>
      <c r="CE109" s="44"/>
      <c r="CF109" s="9" t="str">
        <f t="shared" si="910"/>
        <v/>
      </c>
      <c r="CG109" s="26" t="str">
        <f t="shared" ref="CG109:CG111" si="950">IF(CE109=0,"",#N/A)</f>
        <v/>
      </c>
      <c r="CH109" s="215">
        <f>COUNTIF(CF$108:CF109,OK)+COUNTIF(CF$108:CF109,RDGfix)+COUNTIF(CF$108:CF109,RDGave)+CH$82-1</f>
        <v>0</v>
      </c>
      <c r="CI109" s="44"/>
      <c r="CJ109" s="9" t="str">
        <f t="shared" si="911"/>
        <v/>
      </c>
      <c r="CK109" s="26" t="str">
        <f t="shared" ref="CK109:CK111" si="951">IF(CI109=0,"",#N/A)</f>
        <v/>
      </c>
      <c r="CL109" s="215">
        <f>COUNTIF(CJ$108:CJ109,OK)+COUNTIF(CJ$108:CJ109,RDGfix)+COUNTIF(CJ$108:CJ109,RDGave)+CL$82-1</f>
        <v>0</v>
      </c>
      <c r="CM109" s="44"/>
      <c r="CN109" s="9" t="str">
        <f t="shared" si="912"/>
        <v/>
      </c>
      <c r="CO109" s="26" t="str">
        <f t="shared" ref="CO109:CO111" si="952">IF(CM109=0,"",#N/A)</f>
        <v/>
      </c>
      <c r="CP109" s="215">
        <f>COUNTIF(CN$108:CN109,OK)+COUNTIF(CN$108:CN109,RDGfix)+COUNTIF(CN$108:CN109,RDGave)+CP$82-1</f>
        <v>0</v>
      </c>
      <c r="CQ109" s="44"/>
      <c r="CR109" s="9" t="str">
        <f t="shared" si="913"/>
        <v/>
      </c>
      <c r="CS109" s="26" t="str">
        <f t="shared" ref="CS109:CS111" si="953">IF(CQ109=0,"",#N/A)</f>
        <v/>
      </c>
      <c r="CT109" s="215">
        <f>COUNTIF(CR$108:CR109,OK)+COUNTIF(CR$108:CR109,RDGfix)+COUNTIF(CR$108:CR109,RDGave)+CT$82-1</f>
        <v>0</v>
      </c>
      <c r="CU109" s="44"/>
      <c r="CV109" s="9" t="str">
        <f t="shared" si="914"/>
        <v/>
      </c>
      <c r="CW109" s="26" t="str">
        <f t="shared" ref="CW109:CW111" si="954">IF(CU109=0,"",#N/A)</f>
        <v/>
      </c>
      <c r="CX109" s="215">
        <f>COUNTIF(CV$108:CV109,OK)+COUNTIF(CV$108:CV109,RDGfix)+COUNTIF(CV$108:CV109,RDGave)+CX$82-1</f>
        <v>0</v>
      </c>
      <c r="CY109" s="44"/>
      <c r="CZ109" s="9" t="str">
        <f t="shared" si="915"/>
        <v/>
      </c>
      <c r="DA109" s="26" t="str">
        <f t="shared" ref="DA109:DA111" si="955">IF(CY109=0,"",#N/A)</f>
        <v/>
      </c>
      <c r="DB109" s="215">
        <f>COUNTIF(CZ$108:CZ109,OK)+COUNTIF(CZ$108:CZ109,RDGfix)+COUNTIF(CZ$108:CZ109,RDGave)+DB$82-1</f>
        <v>0</v>
      </c>
      <c r="DC109" s="44"/>
      <c r="DD109" s="9" t="str">
        <f t="shared" si="916"/>
        <v/>
      </c>
      <c r="DE109" s="26" t="str">
        <f t="shared" ref="DE109:DE111" si="956">IF(DC109=0,"",#N/A)</f>
        <v/>
      </c>
      <c r="DF109" s="215">
        <f>COUNTIF(DD$108:DD109,OK)+COUNTIF(DD$108:DD109,RDGfix)+COUNTIF(DD$108:DD109,RDGave)+DF$82-1</f>
        <v>0</v>
      </c>
      <c r="DG109" s="44"/>
      <c r="DH109" s="9" t="str">
        <f t="shared" si="917"/>
        <v/>
      </c>
      <c r="DI109" s="26" t="str">
        <f t="shared" ref="DI109:DI111" si="957">IF(DG109=0,"",#N/A)</f>
        <v/>
      </c>
      <c r="DJ109" s="215">
        <f>COUNTIF(DH$108:DH109,OK)+COUNTIF(DH$108:DH109,RDGfix)+COUNTIF(DH$108:DH109,RDGave)+DJ$82-1</f>
        <v>0</v>
      </c>
      <c r="DK109" s="44"/>
      <c r="DL109" s="9" t="str">
        <f t="shared" si="918"/>
        <v/>
      </c>
      <c r="DM109" s="26" t="str">
        <f t="shared" ref="DM109:DM111" si="958">IF(DK109=0,"",#N/A)</f>
        <v/>
      </c>
      <c r="DN109" s="215">
        <f>COUNTIF(DL$108:DL109,OK)+COUNTIF(DL$108:DL109,RDGfix)+COUNTIF(DL$108:DL109,RDGave)+DN$82-1</f>
        <v>0</v>
      </c>
      <c r="DO109" s="44"/>
      <c r="DP109" s="9" t="str">
        <f t="shared" si="919"/>
        <v/>
      </c>
      <c r="DQ109" s="26" t="str">
        <f t="shared" ref="DQ109:DQ111" si="959">IF(DO109=0,"",#N/A)</f>
        <v/>
      </c>
      <c r="DR109" s="215">
        <f>COUNTIF(DP$108:DP109,OK)+COUNTIF(DP$108:DP109,RDGfix)+COUNTIF(DP$108:DP109,RDGave)+DR$82-1</f>
        <v>0</v>
      </c>
      <c r="DS109" s="44"/>
      <c r="DT109" s="9" t="str">
        <f t="shared" si="920"/>
        <v/>
      </c>
      <c r="DU109" s="26" t="str">
        <f t="shared" ref="DU109:DU111" si="960">IF(DS109=0,"",#N/A)</f>
        <v/>
      </c>
      <c r="DV109" s="215">
        <f>COUNTIF(DT$108:DT109,OK)+COUNTIF(DT$108:DT109,RDGfix)+COUNTIF(DT$108:DT109,RDGave)+DV$82-1</f>
        <v>0</v>
      </c>
      <c r="DW109" s="44"/>
      <c r="DX109" s="9" t="str">
        <f t="shared" si="921"/>
        <v/>
      </c>
      <c r="DY109" s="26" t="str">
        <f t="shared" ref="DY109:DY111" si="961">IF(DW109=0,"",#N/A)</f>
        <v/>
      </c>
      <c r="DZ109" s="215">
        <f>COUNTIF(DX$108:DX109,OK)+COUNTIF(DX$108:DX109,RDGfix)+COUNTIF(DX$108:DX109,RDGave)+DZ$82-1</f>
        <v>0</v>
      </c>
      <c r="EA109" s="44"/>
      <c r="EB109" s="9" t="str">
        <f t="shared" si="922"/>
        <v/>
      </c>
      <c r="EC109" s="26" t="str">
        <f t="shared" ref="EC109:EC111" si="962">IF(EA109=0,"",#N/A)</f>
        <v/>
      </c>
      <c r="ED109" s="215">
        <f>COUNTIF(EB$108:EB109,OK)+COUNTIF(EB$108:EB109,RDGfix)+COUNTIF(EB$108:EB109,RDGave)+ED$82-1</f>
        <v>0</v>
      </c>
      <c r="EE109" s="44"/>
      <c r="EF109" s="9" t="str">
        <f t="shared" si="923"/>
        <v/>
      </c>
      <c r="EG109" s="26" t="str">
        <f t="shared" ref="EG109:EG111" si="963">IF(EE109=0,"",#N/A)</f>
        <v/>
      </c>
      <c r="EH109" s="215">
        <f>COUNTIF(EF$108:EF109,OK)+COUNTIF(EF$108:EF109,RDGfix)+COUNTIF(EF$108:EF109,RDGave)+EH$82-1</f>
        <v>0</v>
      </c>
      <c r="EI109" s="44"/>
      <c r="EJ109" s="9" t="str">
        <f t="shared" si="924"/>
        <v/>
      </c>
      <c r="EK109" s="26" t="str">
        <f t="shared" ref="EK109:EK111" si="964">IF(EI109=0,"",#N/A)</f>
        <v/>
      </c>
      <c r="EL109" s="215">
        <f>COUNTIF(EJ$108:EJ109,OK)+COUNTIF(EJ$108:EJ109,RDGfix)+COUNTIF(EJ$108:EJ109,RDGave)+EL$82-1</f>
        <v>0</v>
      </c>
      <c r="EM109" s="44"/>
      <c r="EN109" s="9" t="str">
        <f t="shared" si="925"/>
        <v/>
      </c>
      <c r="EO109" s="26" t="str">
        <f t="shared" ref="EO109:EO111" si="965">IF(EM109=0,"",#N/A)</f>
        <v/>
      </c>
      <c r="EP109" s="215">
        <f>COUNTIF(EN$108:EN109,OK)+COUNTIF(EN$108:EN109,RDGfix)+COUNTIF(EN$108:EN109,RDGave)+EP$82-1</f>
        <v>0</v>
      </c>
      <c r="EQ109" s="44"/>
      <c r="ER109" s="9" t="str">
        <f t="shared" si="926"/>
        <v/>
      </c>
      <c r="ES109" s="26" t="str">
        <f t="shared" ref="ES109:ES111" si="966">IF(EQ109=0,"",#N/A)</f>
        <v/>
      </c>
      <c r="ET109" s="215">
        <f>COUNTIF(ER$108:ER109,OK)+COUNTIF(ER$108:ER109,RDGfix)+COUNTIF(ER$108:ER109,RDGave)+ET$82-1</f>
        <v>0</v>
      </c>
      <c r="EU109" s="44"/>
      <c r="EV109" s="9" t="str">
        <f t="shared" si="927"/>
        <v/>
      </c>
      <c r="EW109" s="26" t="str">
        <f t="shared" ref="EW109:EW111" si="967">IF(EU109=0,"",#N/A)</f>
        <v/>
      </c>
      <c r="EX109" s="215">
        <f>COUNTIF(EV$108:EV109,OK)+COUNTIF(EV$108:EV109,RDGfix)+COUNTIF(EV$108:EV109,RDGave)+EX$82-1</f>
        <v>0</v>
      </c>
      <c r="EY109" s="44"/>
      <c r="EZ109" s="9" t="str">
        <f t="shared" si="928"/>
        <v/>
      </c>
      <c r="FA109" s="26" t="str">
        <f t="shared" ref="FA109:FA111" si="968">IF(EY109=0,"",#N/A)</f>
        <v/>
      </c>
      <c r="FB109" s="215">
        <f>COUNTIF(EZ$108:EZ109,OK)+COUNTIF(EZ$108:EZ109,RDGfix)+COUNTIF(EZ$108:EZ109,RDGave)+FB$82-1</f>
        <v>0</v>
      </c>
      <c r="FC109" s="44"/>
      <c r="FD109" s="9" t="str">
        <f t="shared" si="929"/>
        <v/>
      </c>
      <c r="FE109" s="26" t="str">
        <f t="shared" ref="FE109:FE111" si="969">IF(FC109=0,"",#N/A)</f>
        <v/>
      </c>
      <c r="FF109" s="215">
        <f>COUNTIF(FD$108:FD109,OK)+COUNTIF(FD$108:FD109,RDGfix)+COUNTIF(FD$108:FD109,RDGave)+FF$82-1</f>
        <v>0</v>
      </c>
      <c r="FG109" s="44"/>
      <c r="FH109" s="9" t="str">
        <f t="shared" si="930"/>
        <v/>
      </c>
      <c r="FI109" s="26" t="str">
        <f t="shared" ref="FI109:FI111" si="970">IF(FG109=0,"",#N/A)</f>
        <v/>
      </c>
      <c r="FJ109" s="215">
        <f>COUNTIF(FH$108:FH109,OK)+COUNTIF(FH$108:FH109,RDGfix)+COUNTIF(FH$108:FH109,RDGave)+FJ$82-1</f>
        <v>0</v>
      </c>
      <c r="FK109" s="2"/>
      <c r="FL109" s="53"/>
      <c r="FM109" s="2"/>
    </row>
    <row r="110" spans="1:169">
      <c r="B110" s="5" t="s">
        <v>20</v>
      </c>
      <c r="C110" s="242"/>
      <c r="D110" s="6" t="str">
        <f t="shared" si="890"/>
        <v/>
      </c>
      <c r="E110" s="6" t="str">
        <f t="shared" si="649"/>
        <v/>
      </c>
      <c r="F110" s="201">
        <f>COUNTIF(D$108:D110,OK)+COUNTIF(D$108:D110,RDGfix)+COUNTIF(D$108:D110,RDGave)+COUNTIF(D$108:D110,RDGevent)</f>
        <v>0</v>
      </c>
      <c r="G110" s="246"/>
      <c r="H110" s="9" t="str">
        <f t="shared" si="891"/>
        <v/>
      </c>
      <c r="I110" s="26" t="str">
        <f t="shared" si="931"/>
        <v/>
      </c>
      <c r="J110" s="215">
        <f>COUNTIF(H$108:H110,OK)+COUNTIF(H$108:H110,RDGfix)+COUNTIF(H$108:H110,RDGave)+COUNTIF(H$108:H110,RDGevent)+J$82-1</f>
        <v>0</v>
      </c>
      <c r="K110" s="44"/>
      <c r="L110" s="9" t="str">
        <f t="shared" si="892"/>
        <v/>
      </c>
      <c r="M110" s="26" t="str">
        <f t="shared" si="932"/>
        <v/>
      </c>
      <c r="N110" s="215">
        <f>COUNTIF(L$108:L110,OK)+COUNTIF(L$108:L110,RDGfix)+COUNTIF(L$108:L110,RDGave)+N$82-1</f>
        <v>0</v>
      </c>
      <c r="O110" s="44"/>
      <c r="P110" s="9" t="str">
        <f t="shared" si="893"/>
        <v/>
      </c>
      <c r="Q110" s="26" t="str">
        <f t="shared" si="933"/>
        <v/>
      </c>
      <c r="R110" s="215">
        <f>COUNTIF(P$108:P110,OK)+COUNTIF(P$108:P110,RDGfix)+COUNTIF(P$108:P110,RDGave)+R$82-1</f>
        <v>0</v>
      </c>
      <c r="S110" s="44"/>
      <c r="T110" s="9" t="str">
        <f t="shared" si="894"/>
        <v/>
      </c>
      <c r="U110" s="26" t="str">
        <f t="shared" si="934"/>
        <v/>
      </c>
      <c r="V110" s="215">
        <f>COUNTIF(T$108:T110,OK)+COUNTIF(T$108:T110,RDGfix)+COUNTIF(T$108:T110,RDGave)+V$82-1</f>
        <v>0</v>
      </c>
      <c r="W110" s="44"/>
      <c r="X110" s="9" t="str">
        <f t="shared" si="895"/>
        <v/>
      </c>
      <c r="Y110" s="26" t="str">
        <f t="shared" si="935"/>
        <v/>
      </c>
      <c r="Z110" s="215">
        <f>COUNTIF(X$108:X110,OK)+COUNTIF(X$108:X110,RDGfix)+COUNTIF(X$108:X110,RDGave)+Z$82-1</f>
        <v>0</v>
      </c>
      <c r="AA110" s="44"/>
      <c r="AB110" s="9" t="str">
        <f t="shared" si="896"/>
        <v/>
      </c>
      <c r="AC110" s="26" t="str">
        <f t="shared" si="936"/>
        <v/>
      </c>
      <c r="AD110" s="215">
        <f>COUNTIF(AB$108:AB110,OK)+COUNTIF(AB$108:AB110,RDGfix)+COUNTIF(AB$108:AB110,RDGave)+AD$82-1</f>
        <v>0</v>
      </c>
      <c r="AE110" s="44"/>
      <c r="AF110" s="9" t="str">
        <f t="shared" si="897"/>
        <v/>
      </c>
      <c r="AG110" s="26" t="str">
        <f t="shared" si="937"/>
        <v/>
      </c>
      <c r="AH110" s="215">
        <f>COUNTIF(AF$108:AF110,OK)+COUNTIF(AF$108:AF110,RDGfix)+COUNTIF(AF$108:AF110,RDGave)+AH$82-1</f>
        <v>0</v>
      </c>
      <c r="AI110" s="44"/>
      <c r="AJ110" s="9" t="str">
        <f t="shared" si="898"/>
        <v/>
      </c>
      <c r="AK110" s="26" t="str">
        <f t="shared" si="938"/>
        <v/>
      </c>
      <c r="AL110" s="215">
        <f>COUNTIF(AJ$108:AJ110,OK)+COUNTIF(AJ$108:AJ110,RDGfix)+COUNTIF(AJ$108:AJ110,RDGave)+AL$82-1</f>
        <v>0</v>
      </c>
      <c r="AM110" s="44"/>
      <c r="AN110" s="9" t="str">
        <f t="shared" si="899"/>
        <v/>
      </c>
      <c r="AO110" s="26" t="str">
        <f t="shared" si="939"/>
        <v/>
      </c>
      <c r="AP110" s="215">
        <f>COUNTIF(AN$108:AN110,OK)+COUNTIF(AN$108:AN110,RDGfix)+COUNTIF(AN$108:AN110,RDGave)+AP$82-1</f>
        <v>0</v>
      </c>
      <c r="AQ110" s="44"/>
      <c r="AR110" s="9" t="str">
        <f t="shared" si="900"/>
        <v/>
      </c>
      <c r="AS110" s="26" t="str">
        <f t="shared" si="940"/>
        <v/>
      </c>
      <c r="AT110" s="215">
        <f>COUNTIF(AR$108:AR110,OK)+COUNTIF(AR$108:AR110,RDGfix)+COUNTIF(AR$108:AR110,RDGave)+AT$82-1</f>
        <v>0</v>
      </c>
      <c r="AU110" s="44"/>
      <c r="AV110" s="9" t="str">
        <f t="shared" si="901"/>
        <v/>
      </c>
      <c r="AW110" s="26" t="str">
        <f t="shared" si="941"/>
        <v/>
      </c>
      <c r="AX110" s="215">
        <f>COUNTIF(AV$108:AV110,OK)+COUNTIF(AV$108:AV110,RDGfix)+COUNTIF(AV$108:AV110,RDGave)+AX$82-1</f>
        <v>0</v>
      </c>
      <c r="AY110" s="44"/>
      <c r="AZ110" s="9" t="str">
        <f t="shared" si="902"/>
        <v/>
      </c>
      <c r="BA110" s="26" t="str">
        <f t="shared" si="942"/>
        <v/>
      </c>
      <c r="BB110" s="215">
        <f>COUNTIF(AZ$108:AZ110,OK)+COUNTIF(AZ$108:AZ110,RDGfix)+COUNTIF(AZ$108:AZ110,RDGave)+BB$82-1</f>
        <v>0</v>
      </c>
      <c r="BC110" s="44"/>
      <c r="BD110" s="9" t="str">
        <f t="shared" si="903"/>
        <v/>
      </c>
      <c r="BE110" s="26" t="str">
        <f t="shared" si="943"/>
        <v/>
      </c>
      <c r="BF110" s="215">
        <f>COUNTIF(BD$108:BD110,OK)+COUNTIF(BD$108:BD110,RDGfix)+COUNTIF(BD$108:BD110,RDGave)+BF$82-1</f>
        <v>0</v>
      </c>
      <c r="BG110" s="44"/>
      <c r="BH110" s="9" t="str">
        <f t="shared" si="904"/>
        <v/>
      </c>
      <c r="BI110" s="26" t="str">
        <f t="shared" si="944"/>
        <v/>
      </c>
      <c r="BJ110" s="215">
        <f>COUNTIF(BH$108:BH110,OK)+COUNTIF(BH$108:BH110,RDGfix)+COUNTIF(BH$108:BH110,RDGave)+BJ$82-1</f>
        <v>0</v>
      </c>
      <c r="BK110" s="44"/>
      <c r="BL110" s="9" t="str">
        <f t="shared" si="905"/>
        <v/>
      </c>
      <c r="BM110" s="26" t="str">
        <f t="shared" si="945"/>
        <v/>
      </c>
      <c r="BN110" s="215">
        <f>COUNTIF(BL$108:BL110,OK)+COUNTIF(BL$108:BL110,RDGfix)+COUNTIF(BL$108:BL110,RDGave)+BN$82-1</f>
        <v>0</v>
      </c>
      <c r="BO110" s="44"/>
      <c r="BP110" s="9" t="str">
        <f t="shared" si="906"/>
        <v/>
      </c>
      <c r="BQ110" s="26" t="str">
        <f t="shared" si="946"/>
        <v/>
      </c>
      <c r="BR110" s="215">
        <f>COUNTIF(BP$108:BP110,OK)+COUNTIF(BP$108:BP110,RDGfix)+COUNTIF(BP$108:BP110,RDGave)+BR$82-1</f>
        <v>0</v>
      </c>
      <c r="BS110" s="44"/>
      <c r="BT110" s="9" t="str">
        <f t="shared" si="907"/>
        <v/>
      </c>
      <c r="BU110" s="26" t="str">
        <f t="shared" si="947"/>
        <v/>
      </c>
      <c r="BV110" s="215">
        <f>COUNTIF(BT$108:BT110,OK)+COUNTIF(BT$108:BT110,RDGfix)+COUNTIF(BT$108:BT110,RDGave)+BV$82-1</f>
        <v>0</v>
      </c>
      <c r="BW110" s="44"/>
      <c r="BX110" s="9" t="str">
        <f t="shared" si="908"/>
        <v/>
      </c>
      <c r="BY110" s="26" t="str">
        <f t="shared" si="948"/>
        <v/>
      </c>
      <c r="BZ110" s="215">
        <f>COUNTIF(BX$108:BX110,OK)+COUNTIF(BX$108:BX110,RDGfix)+COUNTIF(BX$108:BX110,RDGave)+BZ$82-1</f>
        <v>0</v>
      </c>
      <c r="CA110" s="44"/>
      <c r="CB110" s="9" t="str">
        <f t="shared" si="909"/>
        <v/>
      </c>
      <c r="CC110" s="26" t="str">
        <f t="shared" si="949"/>
        <v/>
      </c>
      <c r="CD110" s="215">
        <f>COUNTIF(CB$108:CB110,OK)+COUNTIF(CB$108:CB110,RDGfix)+COUNTIF(CB$108:CB110,RDGave)+CD$82-1</f>
        <v>0</v>
      </c>
      <c r="CE110" s="44"/>
      <c r="CF110" s="9" t="str">
        <f t="shared" si="910"/>
        <v/>
      </c>
      <c r="CG110" s="26" t="str">
        <f t="shared" si="950"/>
        <v/>
      </c>
      <c r="CH110" s="215">
        <f>COUNTIF(CF$108:CF110,OK)+COUNTIF(CF$108:CF110,RDGfix)+COUNTIF(CF$108:CF110,RDGave)+CH$82-1</f>
        <v>0</v>
      </c>
      <c r="CI110" s="44"/>
      <c r="CJ110" s="9" t="str">
        <f t="shared" si="911"/>
        <v/>
      </c>
      <c r="CK110" s="26" t="str">
        <f t="shared" si="951"/>
        <v/>
      </c>
      <c r="CL110" s="215">
        <f>COUNTIF(CJ$108:CJ110,OK)+COUNTIF(CJ$108:CJ110,RDGfix)+COUNTIF(CJ$108:CJ110,RDGave)+CL$82-1</f>
        <v>0</v>
      </c>
      <c r="CM110" s="44"/>
      <c r="CN110" s="9" t="str">
        <f t="shared" si="912"/>
        <v/>
      </c>
      <c r="CO110" s="26" t="str">
        <f t="shared" si="952"/>
        <v/>
      </c>
      <c r="CP110" s="215">
        <f>COUNTIF(CN$108:CN110,OK)+COUNTIF(CN$108:CN110,RDGfix)+COUNTIF(CN$108:CN110,RDGave)+CP$82-1</f>
        <v>0</v>
      </c>
      <c r="CQ110" s="44"/>
      <c r="CR110" s="9" t="str">
        <f t="shared" si="913"/>
        <v/>
      </c>
      <c r="CS110" s="26" t="str">
        <f t="shared" si="953"/>
        <v/>
      </c>
      <c r="CT110" s="215">
        <f>COUNTIF(CR$108:CR110,OK)+COUNTIF(CR$108:CR110,RDGfix)+COUNTIF(CR$108:CR110,RDGave)+CT$82-1</f>
        <v>0</v>
      </c>
      <c r="CU110" s="44"/>
      <c r="CV110" s="9" t="str">
        <f t="shared" si="914"/>
        <v/>
      </c>
      <c r="CW110" s="26" t="str">
        <f t="shared" si="954"/>
        <v/>
      </c>
      <c r="CX110" s="215">
        <f>COUNTIF(CV$108:CV110,OK)+COUNTIF(CV$108:CV110,RDGfix)+COUNTIF(CV$108:CV110,RDGave)+CX$82-1</f>
        <v>0</v>
      </c>
      <c r="CY110" s="44"/>
      <c r="CZ110" s="9" t="str">
        <f t="shared" si="915"/>
        <v/>
      </c>
      <c r="DA110" s="26" t="str">
        <f t="shared" si="955"/>
        <v/>
      </c>
      <c r="DB110" s="215">
        <f>COUNTIF(CZ$108:CZ110,OK)+COUNTIF(CZ$108:CZ110,RDGfix)+COUNTIF(CZ$108:CZ110,RDGave)+DB$82-1</f>
        <v>0</v>
      </c>
      <c r="DC110" s="44"/>
      <c r="DD110" s="9" t="str">
        <f t="shared" si="916"/>
        <v/>
      </c>
      <c r="DE110" s="26" t="str">
        <f t="shared" si="956"/>
        <v/>
      </c>
      <c r="DF110" s="215">
        <f>COUNTIF(DD$108:DD110,OK)+COUNTIF(DD$108:DD110,RDGfix)+COUNTIF(DD$108:DD110,RDGave)+DF$82-1</f>
        <v>0</v>
      </c>
      <c r="DG110" s="44"/>
      <c r="DH110" s="9" t="str">
        <f t="shared" si="917"/>
        <v/>
      </c>
      <c r="DI110" s="26" t="str">
        <f t="shared" si="957"/>
        <v/>
      </c>
      <c r="DJ110" s="215">
        <f>COUNTIF(DH$108:DH110,OK)+COUNTIF(DH$108:DH110,RDGfix)+COUNTIF(DH$108:DH110,RDGave)+DJ$82-1</f>
        <v>0</v>
      </c>
      <c r="DK110" s="44"/>
      <c r="DL110" s="9" t="str">
        <f t="shared" si="918"/>
        <v/>
      </c>
      <c r="DM110" s="26" t="str">
        <f t="shared" si="958"/>
        <v/>
      </c>
      <c r="DN110" s="215">
        <f>COUNTIF(DL$108:DL110,OK)+COUNTIF(DL$108:DL110,RDGfix)+COUNTIF(DL$108:DL110,RDGave)+DN$82-1</f>
        <v>0</v>
      </c>
      <c r="DO110" s="44"/>
      <c r="DP110" s="9" t="str">
        <f t="shared" si="919"/>
        <v/>
      </c>
      <c r="DQ110" s="26" t="str">
        <f t="shared" si="959"/>
        <v/>
      </c>
      <c r="DR110" s="215">
        <f>COUNTIF(DP$108:DP110,OK)+COUNTIF(DP$108:DP110,RDGfix)+COUNTIF(DP$108:DP110,RDGave)+DR$82-1</f>
        <v>0</v>
      </c>
      <c r="DS110" s="44"/>
      <c r="DT110" s="9" t="str">
        <f t="shared" si="920"/>
        <v/>
      </c>
      <c r="DU110" s="26" t="str">
        <f t="shared" si="960"/>
        <v/>
      </c>
      <c r="DV110" s="215">
        <f>COUNTIF(DT$108:DT110,OK)+COUNTIF(DT$108:DT110,RDGfix)+COUNTIF(DT$108:DT110,RDGave)+DV$82-1</f>
        <v>0</v>
      </c>
      <c r="DW110" s="44"/>
      <c r="DX110" s="9" t="str">
        <f t="shared" si="921"/>
        <v/>
      </c>
      <c r="DY110" s="26" t="str">
        <f t="shared" si="961"/>
        <v/>
      </c>
      <c r="DZ110" s="215">
        <f>COUNTIF(DX$108:DX110,OK)+COUNTIF(DX$108:DX110,RDGfix)+COUNTIF(DX$108:DX110,RDGave)+DZ$82-1</f>
        <v>0</v>
      </c>
      <c r="EA110" s="44"/>
      <c r="EB110" s="9" t="str">
        <f t="shared" si="922"/>
        <v/>
      </c>
      <c r="EC110" s="26" t="str">
        <f t="shared" si="962"/>
        <v/>
      </c>
      <c r="ED110" s="215">
        <f>COUNTIF(EB$108:EB110,OK)+COUNTIF(EB$108:EB110,RDGfix)+COUNTIF(EB$108:EB110,RDGave)+ED$82-1</f>
        <v>0</v>
      </c>
      <c r="EE110" s="44"/>
      <c r="EF110" s="9" t="str">
        <f t="shared" si="923"/>
        <v/>
      </c>
      <c r="EG110" s="26" t="str">
        <f t="shared" si="963"/>
        <v/>
      </c>
      <c r="EH110" s="215">
        <f>COUNTIF(EF$108:EF110,OK)+COUNTIF(EF$108:EF110,RDGfix)+COUNTIF(EF$108:EF110,RDGave)+EH$82-1</f>
        <v>0</v>
      </c>
      <c r="EI110" s="44"/>
      <c r="EJ110" s="9" t="str">
        <f t="shared" si="924"/>
        <v/>
      </c>
      <c r="EK110" s="26" t="str">
        <f t="shared" si="964"/>
        <v/>
      </c>
      <c r="EL110" s="215">
        <f>COUNTIF(EJ$108:EJ110,OK)+COUNTIF(EJ$108:EJ110,RDGfix)+COUNTIF(EJ$108:EJ110,RDGave)+EL$82-1</f>
        <v>0</v>
      </c>
      <c r="EM110" s="44"/>
      <c r="EN110" s="9" t="str">
        <f t="shared" si="925"/>
        <v/>
      </c>
      <c r="EO110" s="26" t="str">
        <f t="shared" si="965"/>
        <v/>
      </c>
      <c r="EP110" s="215">
        <f>COUNTIF(EN$108:EN110,OK)+COUNTIF(EN$108:EN110,RDGfix)+COUNTIF(EN$108:EN110,RDGave)+EP$82-1</f>
        <v>0</v>
      </c>
      <c r="EQ110" s="44"/>
      <c r="ER110" s="9" t="str">
        <f t="shared" si="926"/>
        <v/>
      </c>
      <c r="ES110" s="26" t="str">
        <f t="shared" si="966"/>
        <v/>
      </c>
      <c r="ET110" s="215">
        <f>COUNTIF(ER$108:ER110,OK)+COUNTIF(ER$108:ER110,RDGfix)+COUNTIF(ER$108:ER110,RDGave)+ET$82-1</f>
        <v>0</v>
      </c>
      <c r="EU110" s="44"/>
      <c r="EV110" s="9" t="str">
        <f t="shared" si="927"/>
        <v/>
      </c>
      <c r="EW110" s="26" t="str">
        <f t="shared" si="967"/>
        <v/>
      </c>
      <c r="EX110" s="215">
        <f>COUNTIF(EV$108:EV110,OK)+COUNTIF(EV$108:EV110,RDGfix)+COUNTIF(EV$108:EV110,RDGave)+EX$82-1</f>
        <v>0</v>
      </c>
      <c r="EY110" s="44"/>
      <c r="EZ110" s="9" t="str">
        <f t="shared" si="928"/>
        <v/>
      </c>
      <c r="FA110" s="26" t="str">
        <f t="shared" si="968"/>
        <v/>
      </c>
      <c r="FB110" s="215">
        <f>COUNTIF(EZ$108:EZ110,OK)+COUNTIF(EZ$108:EZ110,RDGfix)+COUNTIF(EZ$108:EZ110,RDGave)+FB$82-1</f>
        <v>0</v>
      </c>
      <c r="FC110" s="44"/>
      <c r="FD110" s="9" t="str">
        <f t="shared" si="929"/>
        <v/>
      </c>
      <c r="FE110" s="26" t="str">
        <f t="shared" si="969"/>
        <v/>
      </c>
      <c r="FF110" s="215">
        <f>COUNTIF(FD$108:FD110,OK)+COUNTIF(FD$108:FD110,RDGfix)+COUNTIF(FD$108:FD110,RDGave)+FF$82-1</f>
        <v>0</v>
      </c>
      <c r="FG110" s="44"/>
      <c r="FH110" s="9" t="str">
        <f t="shared" si="930"/>
        <v/>
      </c>
      <c r="FI110" s="26" t="str">
        <f t="shared" si="970"/>
        <v/>
      </c>
      <c r="FJ110" s="215">
        <f>COUNTIF(FH$108:FH110,OK)+COUNTIF(FH$108:FH110,RDGfix)+COUNTIF(FH$108:FH110,RDGave)+FJ$82-1</f>
        <v>0</v>
      </c>
      <c r="FK110" s="2"/>
      <c r="FL110" s="53"/>
      <c r="FM110" s="2"/>
    </row>
    <row r="111" spans="1:169">
      <c r="B111" s="5" t="s">
        <v>21</v>
      </c>
      <c r="C111" s="242"/>
      <c r="D111" s="6" t="str">
        <f t="shared" si="890"/>
        <v/>
      </c>
      <c r="E111" s="6" t="str">
        <f t="shared" si="649"/>
        <v/>
      </c>
      <c r="F111" s="201">
        <f>COUNTIF(D$108:D111,OK)+COUNTIF(D$108:D111,RDGfix)+COUNTIF(D$108:D111,RDGave)+COUNTIF(D$108:D111,RDGevent)</f>
        <v>0</v>
      </c>
      <c r="G111" s="246"/>
      <c r="H111" s="9" t="str">
        <f t="shared" si="891"/>
        <v/>
      </c>
      <c r="I111" s="26" t="str">
        <f t="shared" si="931"/>
        <v/>
      </c>
      <c r="J111" s="215">
        <f>COUNTIF(H$108:H111,OK)+COUNTIF(H$108:H111,RDGfix)+COUNTIF(H$108:H111,RDGave)+COUNTIF(H$108:H111,RDGevent)+J$82-1</f>
        <v>0</v>
      </c>
      <c r="K111" s="44"/>
      <c r="L111" s="9" t="str">
        <f t="shared" si="892"/>
        <v/>
      </c>
      <c r="M111" s="26" t="str">
        <f t="shared" si="932"/>
        <v/>
      </c>
      <c r="N111" s="215">
        <f>COUNTIF(L$108:L111,OK)+COUNTIF(L$108:L111,RDGfix)+COUNTIF(L$108:L111,RDGave)+N$82-1</f>
        <v>0</v>
      </c>
      <c r="O111" s="44"/>
      <c r="P111" s="9" t="str">
        <f t="shared" si="893"/>
        <v/>
      </c>
      <c r="Q111" s="26" t="str">
        <f t="shared" si="933"/>
        <v/>
      </c>
      <c r="R111" s="215">
        <f>COUNTIF(P$108:P111,OK)+COUNTIF(P$108:P111,RDGfix)+COUNTIF(P$108:P111,RDGave)+R$82-1</f>
        <v>0</v>
      </c>
      <c r="S111" s="44"/>
      <c r="T111" s="9" t="str">
        <f t="shared" si="894"/>
        <v/>
      </c>
      <c r="U111" s="26" t="str">
        <f t="shared" si="934"/>
        <v/>
      </c>
      <c r="V111" s="215">
        <f>COUNTIF(T$108:T111,OK)+COUNTIF(T$108:T111,RDGfix)+COUNTIF(T$108:T111,RDGave)+V$82-1</f>
        <v>0</v>
      </c>
      <c r="W111" s="44"/>
      <c r="X111" s="9" t="str">
        <f t="shared" si="895"/>
        <v/>
      </c>
      <c r="Y111" s="26" t="str">
        <f t="shared" si="935"/>
        <v/>
      </c>
      <c r="Z111" s="215">
        <f>COUNTIF(X$108:X111,OK)+COUNTIF(X$108:X111,RDGfix)+COUNTIF(X$108:X111,RDGave)+Z$82-1</f>
        <v>0</v>
      </c>
      <c r="AA111" s="44"/>
      <c r="AB111" s="9" t="str">
        <f t="shared" si="896"/>
        <v/>
      </c>
      <c r="AC111" s="26" t="str">
        <f t="shared" si="936"/>
        <v/>
      </c>
      <c r="AD111" s="215">
        <f>COUNTIF(AB$108:AB111,OK)+COUNTIF(AB$108:AB111,RDGfix)+COUNTIF(AB$108:AB111,RDGave)+AD$82-1</f>
        <v>0</v>
      </c>
      <c r="AE111" s="44"/>
      <c r="AF111" s="9" t="str">
        <f t="shared" si="897"/>
        <v/>
      </c>
      <c r="AG111" s="26" t="str">
        <f t="shared" si="937"/>
        <v/>
      </c>
      <c r="AH111" s="215">
        <f>COUNTIF(AF$108:AF111,OK)+COUNTIF(AF$108:AF111,RDGfix)+COUNTIF(AF$108:AF111,RDGave)+AH$82-1</f>
        <v>0</v>
      </c>
      <c r="AI111" s="44"/>
      <c r="AJ111" s="9" t="str">
        <f t="shared" si="898"/>
        <v/>
      </c>
      <c r="AK111" s="26" t="str">
        <f t="shared" si="938"/>
        <v/>
      </c>
      <c r="AL111" s="215">
        <f>COUNTIF(AJ$108:AJ111,OK)+COUNTIF(AJ$108:AJ111,RDGfix)+COUNTIF(AJ$108:AJ111,RDGave)+AL$82-1</f>
        <v>0</v>
      </c>
      <c r="AM111" s="44"/>
      <c r="AN111" s="9" t="str">
        <f t="shared" si="899"/>
        <v/>
      </c>
      <c r="AO111" s="26" t="str">
        <f t="shared" si="939"/>
        <v/>
      </c>
      <c r="AP111" s="215">
        <f>COUNTIF(AN$108:AN111,OK)+COUNTIF(AN$108:AN111,RDGfix)+COUNTIF(AN$108:AN111,RDGave)+AP$82-1</f>
        <v>0</v>
      </c>
      <c r="AQ111" s="44"/>
      <c r="AR111" s="9" t="str">
        <f t="shared" si="900"/>
        <v/>
      </c>
      <c r="AS111" s="26" t="str">
        <f t="shared" si="940"/>
        <v/>
      </c>
      <c r="AT111" s="215">
        <f>COUNTIF(AR$108:AR111,OK)+COUNTIF(AR$108:AR111,RDGfix)+COUNTIF(AR$108:AR111,RDGave)+AT$82-1</f>
        <v>0</v>
      </c>
      <c r="AU111" s="44"/>
      <c r="AV111" s="9" t="str">
        <f t="shared" si="901"/>
        <v/>
      </c>
      <c r="AW111" s="26" t="str">
        <f t="shared" si="941"/>
        <v/>
      </c>
      <c r="AX111" s="215">
        <f>COUNTIF(AV$108:AV111,OK)+COUNTIF(AV$108:AV111,RDGfix)+COUNTIF(AV$108:AV111,RDGave)+AX$82-1</f>
        <v>0</v>
      </c>
      <c r="AY111" s="44"/>
      <c r="AZ111" s="9" t="str">
        <f t="shared" si="902"/>
        <v/>
      </c>
      <c r="BA111" s="26" t="str">
        <f t="shared" si="942"/>
        <v/>
      </c>
      <c r="BB111" s="215">
        <f>COUNTIF(AZ$108:AZ111,OK)+COUNTIF(AZ$108:AZ111,RDGfix)+COUNTIF(AZ$108:AZ111,RDGave)+BB$82-1</f>
        <v>0</v>
      </c>
      <c r="BC111" s="44"/>
      <c r="BD111" s="9" t="str">
        <f t="shared" si="903"/>
        <v/>
      </c>
      <c r="BE111" s="26" t="str">
        <f t="shared" si="943"/>
        <v/>
      </c>
      <c r="BF111" s="215">
        <f>COUNTIF(BD$108:BD111,OK)+COUNTIF(BD$108:BD111,RDGfix)+COUNTIF(BD$108:BD111,RDGave)+BF$82-1</f>
        <v>0</v>
      </c>
      <c r="BG111" s="44"/>
      <c r="BH111" s="9" t="str">
        <f t="shared" si="904"/>
        <v/>
      </c>
      <c r="BI111" s="26" t="str">
        <f t="shared" si="944"/>
        <v/>
      </c>
      <c r="BJ111" s="215">
        <f>COUNTIF(BH$108:BH111,OK)+COUNTIF(BH$108:BH111,RDGfix)+COUNTIF(BH$108:BH111,RDGave)+BJ$82-1</f>
        <v>0</v>
      </c>
      <c r="BK111" s="44"/>
      <c r="BL111" s="9" t="str">
        <f t="shared" si="905"/>
        <v/>
      </c>
      <c r="BM111" s="26" t="str">
        <f t="shared" si="945"/>
        <v/>
      </c>
      <c r="BN111" s="215">
        <f>COUNTIF(BL$108:BL111,OK)+COUNTIF(BL$108:BL111,RDGfix)+COUNTIF(BL$108:BL111,RDGave)+BN$82-1</f>
        <v>0</v>
      </c>
      <c r="BO111" s="44"/>
      <c r="BP111" s="9" t="str">
        <f t="shared" si="906"/>
        <v/>
      </c>
      <c r="BQ111" s="26" t="str">
        <f t="shared" si="946"/>
        <v/>
      </c>
      <c r="BR111" s="215">
        <f>COUNTIF(BP$108:BP111,OK)+COUNTIF(BP$108:BP111,RDGfix)+COUNTIF(BP$108:BP111,RDGave)+BR$82-1</f>
        <v>0</v>
      </c>
      <c r="BS111" s="44"/>
      <c r="BT111" s="9" t="str">
        <f t="shared" si="907"/>
        <v/>
      </c>
      <c r="BU111" s="26" t="str">
        <f t="shared" si="947"/>
        <v/>
      </c>
      <c r="BV111" s="215">
        <f>COUNTIF(BT$108:BT111,OK)+COUNTIF(BT$108:BT111,RDGfix)+COUNTIF(BT$108:BT111,RDGave)+BV$82-1</f>
        <v>0</v>
      </c>
      <c r="BW111" s="44"/>
      <c r="BX111" s="9" t="str">
        <f t="shared" si="908"/>
        <v/>
      </c>
      <c r="BY111" s="26" t="str">
        <f t="shared" si="948"/>
        <v/>
      </c>
      <c r="BZ111" s="215">
        <f>COUNTIF(BX$108:BX111,OK)+COUNTIF(BX$108:BX111,RDGfix)+COUNTIF(BX$108:BX111,RDGave)+BZ$82-1</f>
        <v>0</v>
      </c>
      <c r="CA111" s="44"/>
      <c r="CB111" s="9" t="str">
        <f t="shared" si="909"/>
        <v/>
      </c>
      <c r="CC111" s="26" t="str">
        <f t="shared" si="949"/>
        <v/>
      </c>
      <c r="CD111" s="215">
        <f>COUNTIF(CB$108:CB111,OK)+COUNTIF(CB$108:CB111,RDGfix)+COUNTIF(CB$108:CB111,RDGave)+CD$82-1</f>
        <v>0</v>
      </c>
      <c r="CE111" s="44"/>
      <c r="CF111" s="9" t="str">
        <f t="shared" si="910"/>
        <v/>
      </c>
      <c r="CG111" s="26" t="str">
        <f t="shared" si="950"/>
        <v/>
      </c>
      <c r="CH111" s="215">
        <f>COUNTIF(CF$108:CF111,OK)+COUNTIF(CF$108:CF111,RDGfix)+COUNTIF(CF$108:CF111,RDGave)+CH$82-1</f>
        <v>0</v>
      </c>
      <c r="CI111" s="44"/>
      <c r="CJ111" s="9" t="str">
        <f t="shared" si="911"/>
        <v/>
      </c>
      <c r="CK111" s="26" t="str">
        <f t="shared" si="951"/>
        <v/>
      </c>
      <c r="CL111" s="215">
        <f>COUNTIF(CJ$108:CJ111,OK)+COUNTIF(CJ$108:CJ111,RDGfix)+COUNTIF(CJ$108:CJ111,RDGave)+CL$82-1</f>
        <v>0</v>
      </c>
      <c r="CM111" s="44"/>
      <c r="CN111" s="9" t="str">
        <f t="shared" si="912"/>
        <v/>
      </c>
      <c r="CO111" s="26" t="str">
        <f t="shared" si="952"/>
        <v/>
      </c>
      <c r="CP111" s="215">
        <f>COUNTIF(CN$108:CN111,OK)+COUNTIF(CN$108:CN111,RDGfix)+COUNTIF(CN$108:CN111,RDGave)+CP$82-1</f>
        <v>0</v>
      </c>
      <c r="CQ111" s="44"/>
      <c r="CR111" s="9" t="str">
        <f t="shared" si="913"/>
        <v/>
      </c>
      <c r="CS111" s="26" t="str">
        <f t="shared" si="953"/>
        <v/>
      </c>
      <c r="CT111" s="215">
        <f>COUNTIF(CR$108:CR111,OK)+COUNTIF(CR$108:CR111,RDGfix)+COUNTIF(CR$108:CR111,RDGave)+CT$82-1</f>
        <v>0</v>
      </c>
      <c r="CU111" s="44"/>
      <c r="CV111" s="9" t="str">
        <f t="shared" si="914"/>
        <v/>
      </c>
      <c r="CW111" s="26" t="str">
        <f t="shared" si="954"/>
        <v/>
      </c>
      <c r="CX111" s="215">
        <f>COUNTIF(CV$108:CV111,OK)+COUNTIF(CV$108:CV111,RDGfix)+COUNTIF(CV$108:CV111,RDGave)+CX$82-1</f>
        <v>0</v>
      </c>
      <c r="CY111" s="44"/>
      <c r="CZ111" s="9" t="str">
        <f t="shared" si="915"/>
        <v/>
      </c>
      <c r="DA111" s="26" t="str">
        <f t="shared" si="955"/>
        <v/>
      </c>
      <c r="DB111" s="215">
        <f>COUNTIF(CZ$108:CZ111,OK)+COUNTIF(CZ$108:CZ111,RDGfix)+COUNTIF(CZ$108:CZ111,RDGave)+DB$82-1</f>
        <v>0</v>
      </c>
      <c r="DC111" s="44"/>
      <c r="DD111" s="9" t="str">
        <f t="shared" si="916"/>
        <v/>
      </c>
      <c r="DE111" s="26" t="str">
        <f t="shared" si="956"/>
        <v/>
      </c>
      <c r="DF111" s="215">
        <f>COUNTIF(DD$108:DD111,OK)+COUNTIF(DD$108:DD111,RDGfix)+COUNTIF(DD$108:DD111,RDGave)+DF$82-1</f>
        <v>0</v>
      </c>
      <c r="DG111" s="44"/>
      <c r="DH111" s="9" t="str">
        <f t="shared" si="917"/>
        <v/>
      </c>
      <c r="DI111" s="26" t="str">
        <f t="shared" si="957"/>
        <v/>
      </c>
      <c r="DJ111" s="215">
        <f>COUNTIF(DH$108:DH111,OK)+COUNTIF(DH$108:DH111,RDGfix)+COUNTIF(DH$108:DH111,RDGave)+DJ$82-1</f>
        <v>0</v>
      </c>
      <c r="DK111" s="44"/>
      <c r="DL111" s="9" t="str">
        <f t="shared" si="918"/>
        <v/>
      </c>
      <c r="DM111" s="26" t="str">
        <f t="shared" si="958"/>
        <v/>
      </c>
      <c r="DN111" s="215">
        <f>COUNTIF(DL$108:DL111,OK)+COUNTIF(DL$108:DL111,RDGfix)+COUNTIF(DL$108:DL111,RDGave)+DN$82-1</f>
        <v>0</v>
      </c>
      <c r="DO111" s="44"/>
      <c r="DP111" s="9" t="str">
        <f t="shared" si="919"/>
        <v/>
      </c>
      <c r="DQ111" s="26" t="str">
        <f t="shared" si="959"/>
        <v/>
      </c>
      <c r="DR111" s="215">
        <f>COUNTIF(DP$108:DP111,OK)+COUNTIF(DP$108:DP111,RDGfix)+COUNTIF(DP$108:DP111,RDGave)+DR$82-1</f>
        <v>0</v>
      </c>
      <c r="DS111" s="44"/>
      <c r="DT111" s="9" t="str">
        <f t="shared" si="920"/>
        <v/>
      </c>
      <c r="DU111" s="26" t="str">
        <f t="shared" si="960"/>
        <v/>
      </c>
      <c r="DV111" s="215">
        <f>COUNTIF(DT$108:DT111,OK)+COUNTIF(DT$108:DT111,RDGfix)+COUNTIF(DT$108:DT111,RDGave)+DV$82-1</f>
        <v>0</v>
      </c>
      <c r="DW111" s="44"/>
      <c r="DX111" s="9" t="str">
        <f t="shared" si="921"/>
        <v/>
      </c>
      <c r="DY111" s="26" t="str">
        <f t="shared" si="961"/>
        <v/>
      </c>
      <c r="DZ111" s="215">
        <f>COUNTIF(DX$108:DX111,OK)+COUNTIF(DX$108:DX111,RDGfix)+COUNTIF(DX$108:DX111,RDGave)+DZ$82-1</f>
        <v>0</v>
      </c>
      <c r="EA111" s="44"/>
      <c r="EB111" s="9" t="str">
        <f t="shared" si="922"/>
        <v/>
      </c>
      <c r="EC111" s="26" t="str">
        <f t="shared" si="962"/>
        <v/>
      </c>
      <c r="ED111" s="215">
        <f>COUNTIF(EB$108:EB111,OK)+COUNTIF(EB$108:EB111,RDGfix)+COUNTIF(EB$108:EB111,RDGave)+ED$82-1</f>
        <v>0</v>
      </c>
      <c r="EE111" s="44"/>
      <c r="EF111" s="9" t="str">
        <f t="shared" si="923"/>
        <v/>
      </c>
      <c r="EG111" s="26" t="str">
        <f t="shared" si="963"/>
        <v/>
      </c>
      <c r="EH111" s="215">
        <f>COUNTIF(EF$108:EF111,OK)+COUNTIF(EF$108:EF111,RDGfix)+COUNTIF(EF$108:EF111,RDGave)+EH$82-1</f>
        <v>0</v>
      </c>
      <c r="EI111" s="44"/>
      <c r="EJ111" s="9" t="str">
        <f t="shared" si="924"/>
        <v/>
      </c>
      <c r="EK111" s="26" t="str">
        <f t="shared" si="964"/>
        <v/>
      </c>
      <c r="EL111" s="215">
        <f>COUNTIF(EJ$108:EJ111,OK)+COUNTIF(EJ$108:EJ111,RDGfix)+COUNTIF(EJ$108:EJ111,RDGave)+EL$82-1</f>
        <v>0</v>
      </c>
      <c r="EM111" s="44"/>
      <c r="EN111" s="9" t="str">
        <f t="shared" si="925"/>
        <v/>
      </c>
      <c r="EO111" s="26" t="str">
        <f t="shared" si="965"/>
        <v/>
      </c>
      <c r="EP111" s="215">
        <f>COUNTIF(EN$108:EN111,OK)+COUNTIF(EN$108:EN111,RDGfix)+COUNTIF(EN$108:EN111,RDGave)+EP$82-1</f>
        <v>0</v>
      </c>
      <c r="EQ111" s="44"/>
      <c r="ER111" s="9" t="str">
        <f t="shared" si="926"/>
        <v/>
      </c>
      <c r="ES111" s="26" t="str">
        <f t="shared" si="966"/>
        <v/>
      </c>
      <c r="ET111" s="215">
        <f>COUNTIF(ER$108:ER111,OK)+COUNTIF(ER$108:ER111,RDGfix)+COUNTIF(ER$108:ER111,RDGave)+ET$82-1</f>
        <v>0</v>
      </c>
      <c r="EU111" s="44"/>
      <c r="EV111" s="9" t="str">
        <f t="shared" si="927"/>
        <v/>
      </c>
      <c r="EW111" s="26" t="str">
        <f t="shared" si="967"/>
        <v/>
      </c>
      <c r="EX111" s="215">
        <f>COUNTIF(EV$108:EV111,OK)+COUNTIF(EV$108:EV111,RDGfix)+COUNTIF(EV$108:EV111,RDGave)+EX$82-1</f>
        <v>0</v>
      </c>
      <c r="EY111" s="44"/>
      <c r="EZ111" s="9" t="str">
        <f t="shared" si="928"/>
        <v/>
      </c>
      <c r="FA111" s="26" t="str">
        <f t="shared" si="968"/>
        <v/>
      </c>
      <c r="FB111" s="215">
        <f>COUNTIF(EZ$108:EZ111,OK)+COUNTIF(EZ$108:EZ111,RDGfix)+COUNTIF(EZ$108:EZ111,RDGave)+FB$82-1</f>
        <v>0</v>
      </c>
      <c r="FC111" s="44"/>
      <c r="FD111" s="9" t="str">
        <f t="shared" si="929"/>
        <v/>
      </c>
      <c r="FE111" s="26" t="str">
        <f t="shared" si="969"/>
        <v/>
      </c>
      <c r="FF111" s="215">
        <f>COUNTIF(FD$108:FD111,OK)+COUNTIF(FD$108:FD111,RDGfix)+COUNTIF(FD$108:FD111,RDGave)+FF$82-1</f>
        <v>0</v>
      </c>
      <c r="FG111" s="44"/>
      <c r="FH111" s="9" t="str">
        <f t="shared" si="930"/>
        <v/>
      </c>
      <c r="FI111" s="26" t="str">
        <f t="shared" si="970"/>
        <v/>
      </c>
      <c r="FJ111" s="215">
        <f>COUNTIF(FH$108:FH111,OK)+COUNTIF(FH$108:FH111,RDGfix)+COUNTIF(FH$108:FH111,RDGave)+FJ$82-1</f>
        <v>0</v>
      </c>
      <c r="FK111" s="2"/>
      <c r="FL111" s="53"/>
      <c r="FM111" s="2"/>
    </row>
    <row r="112" spans="1:169">
      <c r="B112" s="5" t="s">
        <v>22</v>
      </c>
      <c r="C112" s="242"/>
      <c r="D112" s="6" t="str">
        <f t="shared" si="890"/>
        <v/>
      </c>
      <c r="E112" s="6" t="str">
        <f t="shared" si="649"/>
        <v/>
      </c>
      <c r="F112" s="201">
        <f>COUNTIF(D$108:D112,OK)+COUNTIF(D$108:D112,RDGfix)+COUNTIF(D$108:D112,RDGave)+COUNTIF(D$108:D112,RDGevent)</f>
        <v>0</v>
      </c>
      <c r="G112" s="242"/>
      <c r="H112" s="6" t="str">
        <f t="shared" ref="H112:H130" si="971">IF(G112="","",OK)</f>
        <v/>
      </c>
      <c r="I112" s="6" t="str">
        <f t="shared" ref="I112:I130" si="972">IF(G112="","",IF(AND(H$107="L",H112="DNC"),$I$2,
IF(H112=OK,J112,IF(HLOOKUP(H112,Comments3,2,FALSE)=D,J$107,IF(HLOOKUP(H112,Comments3,2,FALSE)=A,VLOOKUP(G112,Averages,G$4,FALSE),IF(HLOOKUP(H112,Comments3,2,FALSE)=E,VLOOKUP(G112,EventAverage,2,FALSE), HLOOKUP(H112,Comments4,2,FALSE)))))))</f>
        <v/>
      </c>
      <c r="J112" s="201">
        <f>COUNTIF(H$108:H112,OK)+COUNTIF(H$108:H112,RDGfix)+COUNTIF(H$108:H112,RDGave)+COUNTIF(H$108:H112,RDGevent)+J$82-1</f>
        <v>0</v>
      </c>
      <c r="K112" s="43"/>
      <c r="L112" s="6" t="str">
        <f t="shared" ref="L112:L130" si="973">IF(K112="","",OK)</f>
        <v/>
      </c>
      <c r="M112" s="6" t="str">
        <f t="shared" ref="M112:M130" si="974">IF(K112="","",IF(AND(L$107="L",L112="DNC"),$I$2,
IF(L112=OK,N112,IF(HLOOKUP(L112,Comments3,2,FALSE)=D,N$107,IF(HLOOKUP(L112,Comments3,2,FALSE)=A,VLOOKUP(K112,Averages,K$4,FALSE),IF(HLOOKUP(L112,Comments3,2,FALSE)=E,VLOOKUP(K112,EventAverage,2,FALSE), HLOOKUP(L112,Comments4,2,FALSE)))))))</f>
        <v/>
      </c>
      <c r="N112" s="201">
        <f>COUNTIF(L$108:L112,OK)+COUNTIF(L$108:L112,RDGfix)+COUNTIF(L$108:L112,RDGave)+COUNTIF(L$108:L112,RDGevent)+N$82-1</f>
        <v>0</v>
      </c>
      <c r="O112" s="43"/>
      <c r="P112" s="6" t="str">
        <f t="shared" ref="P112:P130" si="975">IF(O112="","",OK)</f>
        <v/>
      </c>
      <c r="Q112" s="6" t="str">
        <f t="shared" ref="Q112:Q130" si="976">IF(O112="","",IF(AND(P$107="L",P112="DNC"),$I$2,
IF(P112=OK,R112,IF(HLOOKUP(P112,Comments3,2,FALSE)=D,R$107,IF(HLOOKUP(P112,Comments3,2,FALSE)=A,VLOOKUP(O112,Averages,O$4,FALSE),IF(HLOOKUP(P112,Comments3,2,FALSE)=E,VLOOKUP(O112,EventAverage,2,FALSE), HLOOKUP(P112,Comments4,2,FALSE)))))))</f>
        <v/>
      </c>
      <c r="R112" s="201">
        <f>COUNTIF(P$108:P112,OK)+COUNTIF(P$108:P112,RDGfix)+COUNTIF(P$108:P112,RDGave)+COUNTIF(P$108:P112,RDGevent)+R$82-1</f>
        <v>0</v>
      </c>
      <c r="S112" s="43"/>
      <c r="T112" s="6" t="str">
        <f t="shared" ref="T112:T130" si="977">IF(S112="","",OK)</f>
        <v/>
      </c>
      <c r="U112" s="6" t="str">
        <f t="shared" ref="U112:U130" si="978">IF(S112="","",IF(AND(T$107="L",T112="DNC"),$I$2,
IF(T112=OK,V112,IF(HLOOKUP(T112,Comments3,2,FALSE)=D,V$107,IF(HLOOKUP(T112,Comments3,2,FALSE)=A,VLOOKUP(S112,Averages,S$4,FALSE),IF(HLOOKUP(T112,Comments3,2,FALSE)=E,VLOOKUP(S112,EventAverage,2,FALSE), HLOOKUP(T112,Comments4,2,FALSE)))))))</f>
        <v/>
      </c>
      <c r="V112" s="201">
        <f>COUNTIF(T$108:T112,OK)+COUNTIF(T$108:T112,RDGfix)+COUNTIF(T$108:T112,RDGave)+COUNTIF(T$108:T112,RDGevent)+V$82-1</f>
        <v>0</v>
      </c>
      <c r="W112" s="43"/>
      <c r="X112" s="6" t="str">
        <f t="shared" ref="X112:X130" si="979">IF(W112="","",OK)</f>
        <v/>
      </c>
      <c r="Y112" s="6" t="str">
        <f t="shared" ref="Y112:Y130" si="980">IF(W112="","",IF(AND(X$107="L",X112="DNC"),$I$2,
IF(X112=OK,Z112,IF(HLOOKUP(X112,Comments3,2,FALSE)=D,Z$107,IF(HLOOKUP(X112,Comments3,2,FALSE)=A,VLOOKUP(W112,Averages,W$4,FALSE),IF(HLOOKUP(X112,Comments3,2,FALSE)=E,VLOOKUP(W112,EventAverage,2,FALSE), HLOOKUP(X112,Comments4,2,FALSE)))))))</f>
        <v/>
      </c>
      <c r="Z112" s="201">
        <f>COUNTIF(X$108:X112,OK)+COUNTIF(X$108:X112,RDGfix)+COUNTIF(X$108:X112,RDGave)+COUNTIF(X$108:X112,RDGevent)+Z$82-1</f>
        <v>0</v>
      </c>
      <c r="AA112" s="43"/>
      <c r="AB112" s="6" t="str">
        <f t="shared" ref="AB112:AB130" si="981">IF(AA112="","",OK)</f>
        <v/>
      </c>
      <c r="AC112" s="6" t="str">
        <f t="shared" ref="AC112:AC130" si="982">IF(AA112="","",IF(AND(AB$107="L",AB112="DNC"),$I$2,
IF(AB112=OK,AD112,IF(HLOOKUP(AB112,Comments3,2,FALSE)=D,AD$107,IF(HLOOKUP(AB112,Comments3,2,FALSE)=A,VLOOKUP(AA112,Averages,AA$4,FALSE),IF(HLOOKUP(AB112,Comments3,2,FALSE)=E,VLOOKUP(AA112,EventAverage,2,FALSE), HLOOKUP(AB112,Comments4,2,FALSE)))))))</f>
        <v/>
      </c>
      <c r="AD112" s="201">
        <f>COUNTIF(AB$108:AB112,OK)+COUNTIF(AB$108:AB112,RDGfix)+COUNTIF(AB$108:AB112,RDGave)+COUNTIF(AB$108:AB112,RDGevent)+AD$82-1</f>
        <v>0</v>
      </c>
      <c r="AE112" s="43"/>
      <c r="AF112" s="6" t="str">
        <f t="shared" ref="AF112:AF130" si="983">IF(AE112="","",OK)</f>
        <v/>
      </c>
      <c r="AG112" s="6" t="str">
        <f t="shared" ref="AG112:AG130" si="984">IF(AE112="","",IF(AND(AF$107="L",AF112="DNC"),$I$2,
IF(AF112=OK,AH112,IF(HLOOKUP(AF112,Comments3,2,FALSE)=D,AH$107,IF(HLOOKUP(AF112,Comments3,2,FALSE)=A,VLOOKUP(AE112,Averages,AE$4,FALSE),IF(HLOOKUP(AF112,Comments3,2,FALSE)=E,VLOOKUP(AE112,EventAverage,2,FALSE), HLOOKUP(AF112,Comments4,2,FALSE)))))))</f>
        <v/>
      </c>
      <c r="AH112" s="201">
        <f>COUNTIF(AF$108:AF112,OK)+COUNTIF(AF$108:AF112,RDGfix)+COUNTIF(AF$108:AF112,RDGave)+COUNTIF(AF$108:AF112,RDGevent)+AH$82-1</f>
        <v>0</v>
      </c>
      <c r="AI112" s="43"/>
      <c r="AJ112" s="6" t="str">
        <f t="shared" ref="AJ112:AJ131" si="985">IF(AI112="","",OK)</f>
        <v/>
      </c>
      <c r="AK112" s="6" t="str">
        <f t="shared" ref="AK112:AK130" si="986">IF(AI112="","",IF(AND(AJ$107="L",AJ112="DNC"),$I$2,
IF(AJ112=OK,AL112,IF(HLOOKUP(AJ112,Comments3,2,FALSE)=D,AL$107,IF(HLOOKUP(AJ112,Comments3,2,FALSE)=A,VLOOKUP(AI112,Averages,AI$4,FALSE),IF(HLOOKUP(AJ112,Comments3,2,FALSE)=E,VLOOKUP(AI112,EventAverage,2,FALSE), HLOOKUP(AJ112,Comments4,2,FALSE)))))))</f>
        <v/>
      </c>
      <c r="AL112" s="201">
        <f>COUNTIF(AJ$108:AJ112,OK)+COUNTIF(AJ$108:AJ112,RDGfix)+COUNTIF(AJ$108:AJ112,RDGave)+COUNTIF(AJ$108:AJ112,RDGevent)+AL$82-1</f>
        <v>0</v>
      </c>
      <c r="AM112" s="242"/>
      <c r="AN112" s="6" t="str">
        <f t="shared" ref="AN112:AN131" si="987">IF(AM112="","",OK)</f>
        <v/>
      </c>
      <c r="AO112" s="6" t="str">
        <f t="shared" ref="AO112:AO131" si="988">IF(AM112="","",IF(AND(AN$107="L",AN112="DNC"),$I$2,
IF(AN112=OK,AP112,IF(HLOOKUP(AN112,Comments3,2,FALSE)=D,AP$107,IF(HLOOKUP(AN112,Comments3,2,FALSE)=A,VLOOKUP(AM112,Averages,AM$4,FALSE),IF(HLOOKUP(AN112,Comments3,2,FALSE)=E,VLOOKUP(AM112,EventAverage,2,FALSE), HLOOKUP(AN112,Comments4,2,FALSE)))))))</f>
        <v/>
      </c>
      <c r="AP112" s="201">
        <f>COUNTIF(AN$108:AN112,OK)+COUNTIF(AN$108:AN112,RDGfix)+COUNTIF(AN$108:AN112,RDGave)+COUNTIF(AN$108:AN112,RDGevent)+AP$82-1</f>
        <v>0</v>
      </c>
      <c r="AQ112" s="43"/>
      <c r="AR112" s="6" t="str">
        <f t="shared" ref="AR112:AR130" si="989">IF(AQ112="","",OK)</f>
        <v/>
      </c>
      <c r="AS112" s="6" t="str">
        <f t="shared" ref="AS112:AS130" si="990">IF(AQ112="","",IF(AND(AR$107="L",AR112="DNC"),$I$2,
IF(AR112=OK,AT112,IF(HLOOKUP(AR112,Comments3,2,FALSE)=D,AT$107,IF(HLOOKUP(AR112,Comments3,2,FALSE)=A,VLOOKUP(AQ112,Averages,AQ$4,FALSE),IF(HLOOKUP(AR112,Comments3,2,FALSE)=E,VLOOKUP(AQ112,EventAverage,2,FALSE), HLOOKUP(AR112,Comments4,2,FALSE)))))))</f>
        <v/>
      </c>
      <c r="AT112" s="201">
        <f>COUNTIF(AR$108:AR112,OK)+COUNTIF(AR$108:AR112,RDGfix)+COUNTIF(AR$108:AR112,RDGave)+COUNTIF(AR$108:AR112,RDGevent)+AT$82-1</f>
        <v>0</v>
      </c>
      <c r="AU112" s="43"/>
      <c r="AV112" s="6" t="str">
        <f t="shared" ref="AV112:AV130" si="991">IF(AU112="","",OK)</f>
        <v/>
      </c>
      <c r="AW112" s="6" t="str">
        <f t="shared" ref="AW112:AW130" si="992">IF(AU112="","",IF(AND(AV$107="L",AV112="DNC"),$I$2,
IF(AV112=OK,AX112,IF(HLOOKUP(AV112,Comments3,2,FALSE)=D,AX$107,IF(HLOOKUP(AV112,Comments3,2,FALSE)=A,VLOOKUP(AU112,Averages,AU$4,FALSE),IF(HLOOKUP(AV112,Comments3,2,FALSE)=E,VLOOKUP(AU112,EventAverage,2,FALSE), HLOOKUP(AV112,Comments4,2,FALSE)))))))</f>
        <v/>
      </c>
      <c r="AX112" s="201">
        <f>COUNTIF(AV$108:AV112,OK)+COUNTIF(AV$108:AV112,RDGfix)+COUNTIF(AV$108:AV112,RDGave)+COUNTIF(AV$108:AV112,RDGevent)+AX$82-1</f>
        <v>0</v>
      </c>
      <c r="AY112" s="43"/>
      <c r="AZ112" s="6" t="str">
        <f t="shared" ref="AZ112:AZ130" si="993">IF(AY112="","",OK)</f>
        <v/>
      </c>
      <c r="BA112" s="6" t="str">
        <f t="shared" ref="BA112:BA130" si="994">IF(AY112="","",IF(AND(AZ$107="L",AZ112="DNC"),$I$2,
IF(AZ112=OK,BB112,IF(HLOOKUP(AZ112,Comments3,2,FALSE)=D,BB$107,IF(HLOOKUP(AZ112,Comments3,2,FALSE)=A,VLOOKUP(AY112,Averages,AY$4,FALSE),IF(HLOOKUP(AZ112,Comments3,2,FALSE)=E,VLOOKUP(AY112,EventAverage,2,FALSE), HLOOKUP(AZ112,Comments4,2,FALSE)))))))</f>
        <v/>
      </c>
      <c r="BB112" s="201">
        <f>COUNTIF(AZ$108:AZ112,OK)+COUNTIF(AZ$108:AZ112,RDGfix)+COUNTIF(AZ$108:AZ112,RDGave)+COUNTIF(AZ$108:AZ112,RDGevent)+BB$82-1</f>
        <v>0</v>
      </c>
      <c r="BC112" s="43"/>
      <c r="BD112" s="6" t="str">
        <f t="shared" ref="BD112:BD130" si="995">IF(BC112="","",OK)</f>
        <v/>
      </c>
      <c r="BE112" s="6" t="str">
        <f t="shared" ref="BE112:BE130" si="996">IF(BC112="","",IF(AND(BD$107="L",BD112="DNC"),$I$2,
IF(BD112=OK,BF112,IF(HLOOKUP(BD112,Comments3,2,FALSE)=D,BF$107,IF(HLOOKUP(BD112,Comments3,2,FALSE)=A,VLOOKUP(BC112,Averages,BC$4,FALSE),IF(HLOOKUP(BD112,Comments3,2,FALSE)=E,VLOOKUP(BC112,EventAverage,2,FALSE), HLOOKUP(BD112,Comments4,2,FALSE)))))))</f>
        <v/>
      </c>
      <c r="BF112" s="201">
        <f>COUNTIF(BD$108:BD112,OK)+COUNTIF(BD$108:BD112,RDGfix)+COUNTIF(BD$108:BD112,RDGave)+COUNTIF(BD$108:BD112,RDGevent)+BF$82-1</f>
        <v>0</v>
      </c>
      <c r="BG112" s="43"/>
      <c r="BH112" s="6" t="str">
        <f t="shared" ref="BH112:BH130" si="997">IF(BG112="","",OK)</f>
        <v/>
      </c>
      <c r="BI112" s="6" t="str">
        <f t="shared" ref="BI112:BI130" si="998">IF(BG112="","",IF(AND(BH$107="L",BH112="DNC"),$I$2,
IF(BH112=OK,BJ112,IF(HLOOKUP(BH112,Comments3,2,FALSE)=D,BJ$107,IF(HLOOKUP(BH112,Comments3,2,FALSE)=A,VLOOKUP(BG112,Averages,BG$4,FALSE),IF(HLOOKUP(BH112,Comments3,2,FALSE)=E,VLOOKUP(BG112,EventAverage,2,FALSE), HLOOKUP(BH112,Comments4,2,FALSE)))))))</f>
        <v/>
      </c>
      <c r="BJ112" s="201">
        <f>COUNTIF(BH$108:BH112,OK)+COUNTIF(BH$108:BH112,RDGfix)+COUNTIF(BH$108:BH112,RDGave)+COUNTIF(BH$108:BH112,RDGevent)+BJ$82-1</f>
        <v>0</v>
      </c>
      <c r="BK112" s="43"/>
      <c r="BL112" s="6" t="str">
        <f t="shared" ref="BL112:BL130" si="999">IF(BK112="","",OK)</f>
        <v/>
      </c>
      <c r="BM112" s="6" t="str">
        <f t="shared" ref="BM112:BM130" si="1000">IF(BK112="","",IF(AND(BL$107="L",BL112="DNC"),$I$2,
IF(BL112=OK,BN112,IF(HLOOKUP(BL112,Comments3,2,FALSE)=D,BN$107,IF(HLOOKUP(BL112,Comments3,2,FALSE)=A,VLOOKUP(BK112,Averages,BK$4,FALSE),IF(HLOOKUP(BL112,Comments3,2,FALSE)=E,VLOOKUP(BK112,EventAverage,2,FALSE), HLOOKUP(BL112,Comments4,2,FALSE)))))))</f>
        <v/>
      </c>
      <c r="BN112" s="201">
        <f>COUNTIF(BL$108:BL112,OK)+COUNTIF(BL$108:BL112,RDGfix)+COUNTIF(BL$108:BL112,RDGave)+COUNTIF(BL$108:BL112,RDGevent)+BN$82-1</f>
        <v>0</v>
      </c>
      <c r="BO112" s="43"/>
      <c r="BP112" s="6" t="str">
        <f t="shared" ref="BP112:BP130" si="1001">IF(BO112="","",OK)</f>
        <v/>
      </c>
      <c r="BQ112" s="6" t="str">
        <f t="shared" ref="BQ112:BQ130" si="1002">IF(BO112="","",IF(AND(BP$107="L",BP112="DNC"),$I$2,
IF(BP112=OK,BR112,IF(HLOOKUP(BP112,Comments3,2,FALSE)=D,BR$107,IF(HLOOKUP(BP112,Comments3,2,FALSE)=A,VLOOKUP(BO112,Averages,BO$4,FALSE),IF(HLOOKUP(BP112,Comments3,2,FALSE)=E,VLOOKUP(BO112,EventAverage,2,FALSE), HLOOKUP(BP112,Comments4,2,FALSE)))))))</f>
        <v/>
      </c>
      <c r="BR112" s="201">
        <f>COUNTIF(BP$108:BP112,OK)+COUNTIF(BP$108:BP112,RDGfix)+COUNTIF(BP$108:BP112,RDGave)+COUNTIF(BP$108:BP112,RDGevent)+BR$82-1</f>
        <v>0</v>
      </c>
      <c r="BS112" s="43"/>
      <c r="BT112" s="6" t="str">
        <f t="shared" ref="BT112:BT130" si="1003">IF(BS112="","",OK)</f>
        <v/>
      </c>
      <c r="BU112" s="6" t="str">
        <f t="shared" ref="BU112:BU130" si="1004">IF(BS112="","",IF(AND(BT$107="L",BT112="DNC"),$I$2,
IF(BT112=OK,BV112,IF(HLOOKUP(BT112,Comments3,2,FALSE)=D,BV$107,IF(HLOOKUP(BT112,Comments3,2,FALSE)=A,VLOOKUP(BS112,Averages,BS$4,FALSE),IF(HLOOKUP(BT112,Comments3,2,FALSE)=E,VLOOKUP(BS112,EventAverage,2,FALSE), HLOOKUP(BT112,Comments4,2,FALSE)))))))</f>
        <v/>
      </c>
      <c r="BV112" s="201">
        <f>COUNTIF(BT$108:BT112,OK)+COUNTIF(BT$108:BT112,RDGfix)+COUNTIF(BT$108:BT112,RDGave)+COUNTIF(BT$108:BT112,RDGevent)+BV$82-1</f>
        <v>0</v>
      </c>
      <c r="BW112" s="43"/>
      <c r="BX112" s="6" t="str">
        <f t="shared" ref="BX112:BX130" si="1005">IF(BW112="","",OK)</f>
        <v/>
      </c>
      <c r="BY112" s="6" t="str">
        <f t="shared" ref="BY112:BY130" si="1006">IF(BW112="","",IF(AND(BX$107="L",BX112="DNC"),$I$2,
IF(BX112=OK,BZ112,IF(HLOOKUP(BX112,Comments3,2,FALSE)=D,BZ$107,IF(HLOOKUP(BX112,Comments3,2,FALSE)=A,VLOOKUP(BW112,Averages,BW$4,FALSE),IF(HLOOKUP(BX112,Comments3,2,FALSE)=E,VLOOKUP(BW112,EventAverage,2,FALSE), HLOOKUP(BX112,Comments4,2,FALSE)))))))</f>
        <v/>
      </c>
      <c r="BZ112" s="201">
        <f>COUNTIF(BX$108:BX112,OK)+COUNTIF(BX$108:BX112,RDGfix)+COUNTIF(BX$108:BX112,RDGave)+COUNTIF(BX$108:BX112,RDGevent)+BZ$82-1</f>
        <v>0</v>
      </c>
      <c r="CA112" s="43"/>
      <c r="CB112" s="6" t="str">
        <f t="shared" ref="CB112:CB130" si="1007">IF(CA112="","",OK)</f>
        <v/>
      </c>
      <c r="CC112" s="6" t="str">
        <f t="shared" ref="CC112:CC130" si="1008">IF(CA112="","",IF(AND(CB$107="L",CB112="DNC"),$I$2,
IF(CB112=OK,CD112,IF(HLOOKUP(CB112,Comments3,2,FALSE)=D,CD$107,IF(HLOOKUP(CB112,Comments3,2,FALSE)=A,VLOOKUP(CA112,Averages,CA$4,FALSE),IF(HLOOKUP(CB112,Comments3,2,FALSE)=E,VLOOKUP(CA112,EventAverage,2,FALSE), HLOOKUP(CB112,Comments4,2,FALSE)))))))</f>
        <v/>
      </c>
      <c r="CD112" s="201">
        <f>COUNTIF(CB$108:CB112,OK)+COUNTIF(CB$108:CB112,RDGfix)+COUNTIF(CB$108:CB112,RDGave)+COUNTIF(CB$108:CB112,RDGevent)+CD$82-1</f>
        <v>0</v>
      </c>
      <c r="CE112" s="43"/>
      <c r="CF112" s="6" t="str">
        <f t="shared" ref="CF112:CF130" si="1009">IF(CE112="","",OK)</f>
        <v/>
      </c>
      <c r="CG112" s="6" t="str">
        <f t="shared" ref="CG112:CG130" si="1010">IF(CE112="","",IF(AND(CF$107="L",CF112="DNC"),$I$2,
IF(CF112=OK,CH112,IF(HLOOKUP(CF112,Comments3,2,FALSE)=D,CH$107,IF(HLOOKUP(CF112,Comments3,2,FALSE)=A,VLOOKUP(CE112,Averages,CE$4,FALSE),IF(HLOOKUP(CF112,Comments3,2,FALSE)=E,VLOOKUP(CE112,EventAverage,2,FALSE), HLOOKUP(CF112,Comments4,2,FALSE)))))))</f>
        <v/>
      </c>
      <c r="CH112" s="201">
        <f>COUNTIF(CF$108:CF112,OK)+COUNTIF(CF$108:CF112,RDGfix)+COUNTIF(CF$108:CF112,RDGave)+COUNTIF(CF$108:CF112,RDGevent)+CH$82-1</f>
        <v>0</v>
      </c>
      <c r="CI112" s="43"/>
      <c r="CJ112" s="6" t="str">
        <f t="shared" ref="CJ112:CJ130" si="1011">IF(CI112="","",OK)</f>
        <v/>
      </c>
      <c r="CK112" s="6" t="str">
        <f t="shared" ref="CK112:CK130" si="1012">IF(CI112="","",IF(AND(CJ$107="L",CJ112="DNC"),$I$2,
IF(CJ112=OK,CL112,IF(HLOOKUP(CJ112,Comments3,2,FALSE)=D,CL$107,IF(HLOOKUP(CJ112,Comments3,2,FALSE)=A,VLOOKUP(CI112,Averages,CI$4,FALSE),IF(HLOOKUP(CJ112,Comments3,2,FALSE)=E,VLOOKUP(CI112,EventAverage,2,FALSE), HLOOKUP(CJ112,Comments4,2,FALSE)))))))</f>
        <v/>
      </c>
      <c r="CL112" s="201">
        <f>COUNTIF(CJ$108:CJ112,OK)+COUNTIF(CJ$108:CJ112,RDGfix)+COUNTIF(CJ$108:CJ112,RDGave)+COUNTIF(CJ$108:CJ112,RDGevent)+CL$82-1</f>
        <v>0</v>
      </c>
      <c r="CM112" s="43"/>
      <c r="CN112" s="6" t="str">
        <f t="shared" ref="CN112:CN130" si="1013">IF(CM112="","",OK)</f>
        <v/>
      </c>
      <c r="CO112" s="6" t="str">
        <f t="shared" ref="CO112:CO130" si="1014">IF(CM112="","",IF(AND(CN$107="L",CN112="DNC"),$I$2,
IF(CN112=OK,CP112,IF(HLOOKUP(CN112,Comments3,2,FALSE)=D,CP$107,IF(HLOOKUP(CN112,Comments3,2,FALSE)=A,VLOOKUP(CM112,Averages,CM$4,FALSE),IF(HLOOKUP(CN112,Comments3,2,FALSE)=E,VLOOKUP(CM112,EventAverage,2,FALSE), HLOOKUP(CN112,Comments4,2,FALSE)))))))</f>
        <v/>
      </c>
      <c r="CP112" s="201">
        <f>COUNTIF(CN$108:CN112,OK)+COUNTIF(CN$108:CN112,RDGfix)+COUNTIF(CN$108:CN112,RDGave)+COUNTIF(CN$108:CN112,RDGevent)+CP$82-1</f>
        <v>0</v>
      </c>
      <c r="CQ112" s="43"/>
      <c r="CR112" s="6" t="str">
        <f t="shared" ref="CR112:CR130" si="1015">IF(CQ112="","",OK)</f>
        <v/>
      </c>
      <c r="CS112" s="6" t="str">
        <f t="shared" ref="CS112:CS130" si="1016">IF(CQ112="","",IF(AND(CR$107="L",CR112="DNC"),$I$2,
IF(CR112=OK,CT112,IF(HLOOKUP(CR112,Comments3,2,FALSE)=D,CT$107,IF(HLOOKUP(CR112,Comments3,2,FALSE)=A,VLOOKUP(CQ112,Averages,CQ$4,FALSE),IF(HLOOKUP(CR112,Comments3,2,FALSE)=E,VLOOKUP(CQ112,EventAverage,2,FALSE), HLOOKUP(CR112,Comments4,2,FALSE)))))))</f>
        <v/>
      </c>
      <c r="CT112" s="201">
        <f>COUNTIF(CR$108:CR112,OK)+COUNTIF(CR$108:CR112,RDGfix)+COUNTIF(CR$108:CR112,RDGave)+COUNTIF(CR$108:CR112,RDGevent)+CT$82-1</f>
        <v>0</v>
      </c>
      <c r="CU112" s="43"/>
      <c r="CV112" s="6" t="str">
        <f t="shared" ref="CV112:CV130" si="1017">IF(CU112="","",OK)</f>
        <v/>
      </c>
      <c r="CW112" s="6" t="str">
        <f t="shared" ref="CW112:CW130" si="1018">IF(CU112="","",IF(AND(CV$107="L",CV112="DNC"),$I$2,
IF(CV112=OK,CX112,IF(HLOOKUP(CV112,Comments3,2,FALSE)=D,CX$107,IF(HLOOKUP(CV112,Comments3,2,FALSE)=A,VLOOKUP(CU112,Averages,CU$4,FALSE),IF(HLOOKUP(CV112,Comments3,2,FALSE)=E,VLOOKUP(CU112,EventAverage,2,FALSE), HLOOKUP(CV112,Comments4,2,FALSE)))))))</f>
        <v/>
      </c>
      <c r="CX112" s="201">
        <f>COUNTIF(CV$108:CV112,OK)+COUNTIF(CV$108:CV112,RDGfix)+COUNTIF(CV$108:CV112,RDGave)+COUNTIF(CV$108:CV112,RDGevent)+CX$82-1</f>
        <v>0</v>
      </c>
      <c r="CY112" s="43"/>
      <c r="CZ112" s="6" t="str">
        <f t="shared" ref="CZ112:CZ130" si="1019">IF(CY112="","",OK)</f>
        <v/>
      </c>
      <c r="DA112" s="6" t="str">
        <f t="shared" ref="DA112:DA130" si="1020">IF(CY112="","",IF(AND(CZ$107="L",CZ112="DNC"),$I$2,
IF(CZ112=OK,DB112,IF(HLOOKUP(CZ112,Comments3,2,FALSE)=D,DB$107,IF(HLOOKUP(CZ112,Comments3,2,FALSE)=A,VLOOKUP(CY112,Averages,CY$4,FALSE),IF(HLOOKUP(CZ112,Comments3,2,FALSE)=E,VLOOKUP(CY112,EventAverage,2,FALSE), HLOOKUP(CZ112,Comments4,2,FALSE)))))))</f>
        <v/>
      </c>
      <c r="DB112" s="201">
        <f>COUNTIF(CZ$108:CZ112,OK)+COUNTIF(CZ$108:CZ112,RDGfix)+COUNTIF(CZ$108:CZ112,RDGave)+COUNTIF(CZ$108:CZ112,RDGevent)+DB$82-1</f>
        <v>0</v>
      </c>
      <c r="DC112" s="43"/>
      <c r="DD112" s="6" t="str">
        <f t="shared" ref="DD112:DD130" si="1021">IF(DC112="","",OK)</f>
        <v/>
      </c>
      <c r="DE112" s="6" t="str">
        <f t="shared" ref="DE112:DE130" si="1022">IF(DC112="","",IF(AND(DD$107="L",DD112="DNC"),$I$2,
IF(DD112=OK,DF112,IF(HLOOKUP(DD112,Comments3,2,FALSE)=D,DF$107,IF(HLOOKUP(DD112,Comments3,2,FALSE)=A,VLOOKUP(DC112,Averages,DC$4,FALSE),IF(HLOOKUP(DD112,Comments3,2,FALSE)=E,VLOOKUP(DC112,EventAverage,2,FALSE), HLOOKUP(DD112,Comments4,2,FALSE)))))))</f>
        <v/>
      </c>
      <c r="DF112" s="201">
        <f>COUNTIF(DD$108:DD112,OK)+COUNTIF(DD$108:DD112,RDGfix)+COUNTIF(DD$108:DD112,RDGave)+COUNTIF(DD$108:DD112,RDGevent)+DF$82-1</f>
        <v>0</v>
      </c>
      <c r="DG112" s="43"/>
      <c r="DH112" s="6" t="str">
        <f t="shared" ref="DH112:DH130" si="1023">IF(DG112="","",OK)</f>
        <v/>
      </c>
      <c r="DI112" s="6" t="str">
        <f t="shared" ref="DI112:DI130" si="1024">IF(DG112="","",IF(AND(DH$107="L",DH112="DNC"),$I$2,
IF(DH112=OK,DJ112,IF(HLOOKUP(DH112,Comments3,2,FALSE)=D,DJ$107,IF(HLOOKUP(DH112,Comments3,2,FALSE)=A,VLOOKUP(DG112,Averages,DG$4,FALSE),IF(HLOOKUP(DH112,Comments3,2,FALSE)=E,VLOOKUP(DG112,EventAverage,2,FALSE), HLOOKUP(DH112,Comments4,2,FALSE)))))))</f>
        <v/>
      </c>
      <c r="DJ112" s="201">
        <f>COUNTIF(DH$108:DH112,OK)+COUNTIF(DH$108:DH112,RDGfix)+COUNTIF(DH$108:DH112,RDGave)+COUNTIF(DH$108:DH112,RDGevent)+DJ$82-1</f>
        <v>0</v>
      </c>
      <c r="DK112" s="43"/>
      <c r="DL112" s="6" t="str">
        <f t="shared" ref="DL112:DL130" si="1025">IF(DK112="","",OK)</f>
        <v/>
      </c>
      <c r="DM112" s="6" t="str">
        <f t="shared" ref="DM112:DM130" si="1026">IF(DK112="","",IF(AND(DL$107="L",DL112="DNC"),$I$2,
IF(DL112=OK,DN112,IF(HLOOKUP(DL112,Comments3,2,FALSE)=D,DN$107,IF(HLOOKUP(DL112,Comments3,2,FALSE)=A,VLOOKUP(DK112,Averages,DK$4,FALSE),IF(HLOOKUP(DL112,Comments3,2,FALSE)=E,VLOOKUP(DK112,EventAverage,2,FALSE), HLOOKUP(DL112,Comments4,2,FALSE)))))))</f>
        <v/>
      </c>
      <c r="DN112" s="201">
        <f>COUNTIF(DL$108:DL112,OK)+COUNTIF(DL$108:DL112,RDGfix)+COUNTIF(DL$108:DL112,RDGave)+COUNTIF(DL$108:DL112,RDGevent)+DN$82-1</f>
        <v>0</v>
      </c>
      <c r="DO112" s="43"/>
      <c r="DP112" s="6" t="str">
        <f t="shared" ref="DP112:DP130" si="1027">IF(DO112="","",OK)</f>
        <v/>
      </c>
      <c r="DQ112" s="6" t="str">
        <f t="shared" ref="DQ112:DQ130" si="1028">IF(DO112="","",IF(AND(DP$107="L",DP112="DNC"),$I$2,
IF(DP112=OK,DR112,IF(HLOOKUP(DP112,Comments3,2,FALSE)=D,DR$107,IF(HLOOKUP(DP112,Comments3,2,FALSE)=A,VLOOKUP(DO112,Averages,DO$4,FALSE),IF(HLOOKUP(DP112,Comments3,2,FALSE)=E,VLOOKUP(DO112,EventAverage,2,FALSE), HLOOKUP(DP112,Comments4,2,FALSE)))))))</f>
        <v/>
      </c>
      <c r="DR112" s="201">
        <f>COUNTIF(DP$108:DP112,OK)+COUNTIF(DP$108:DP112,RDGfix)+COUNTIF(DP$108:DP112,RDGave)+COUNTIF(DP$108:DP112,RDGevent)+DR$82-1</f>
        <v>0</v>
      </c>
      <c r="DS112" s="43"/>
      <c r="DT112" s="6" t="str">
        <f t="shared" ref="DT112:DT130" si="1029">IF(DS112="","",OK)</f>
        <v/>
      </c>
      <c r="DU112" s="6" t="str">
        <f t="shared" ref="DU112:DU130" si="1030">IF(DS112="","",IF(AND(DT$107="L",DT112="DNC"),$I$2,
IF(DT112=OK,DV112,IF(HLOOKUP(DT112,Comments3,2,FALSE)=D,DV$107,IF(HLOOKUP(DT112,Comments3,2,FALSE)=A,VLOOKUP(DS112,Averages,DS$4,FALSE),IF(HLOOKUP(DT112,Comments3,2,FALSE)=E,VLOOKUP(DS112,EventAverage,2,FALSE), HLOOKUP(DT112,Comments4,2,FALSE)))))))</f>
        <v/>
      </c>
      <c r="DV112" s="201">
        <f>COUNTIF(DT$108:DT112,OK)+COUNTIF(DT$108:DT112,RDGfix)+COUNTIF(DT$108:DT112,RDGave)+COUNTIF(DT$108:DT112,RDGevent)+DV$82-1</f>
        <v>0</v>
      </c>
      <c r="DW112" s="43"/>
      <c r="DX112" s="6" t="str">
        <f t="shared" ref="DX112:DX130" si="1031">IF(DW112="","",OK)</f>
        <v/>
      </c>
      <c r="DY112" s="6" t="str">
        <f t="shared" ref="DY112:DY130" si="1032">IF(DW112="","",IF(AND(DX$107="L",DX112="DNC"),$I$2,
IF(DX112=OK,DZ112,IF(HLOOKUP(DX112,Comments3,2,FALSE)=D,DZ$107,IF(HLOOKUP(DX112,Comments3,2,FALSE)=A,VLOOKUP(DW112,Averages,DW$4,FALSE),IF(HLOOKUP(DX112,Comments3,2,FALSE)=E,VLOOKUP(DW112,EventAverage,2,FALSE), HLOOKUP(DX112,Comments4,2,FALSE)))))))</f>
        <v/>
      </c>
      <c r="DZ112" s="201">
        <f>COUNTIF(DX$108:DX112,OK)+COUNTIF(DX$108:DX112,RDGfix)+COUNTIF(DX$108:DX112,RDGave)+COUNTIF(DX$108:DX112,RDGevent)+DZ$82-1</f>
        <v>0</v>
      </c>
      <c r="EA112" s="43"/>
      <c r="EB112" s="6" t="str">
        <f t="shared" ref="EB112:EB130" si="1033">IF(EA112="","",OK)</f>
        <v/>
      </c>
      <c r="EC112" s="6" t="str">
        <f t="shared" ref="EC112:EC130" si="1034">IF(EA112="","",IF(AND(EB$107="L",EB112="DNC"),$I$2,
IF(EB112=OK,ED112,IF(HLOOKUP(EB112,Comments3,2,FALSE)=D,ED$107,IF(HLOOKUP(EB112,Comments3,2,FALSE)=A,VLOOKUP(EA112,Averages,EA$4,FALSE),IF(HLOOKUP(EB112,Comments3,2,FALSE)=E,VLOOKUP(EA112,EventAverage,2,FALSE), HLOOKUP(EB112,Comments4,2,FALSE)))))))</f>
        <v/>
      </c>
      <c r="ED112" s="201">
        <f>COUNTIF(EB$108:EB112,OK)+COUNTIF(EB$108:EB112,RDGfix)+COUNTIF(EB$108:EB112,RDGave)+COUNTIF(EB$108:EB112,RDGevent)+ED$82-1</f>
        <v>0</v>
      </c>
      <c r="EE112" s="43"/>
      <c r="EF112" s="6" t="str">
        <f t="shared" ref="EF112:EF130" si="1035">IF(EE112="","",OK)</f>
        <v/>
      </c>
      <c r="EG112" s="6" t="str">
        <f t="shared" ref="EG112:EG130" si="1036">IF(EE112="","",IF(AND(EF$107="L",EF112="DNC"),$I$2,
IF(EF112=OK,EH112,IF(HLOOKUP(EF112,Comments3,2,FALSE)=D,EH$107,IF(HLOOKUP(EF112,Comments3,2,FALSE)=A,VLOOKUP(EE112,Averages,EE$4,FALSE),IF(HLOOKUP(EF112,Comments3,2,FALSE)=E,VLOOKUP(EE112,EventAverage,2,FALSE), HLOOKUP(EF112,Comments4,2,FALSE)))))))</f>
        <v/>
      </c>
      <c r="EH112" s="201">
        <f>COUNTIF(EF$108:EF112,OK)+COUNTIF(EF$108:EF112,RDGfix)+COUNTIF(EF$108:EF112,RDGave)+COUNTIF(EF$108:EF112,RDGevent)+EH$82-1</f>
        <v>0</v>
      </c>
      <c r="EI112" s="43"/>
      <c r="EJ112" s="6" t="str">
        <f t="shared" ref="EJ112:EJ130" si="1037">IF(EI112="","",OK)</f>
        <v/>
      </c>
      <c r="EK112" s="6" t="str">
        <f t="shared" ref="EK112:EK130" si="1038">IF(EI112="","",IF(AND(EJ$107="L",EJ112="DNC"),$I$2,
IF(EJ112=OK,EL112,IF(HLOOKUP(EJ112,Comments3,2,FALSE)=D,EL$107,IF(HLOOKUP(EJ112,Comments3,2,FALSE)=A,VLOOKUP(EI112,Averages,EI$4,FALSE),IF(HLOOKUP(EJ112,Comments3,2,FALSE)=E,VLOOKUP(EI112,EventAverage,2,FALSE), HLOOKUP(EJ112,Comments4,2,FALSE)))))))</f>
        <v/>
      </c>
      <c r="EL112" s="201">
        <f>COUNTIF(EJ$108:EJ112,OK)+COUNTIF(EJ$108:EJ112,RDGfix)+COUNTIF(EJ$108:EJ112,RDGave)+COUNTIF(EJ$108:EJ112,RDGevent)+EL$82-1</f>
        <v>0</v>
      </c>
      <c r="EM112" s="43"/>
      <c r="EN112" s="6" t="str">
        <f t="shared" ref="EN112:EN130" si="1039">IF(EM112="","",OK)</f>
        <v/>
      </c>
      <c r="EO112" s="6" t="str">
        <f t="shared" ref="EO112:EO130" si="1040">IF(EM112="","",IF(AND(EN$107="L",EN112="DNC"),$I$2,
IF(EN112=OK,EP112,IF(HLOOKUP(EN112,Comments3,2,FALSE)=D,EP$107,IF(HLOOKUP(EN112,Comments3,2,FALSE)=A,VLOOKUP(EM112,Averages,EM$4,FALSE),IF(HLOOKUP(EN112,Comments3,2,FALSE)=E,VLOOKUP(EM112,EventAverage,2,FALSE), HLOOKUP(EN112,Comments4,2,FALSE)))))))</f>
        <v/>
      </c>
      <c r="EP112" s="201">
        <f>COUNTIF(EN$108:EN112,OK)+COUNTIF(EN$108:EN112,RDGfix)+COUNTIF(EN$108:EN112,RDGave)+COUNTIF(EN$108:EN112,RDGevent)+EP$82-1</f>
        <v>0</v>
      </c>
      <c r="EQ112" s="43"/>
      <c r="ER112" s="6" t="str">
        <f t="shared" ref="ER112:ER130" si="1041">IF(EQ112="","",OK)</f>
        <v/>
      </c>
      <c r="ES112" s="6" t="str">
        <f t="shared" ref="ES112:ES130" si="1042">IF(EQ112="","",IF(AND(ER$107="L",ER112="DNC"),$I$2,
IF(ER112=OK,ET112,IF(HLOOKUP(ER112,Comments3,2,FALSE)=D,ET$107,IF(HLOOKUP(ER112,Comments3,2,FALSE)=A,VLOOKUP(EQ112,Averages,EQ$4,FALSE),IF(HLOOKUP(ER112,Comments3,2,FALSE)=E,VLOOKUP(EQ112,EventAverage,2,FALSE), HLOOKUP(ER112,Comments4,2,FALSE)))))))</f>
        <v/>
      </c>
      <c r="ET112" s="201">
        <f>COUNTIF(ER$108:ER112,OK)+COUNTIF(ER$108:ER112,RDGfix)+COUNTIF(ER$108:ER112,RDGave)+COUNTIF(ER$108:ER112,RDGevent)+ET$82-1</f>
        <v>0</v>
      </c>
      <c r="EU112" s="43"/>
      <c r="EV112" s="6" t="str">
        <f t="shared" ref="EV112:EV130" si="1043">IF(EU112="","",OK)</f>
        <v/>
      </c>
      <c r="EW112" s="6" t="str">
        <f t="shared" ref="EW112:EW130" si="1044">IF(EU112="","",IF(AND(EV$107="L",EV112="DNC"),$I$2,
IF(EV112=OK,EX112,IF(HLOOKUP(EV112,Comments3,2,FALSE)=D,EX$107,IF(HLOOKUP(EV112,Comments3,2,FALSE)=A,VLOOKUP(EU112,Averages,EU$4,FALSE),IF(HLOOKUP(EV112,Comments3,2,FALSE)=E,VLOOKUP(EU112,EventAverage,2,FALSE), HLOOKUP(EV112,Comments4,2,FALSE)))))))</f>
        <v/>
      </c>
      <c r="EX112" s="201">
        <f>COUNTIF(EV$108:EV112,OK)+COUNTIF(EV$108:EV112,RDGfix)+COUNTIF(EV$108:EV112,RDGave)+COUNTIF(EV$108:EV112,RDGevent)+EX$82-1</f>
        <v>0</v>
      </c>
      <c r="EY112" s="43"/>
      <c r="EZ112" s="6" t="str">
        <f t="shared" ref="EZ112:EZ130" si="1045">IF(EY112="","",OK)</f>
        <v/>
      </c>
      <c r="FA112" s="6" t="str">
        <f t="shared" ref="FA112:FA130" si="1046">IF(EY112="","",IF(AND(EZ$107="L",EZ112="DNC"),$I$2,
IF(EZ112=OK,FB112,IF(HLOOKUP(EZ112,Comments3,2,FALSE)=D,FB$107,IF(HLOOKUP(EZ112,Comments3,2,FALSE)=A,VLOOKUP(EY112,Averages,EY$4,FALSE),IF(HLOOKUP(EZ112,Comments3,2,FALSE)=E,VLOOKUP(EY112,EventAverage,2,FALSE), HLOOKUP(EZ112,Comments4,2,FALSE)))))))</f>
        <v/>
      </c>
      <c r="FB112" s="201">
        <f>COUNTIF(EZ$108:EZ112,OK)+COUNTIF(EZ$108:EZ112,RDGfix)+COUNTIF(EZ$108:EZ112,RDGave)+COUNTIF(EZ$108:EZ112,RDGevent)+FB$82-1</f>
        <v>0</v>
      </c>
      <c r="FC112" s="43"/>
      <c r="FD112" s="6" t="str">
        <f t="shared" ref="FD112:FD130" si="1047">IF(FC112="","",OK)</f>
        <v/>
      </c>
      <c r="FE112" s="6" t="str">
        <f t="shared" ref="FE112:FE130" si="1048">IF(FC112="","",IF(AND(FD$107="L",FD112="DNC"),$I$2,
IF(FD112=OK,FF112,IF(HLOOKUP(FD112,Comments3,2,FALSE)=D,FF$107,IF(HLOOKUP(FD112,Comments3,2,FALSE)=A,VLOOKUP(FC112,Averages,FC$4,FALSE),IF(HLOOKUP(FD112,Comments3,2,FALSE)=E,VLOOKUP(FC112,EventAverage,2,FALSE), HLOOKUP(FD112,Comments4,2,FALSE)))))))</f>
        <v/>
      </c>
      <c r="FF112" s="201">
        <f>COUNTIF(FD$108:FD112,OK)+COUNTIF(FD$108:FD112,RDGfix)+COUNTIF(FD$108:FD112,RDGave)+COUNTIF(FD$108:FD112,RDGevent)+FF$82-1</f>
        <v>0</v>
      </c>
      <c r="FG112" s="43"/>
      <c r="FH112" s="6" t="str">
        <f t="shared" ref="FH112:FH130" si="1049">IF(FG112="","",OK)</f>
        <v/>
      </c>
      <c r="FI112" s="6" t="str">
        <f t="shared" ref="FI112:FI130" si="1050">IF(FG112="","",IF(AND(FH$107="L",FH112="DNC"),$I$2,
IF(FH112=OK,FJ112,IF(HLOOKUP(FH112,Comments3,2,FALSE)=D,FJ$107,IF(HLOOKUP(FH112,Comments3,2,FALSE)=A,VLOOKUP(FG112,Averages,FG$4,FALSE),IF(HLOOKUP(FH112,Comments3,2,FALSE)=E,VLOOKUP(FG112,EventAverage,2,FALSE), HLOOKUP(FH112,Comments4,2,FALSE)))))))</f>
        <v/>
      </c>
      <c r="FJ112" s="201">
        <f>COUNTIF(FH$108:FH112,OK)+COUNTIF(FH$108:FH112,RDGfix)+COUNTIF(FH$108:FH112,RDGave)+COUNTIF(FH$108:FH112,RDGevent)+FJ$82-1</f>
        <v>0</v>
      </c>
      <c r="FK112" s="2"/>
      <c r="FL112" s="53"/>
      <c r="FM112" s="2"/>
    </row>
    <row r="113" spans="2:169">
      <c r="B113" s="5" t="s">
        <v>23</v>
      </c>
      <c r="C113" s="242"/>
      <c r="D113" s="6" t="str">
        <f t="shared" si="890"/>
        <v/>
      </c>
      <c r="E113" s="6" t="str">
        <f t="shared" si="649"/>
        <v/>
      </c>
      <c r="F113" s="201">
        <f>COUNTIF(D$108:D113,OK)+COUNTIF(D$108:D113,RDGfix)+COUNTIF(D$108:D113,RDGave)+COUNTIF(D$108:D113,RDGevent)</f>
        <v>0</v>
      </c>
      <c r="G113" s="242"/>
      <c r="H113" s="6" t="str">
        <f t="shared" si="971"/>
        <v/>
      </c>
      <c r="I113" s="6" t="str">
        <f t="shared" si="972"/>
        <v/>
      </c>
      <c r="J113" s="201">
        <f>COUNTIF(H$108:H113,OK)+COUNTIF(H$108:H113,RDGfix)+COUNTIF(H$108:H113,RDGave)+COUNTIF(H$108:H113,RDGevent)+J$82-1</f>
        <v>0</v>
      </c>
      <c r="K113" s="43"/>
      <c r="L113" s="6" t="str">
        <f t="shared" si="973"/>
        <v/>
      </c>
      <c r="M113" s="6" t="str">
        <f t="shared" si="974"/>
        <v/>
      </c>
      <c r="N113" s="201">
        <f>COUNTIF(L$108:L113,OK)+COUNTIF(L$108:L113,RDGfix)+COUNTIF(L$108:L113,RDGave)+COUNTIF(L$108:L113,RDGevent)+N$82-1</f>
        <v>0</v>
      </c>
      <c r="O113" s="43"/>
      <c r="P113" s="6" t="str">
        <f t="shared" si="975"/>
        <v/>
      </c>
      <c r="Q113" s="6" t="str">
        <f t="shared" si="976"/>
        <v/>
      </c>
      <c r="R113" s="201">
        <f>COUNTIF(P$108:P113,OK)+COUNTIF(P$108:P113,RDGfix)+COUNTIF(P$108:P113,RDGave)+COUNTIF(P$108:P113,RDGevent)+R$82-1</f>
        <v>0</v>
      </c>
      <c r="S113" s="43"/>
      <c r="T113" s="6" t="str">
        <f t="shared" si="977"/>
        <v/>
      </c>
      <c r="U113" s="6" t="str">
        <f t="shared" si="978"/>
        <v/>
      </c>
      <c r="V113" s="201">
        <f>COUNTIF(T$108:T113,OK)+COUNTIF(T$108:T113,RDGfix)+COUNTIF(T$108:T113,RDGave)+COUNTIF(T$108:T113,RDGevent)+V$82-1</f>
        <v>0</v>
      </c>
      <c r="W113" s="43"/>
      <c r="X113" s="6" t="str">
        <f t="shared" si="979"/>
        <v/>
      </c>
      <c r="Y113" s="6" t="str">
        <f t="shared" si="980"/>
        <v/>
      </c>
      <c r="Z113" s="201">
        <f>COUNTIF(X$108:X113,OK)+COUNTIF(X$108:X113,RDGfix)+COUNTIF(X$108:X113,RDGave)+COUNTIF(X$108:X113,RDGevent)+Z$82-1</f>
        <v>0</v>
      </c>
      <c r="AA113" s="43"/>
      <c r="AB113" s="6" t="str">
        <f t="shared" si="981"/>
        <v/>
      </c>
      <c r="AC113" s="6" t="str">
        <f t="shared" si="982"/>
        <v/>
      </c>
      <c r="AD113" s="201">
        <f>COUNTIF(AB$108:AB113,OK)+COUNTIF(AB$108:AB113,RDGfix)+COUNTIF(AB$108:AB113,RDGave)+COUNTIF(AB$108:AB113,RDGevent)+AD$82-1</f>
        <v>0</v>
      </c>
      <c r="AE113" s="43"/>
      <c r="AF113" s="6" t="str">
        <f t="shared" si="983"/>
        <v/>
      </c>
      <c r="AG113" s="6" t="str">
        <f t="shared" si="984"/>
        <v/>
      </c>
      <c r="AH113" s="201">
        <f>COUNTIF(AF$108:AF113,OK)+COUNTIF(AF$108:AF113,RDGfix)+COUNTIF(AF$108:AF113,RDGave)+COUNTIF(AF$108:AF113,RDGevent)+AH$82-1</f>
        <v>0</v>
      </c>
      <c r="AI113" s="43"/>
      <c r="AJ113" s="6" t="str">
        <f t="shared" si="985"/>
        <v/>
      </c>
      <c r="AK113" s="6" t="str">
        <f t="shared" si="986"/>
        <v/>
      </c>
      <c r="AL113" s="201">
        <f>COUNTIF(AJ$108:AJ113,OK)+COUNTIF(AJ$108:AJ113,RDGfix)+COUNTIF(AJ$108:AJ113,RDGave)+COUNTIF(AJ$108:AJ113,RDGevent)+AL$82-1</f>
        <v>0</v>
      </c>
      <c r="AM113" s="242"/>
      <c r="AN113" s="6" t="str">
        <f t="shared" si="987"/>
        <v/>
      </c>
      <c r="AO113" s="6" t="str">
        <f t="shared" si="988"/>
        <v/>
      </c>
      <c r="AP113" s="201">
        <f>COUNTIF(AN$108:AN113,OK)+COUNTIF(AN$108:AN113,RDGfix)+COUNTIF(AN$108:AN113,RDGave)+COUNTIF(AN$108:AN113,RDGevent)+AP$82-1</f>
        <v>0</v>
      </c>
      <c r="AQ113" s="43"/>
      <c r="AR113" s="6" t="str">
        <f t="shared" si="989"/>
        <v/>
      </c>
      <c r="AS113" s="6" t="str">
        <f t="shared" si="990"/>
        <v/>
      </c>
      <c r="AT113" s="201">
        <f>COUNTIF(AR$108:AR113,OK)+COUNTIF(AR$108:AR113,RDGfix)+COUNTIF(AR$108:AR113,RDGave)+COUNTIF(AR$108:AR113,RDGevent)+AT$82-1</f>
        <v>0</v>
      </c>
      <c r="AU113" s="43"/>
      <c r="AV113" s="6" t="str">
        <f t="shared" si="991"/>
        <v/>
      </c>
      <c r="AW113" s="6" t="str">
        <f t="shared" si="992"/>
        <v/>
      </c>
      <c r="AX113" s="201">
        <f>COUNTIF(AV$108:AV113,OK)+COUNTIF(AV$108:AV113,RDGfix)+COUNTIF(AV$108:AV113,RDGave)+COUNTIF(AV$108:AV113,RDGevent)+AX$82-1</f>
        <v>0</v>
      </c>
      <c r="AY113" s="43"/>
      <c r="AZ113" s="6" t="str">
        <f t="shared" si="993"/>
        <v/>
      </c>
      <c r="BA113" s="6" t="str">
        <f t="shared" si="994"/>
        <v/>
      </c>
      <c r="BB113" s="201">
        <f>COUNTIF(AZ$108:AZ113,OK)+COUNTIF(AZ$108:AZ113,RDGfix)+COUNTIF(AZ$108:AZ113,RDGave)+COUNTIF(AZ$108:AZ113,RDGevent)+BB$82-1</f>
        <v>0</v>
      </c>
      <c r="BC113" s="43"/>
      <c r="BD113" s="6" t="str">
        <f t="shared" si="995"/>
        <v/>
      </c>
      <c r="BE113" s="6" t="str">
        <f t="shared" si="996"/>
        <v/>
      </c>
      <c r="BF113" s="201">
        <f>COUNTIF(BD$108:BD113,OK)+COUNTIF(BD$108:BD113,RDGfix)+COUNTIF(BD$108:BD113,RDGave)+COUNTIF(BD$108:BD113,RDGevent)+BF$82-1</f>
        <v>0</v>
      </c>
      <c r="BG113" s="43"/>
      <c r="BH113" s="6" t="str">
        <f t="shared" si="997"/>
        <v/>
      </c>
      <c r="BI113" s="6" t="str">
        <f t="shared" si="998"/>
        <v/>
      </c>
      <c r="BJ113" s="201">
        <f>COUNTIF(BH$108:BH113,OK)+COUNTIF(BH$108:BH113,RDGfix)+COUNTIF(BH$108:BH113,RDGave)+COUNTIF(BH$108:BH113,RDGevent)+BJ$82-1</f>
        <v>0</v>
      </c>
      <c r="BK113" s="43"/>
      <c r="BL113" s="6" t="str">
        <f t="shared" si="999"/>
        <v/>
      </c>
      <c r="BM113" s="6" t="str">
        <f t="shared" si="1000"/>
        <v/>
      </c>
      <c r="BN113" s="201">
        <f>COUNTIF(BL$108:BL113,OK)+COUNTIF(BL$108:BL113,RDGfix)+COUNTIF(BL$108:BL113,RDGave)+COUNTIF(BL$108:BL113,RDGevent)+BN$82-1</f>
        <v>0</v>
      </c>
      <c r="BO113" s="43"/>
      <c r="BP113" s="6" t="str">
        <f t="shared" si="1001"/>
        <v/>
      </c>
      <c r="BQ113" s="6" t="str">
        <f t="shared" si="1002"/>
        <v/>
      </c>
      <c r="BR113" s="201">
        <f>COUNTIF(BP$108:BP113,OK)+COUNTIF(BP$108:BP113,RDGfix)+COUNTIF(BP$108:BP113,RDGave)+COUNTIF(BP$108:BP113,RDGevent)+BR$82-1</f>
        <v>0</v>
      </c>
      <c r="BS113" s="43"/>
      <c r="BT113" s="6" t="str">
        <f t="shared" si="1003"/>
        <v/>
      </c>
      <c r="BU113" s="6" t="str">
        <f t="shared" si="1004"/>
        <v/>
      </c>
      <c r="BV113" s="201">
        <f>COUNTIF(BT$108:BT113,OK)+COUNTIF(BT$108:BT113,RDGfix)+COUNTIF(BT$108:BT113,RDGave)+COUNTIF(BT$108:BT113,RDGevent)+BV$82-1</f>
        <v>0</v>
      </c>
      <c r="BW113" s="43"/>
      <c r="BX113" s="6" t="str">
        <f t="shared" si="1005"/>
        <v/>
      </c>
      <c r="BY113" s="6" t="str">
        <f t="shared" si="1006"/>
        <v/>
      </c>
      <c r="BZ113" s="201">
        <f>COUNTIF(BX$108:BX113,OK)+COUNTIF(BX$108:BX113,RDGfix)+COUNTIF(BX$108:BX113,RDGave)+COUNTIF(BX$108:BX113,RDGevent)+BZ$82-1</f>
        <v>0</v>
      </c>
      <c r="CA113" s="43"/>
      <c r="CB113" s="6" t="str">
        <f t="shared" si="1007"/>
        <v/>
      </c>
      <c r="CC113" s="6" t="str">
        <f t="shared" si="1008"/>
        <v/>
      </c>
      <c r="CD113" s="201">
        <f>COUNTIF(CB$108:CB113,OK)+COUNTIF(CB$108:CB113,RDGfix)+COUNTIF(CB$108:CB113,RDGave)+COUNTIF(CB$108:CB113,RDGevent)+CD$82-1</f>
        <v>0</v>
      </c>
      <c r="CE113" s="43"/>
      <c r="CF113" s="6" t="str">
        <f t="shared" si="1009"/>
        <v/>
      </c>
      <c r="CG113" s="6" t="str">
        <f t="shared" si="1010"/>
        <v/>
      </c>
      <c r="CH113" s="201">
        <f>COUNTIF(CF$108:CF113,OK)+COUNTIF(CF$108:CF113,RDGfix)+COUNTIF(CF$108:CF113,RDGave)+COUNTIF(CF$108:CF113,RDGevent)+CH$82-1</f>
        <v>0</v>
      </c>
      <c r="CI113" s="43"/>
      <c r="CJ113" s="6" t="str">
        <f t="shared" si="1011"/>
        <v/>
      </c>
      <c r="CK113" s="6" t="str">
        <f t="shared" si="1012"/>
        <v/>
      </c>
      <c r="CL113" s="201">
        <f>COUNTIF(CJ$108:CJ113,OK)+COUNTIF(CJ$108:CJ113,RDGfix)+COUNTIF(CJ$108:CJ113,RDGave)+COUNTIF(CJ$108:CJ113,RDGevent)+CL$82-1</f>
        <v>0</v>
      </c>
      <c r="CM113" s="43"/>
      <c r="CN113" s="6" t="str">
        <f t="shared" si="1013"/>
        <v/>
      </c>
      <c r="CO113" s="6" t="str">
        <f t="shared" si="1014"/>
        <v/>
      </c>
      <c r="CP113" s="201">
        <f>COUNTIF(CN$108:CN113,OK)+COUNTIF(CN$108:CN113,RDGfix)+COUNTIF(CN$108:CN113,RDGave)+COUNTIF(CN$108:CN113,RDGevent)+CP$82-1</f>
        <v>0</v>
      </c>
      <c r="CQ113" s="43"/>
      <c r="CR113" s="6" t="str">
        <f t="shared" si="1015"/>
        <v/>
      </c>
      <c r="CS113" s="6" t="str">
        <f t="shared" si="1016"/>
        <v/>
      </c>
      <c r="CT113" s="201">
        <f>COUNTIF(CR$108:CR113,OK)+COUNTIF(CR$108:CR113,RDGfix)+COUNTIF(CR$108:CR113,RDGave)+COUNTIF(CR$108:CR113,RDGevent)+CT$82-1</f>
        <v>0</v>
      </c>
      <c r="CU113" s="43"/>
      <c r="CV113" s="6" t="str">
        <f t="shared" si="1017"/>
        <v/>
      </c>
      <c r="CW113" s="6" t="str">
        <f t="shared" si="1018"/>
        <v/>
      </c>
      <c r="CX113" s="201">
        <f>COUNTIF(CV$108:CV113,OK)+COUNTIF(CV$108:CV113,RDGfix)+COUNTIF(CV$108:CV113,RDGave)+COUNTIF(CV$108:CV113,RDGevent)+CX$82-1</f>
        <v>0</v>
      </c>
      <c r="CY113" s="43"/>
      <c r="CZ113" s="6" t="str">
        <f t="shared" si="1019"/>
        <v/>
      </c>
      <c r="DA113" s="6" t="str">
        <f t="shared" si="1020"/>
        <v/>
      </c>
      <c r="DB113" s="201">
        <f>COUNTIF(CZ$108:CZ113,OK)+COUNTIF(CZ$108:CZ113,RDGfix)+COUNTIF(CZ$108:CZ113,RDGave)+COUNTIF(CZ$108:CZ113,RDGevent)+DB$82-1</f>
        <v>0</v>
      </c>
      <c r="DC113" s="43"/>
      <c r="DD113" s="6" t="str">
        <f t="shared" si="1021"/>
        <v/>
      </c>
      <c r="DE113" s="6" t="str">
        <f t="shared" si="1022"/>
        <v/>
      </c>
      <c r="DF113" s="201">
        <f>COUNTIF(DD$108:DD113,OK)+COUNTIF(DD$108:DD113,RDGfix)+COUNTIF(DD$108:DD113,RDGave)+COUNTIF(DD$108:DD113,RDGevent)+DF$82-1</f>
        <v>0</v>
      </c>
      <c r="DG113" s="43"/>
      <c r="DH113" s="6" t="str">
        <f t="shared" si="1023"/>
        <v/>
      </c>
      <c r="DI113" s="6" t="str">
        <f t="shared" si="1024"/>
        <v/>
      </c>
      <c r="DJ113" s="201">
        <f>COUNTIF(DH$108:DH113,OK)+COUNTIF(DH$108:DH113,RDGfix)+COUNTIF(DH$108:DH113,RDGave)+COUNTIF(DH$108:DH113,RDGevent)+DJ$82-1</f>
        <v>0</v>
      </c>
      <c r="DK113" s="43"/>
      <c r="DL113" s="6" t="str">
        <f t="shared" si="1025"/>
        <v/>
      </c>
      <c r="DM113" s="6" t="str">
        <f t="shared" si="1026"/>
        <v/>
      </c>
      <c r="DN113" s="201">
        <f>COUNTIF(DL$108:DL113,OK)+COUNTIF(DL$108:DL113,RDGfix)+COUNTIF(DL$108:DL113,RDGave)+COUNTIF(DL$108:DL113,RDGevent)+DN$82-1</f>
        <v>0</v>
      </c>
      <c r="DO113" s="43"/>
      <c r="DP113" s="6" t="str">
        <f t="shared" si="1027"/>
        <v/>
      </c>
      <c r="DQ113" s="6" t="str">
        <f t="shared" si="1028"/>
        <v/>
      </c>
      <c r="DR113" s="201">
        <f>COUNTIF(DP$108:DP113,OK)+COUNTIF(DP$108:DP113,RDGfix)+COUNTIF(DP$108:DP113,RDGave)+COUNTIF(DP$108:DP113,RDGevent)+DR$82-1</f>
        <v>0</v>
      </c>
      <c r="DS113" s="43"/>
      <c r="DT113" s="6" t="str">
        <f t="shared" si="1029"/>
        <v/>
      </c>
      <c r="DU113" s="6" t="str">
        <f t="shared" si="1030"/>
        <v/>
      </c>
      <c r="DV113" s="201">
        <f>COUNTIF(DT$108:DT113,OK)+COUNTIF(DT$108:DT113,RDGfix)+COUNTIF(DT$108:DT113,RDGave)+COUNTIF(DT$108:DT113,RDGevent)+DV$82-1</f>
        <v>0</v>
      </c>
      <c r="DW113" s="43"/>
      <c r="DX113" s="6" t="str">
        <f t="shared" si="1031"/>
        <v/>
      </c>
      <c r="DY113" s="6" t="str">
        <f t="shared" si="1032"/>
        <v/>
      </c>
      <c r="DZ113" s="201">
        <f>COUNTIF(DX$108:DX113,OK)+COUNTIF(DX$108:DX113,RDGfix)+COUNTIF(DX$108:DX113,RDGave)+COUNTIF(DX$108:DX113,RDGevent)+DZ$82-1</f>
        <v>0</v>
      </c>
      <c r="EA113" s="43"/>
      <c r="EB113" s="6" t="str">
        <f t="shared" si="1033"/>
        <v/>
      </c>
      <c r="EC113" s="6" t="str">
        <f t="shared" si="1034"/>
        <v/>
      </c>
      <c r="ED113" s="201">
        <f>COUNTIF(EB$108:EB113,OK)+COUNTIF(EB$108:EB113,RDGfix)+COUNTIF(EB$108:EB113,RDGave)+COUNTIF(EB$108:EB113,RDGevent)+ED$82-1</f>
        <v>0</v>
      </c>
      <c r="EE113" s="43"/>
      <c r="EF113" s="6" t="str">
        <f t="shared" si="1035"/>
        <v/>
      </c>
      <c r="EG113" s="6" t="str">
        <f t="shared" si="1036"/>
        <v/>
      </c>
      <c r="EH113" s="201">
        <f>COUNTIF(EF$108:EF113,OK)+COUNTIF(EF$108:EF113,RDGfix)+COUNTIF(EF$108:EF113,RDGave)+COUNTIF(EF$108:EF113,RDGevent)+EH$82-1</f>
        <v>0</v>
      </c>
      <c r="EI113" s="43"/>
      <c r="EJ113" s="6" t="str">
        <f t="shared" si="1037"/>
        <v/>
      </c>
      <c r="EK113" s="6" t="str">
        <f t="shared" si="1038"/>
        <v/>
      </c>
      <c r="EL113" s="201">
        <f>COUNTIF(EJ$108:EJ113,OK)+COUNTIF(EJ$108:EJ113,RDGfix)+COUNTIF(EJ$108:EJ113,RDGave)+COUNTIF(EJ$108:EJ113,RDGevent)+EL$82-1</f>
        <v>0</v>
      </c>
      <c r="EM113" s="43"/>
      <c r="EN113" s="6" t="str">
        <f t="shared" si="1039"/>
        <v/>
      </c>
      <c r="EO113" s="6" t="str">
        <f t="shared" si="1040"/>
        <v/>
      </c>
      <c r="EP113" s="201">
        <f>COUNTIF(EN$108:EN113,OK)+COUNTIF(EN$108:EN113,RDGfix)+COUNTIF(EN$108:EN113,RDGave)+COUNTIF(EN$108:EN113,RDGevent)+EP$82-1</f>
        <v>0</v>
      </c>
      <c r="EQ113" s="43"/>
      <c r="ER113" s="6" t="str">
        <f t="shared" si="1041"/>
        <v/>
      </c>
      <c r="ES113" s="6" t="str">
        <f t="shared" si="1042"/>
        <v/>
      </c>
      <c r="ET113" s="201">
        <f>COUNTIF(ER$108:ER113,OK)+COUNTIF(ER$108:ER113,RDGfix)+COUNTIF(ER$108:ER113,RDGave)+COUNTIF(ER$108:ER113,RDGevent)+ET$82-1</f>
        <v>0</v>
      </c>
      <c r="EU113" s="43"/>
      <c r="EV113" s="6" t="str">
        <f t="shared" si="1043"/>
        <v/>
      </c>
      <c r="EW113" s="6" t="str">
        <f t="shared" si="1044"/>
        <v/>
      </c>
      <c r="EX113" s="201">
        <f>COUNTIF(EV$108:EV113,OK)+COUNTIF(EV$108:EV113,RDGfix)+COUNTIF(EV$108:EV113,RDGave)+COUNTIF(EV$108:EV113,RDGevent)+EX$82-1</f>
        <v>0</v>
      </c>
      <c r="EY113" s="43"/>
      <c r="EZ113" s="6" t="str">
        <f t="shared" si="1045"/>
        <v/>
      </c>
      <c r="FA113" s="6" t="str">
        <f t="shared" si="1046"/>
        <v/>
      </c>
      <c r="FB113" s="201">
        <f>COUNTIF(EZ$108:EZ113,OK)+COUNTIF(EZ$108:EZ113,RDGfix)+COUNTIF(EZ$108:EZ113,RDGave)+COUNTIF(EZ$108:EZ113,RDGevent)+FB$82-1</f>
        <v>0</v>
      </c>
      <c r="FC113" s="43"/>
      <c r="FD113" s="6" t="str">
        <f t="shared" si="1047"/>
        <v/>
      </c>
      <c r="FE113" s="6" t="str">
        <f t="shared" si="1048"/>
        <v/>
      </c>
      <c r="FF113" s="201">
        <f>COUNTIF(FD$108:FD113,OK)+COUNTIF(FD$108:FD113,RDGfix)+COUNTIF(FD$108:FD113,RDGave)+COUNTIF(FD$108:FD113,RDGevent)+FF$82-1</f>
        <v>0</v>
      </c>
      <c r="FG113" s="43"/>
      <c r="FH113" s="6" t="str">
        <f t="shared" si="1049"/>
        <v/>
      </c>
      <c r="FI113" s="6" t="str">
        <f t="shared" si="1050"/>
        <v/>
      </c>
      <c r="FJ113" s="201">
        <f>COUNTIF(FH$108:FH113,OK)+COUNTIF(FH$108:FH113,RDGfix)+COUNTIF(FH$108:FH113,RDGave)+COUNTIF(FH$108:FH113,RDGevent)+FJ$82-1</f>
        <v>0</v>
      </c>
      <c r="FK113" s="2"/>
      <c r="FL113" s="53"/>
      <c r="FM113" s="2"/>
    </row>
    <row r="114" spans="2:169">
      <c r="B114" s="5" t="s">
        <v>24</v>
      </c>
      <c r="C114" s="242"/>
      <c r="D114" s="6" t="str">
        <f t="shared" si="890"/>
        <v/>
      </c>
      <c r="E114" s="6" t="str">
        <f t="shared" si="649"/>
        <v/>
      </c>
      <c r="F114" s="201">
        <f>COUNTIF(D$108:D114,OK)+COUNTIF(D$108:D114,RDGfix)+COUNTIF(D$108:D114,RDGave)+COUNTIF(D$108:D114,RDGevent)</f>
        <v>0</v>
      </c>
      <c r="G114" s="242"/>
      <c r="H114" s="6" t="str">
        <f t="shared" si="971"/>
        <v/>
      </c>
      <c r="I114" s="6" t="str">
        <f t="shared" si="972"/>
        <v/>
      </c>
      <c r="J114" s="201">
        <f>COUNTIF(H$108:H114,OK)+COUNTIF(H$108:H114,RDGfix)+COUNTIF(H$108:H114,RDGave)+COUNTIF(H$108:H114,RDGevent)+J$82-1</f>
        <v>0</v>
      </c>
      <c r="K114" s="43"/>
      <c r="L114" s="6" t="str">
        <f t="shared" si="973"/>
        <v/>
      </c>
      <c r="M114" s="6" t="str">
        <f t="shared" si="974"/>
        <v/>
      </c>
      <c r="N114" s="201">
        <f>COUNTIF(L$108:L114,OK)+COUNTIF(L$108:L114,RDGfix)+COUNTIF(L$108:L114,RDGave)+COUNTIF(L$108:L114,RDGevent)+N$82-1</f>
        <v>0</v>
      </c>
      <c r="O114" s="43"/>
      <c r="P114" s="6" t="str">
        <f t="shared" si="975"/>
        <v/>
      </c>
      <c r="Q114" s="6" t="str">
        <f t="shared" si="976"/>
        <v/>
      </c>
      <c r="R114" s="201">
        <f>COUNTIF(P$108:P114,OK)+COUNTIF(P$108:P114,RDGfix)+COUNTIF(P$108:P114,RDGave)+COUNTIF(P$108:P114,RDGevent)+R$82-1</f>
        <v>0</v>
      </c>
      <c r="S114" s="43"/>
      <c r="T114" s="6" t="str">
        <f t="shared" si="977"/>
        <v/>
      </c>
      <c r="U114" s="6" t="str">
        <f t="shared" si="978"/>
        <v/>
      </c>
      <c r="V114" s="201">
        <f>COUNTIF(T$108:T114,OK)+COUNTIF(T$108:T114,RDGfix)+COUNTIF(T$108:T114,RDGave)+COUNTIF(T$108:T114,RDGevent)+V$82-1</f>
        <v>0</v>
      </c>
      <c r="W114" s="43"/>
      <c r="X114" s="6" t="str">
        <f t="shared" si="979"/>
        <v/>
      </c>
      <c r="Y114" s="6" t="str">
        <f t="shared" si="980"/>
        <v/>
      </c>
      <c r="Z114" s="201">
        <f>COUNTIF(X$108:X114,OK)+COUNTIF(X$108:X114,RDGfix)+COUNTIF(X$108:X114,RDGave)+COUNTIF(X$108:X114,RDGevent)+Z$82-1</f>
        <v>0</v>
      </c>
      <c r="AA114" s="43"/>
      <c r="AB114" s="6" t="str">
        <f t="shared" si="981"/>
        <v/>
      </c>
      <c r="AC114" s="6" t="str">
        <f t="shared" si="982"/>
        <v/>
      </c>
      <c r="AD114" s="201">
        <f>COUNTIF(AB$108:AB114,OK)+COUNTIF(AB$108:AB114,RDGfix)+COUNTIF(AB$108:AB114,RDGave)+COUNTIF(AB$108:AB114,RDGevent)+AD$82-1</f>
        <v>0</v>
      </c>
      <c r="AE114" s="43"/>
      <c r="AF114" s="6" t="str">
        <f t="shared" si="983"/>
        <v/>
      </c>
      <c r="AG114" s="6" t="str">
        <f t="shared" si="984"/>
        <v/>
      </c>
      <c r="AH114" s="201">
        <f>COUNTIF(AF$108:AF114,OK)+COUNTIF(AF$108:AF114,RDGfix)+COUNTIF(AF$108:AF114,RDGave)+COUNTIF(AF$108:AF114,RDGevent)+AH$82-1</f>
        <v>0</v>
      </c>
      <c r="AI114" s="43"/>
      <c r="AJ114" s="6" t="str">
        <f t="shared" si="985"/>
        <v/>
      </c>
      <c r="AK114" s="6" t="str">
        <f t="shared" si="986"/>
        <v/>
      </c>
      <c r="AL114" s="201">
        <f>COUNTIF(AJ$108:AJ114,OK)+COUNTIF(AJ$108:AJ114,RDGfix)+COUNTIF(AJ$108:AJ114,RDGave)+COUNTIF(AJ$108:AJ114,RDGevent)+AL$82-1</f>
        <v>0</v>
      </c>
      <c r="AM114" s="242"/>
      <c r="AN114" s="6" t="str">
        <f t="shared" si="987"/>
        <v/>
      </c>
      <c r="AO114" s="6" t="str">
        <f t="shared" si="988"/>
        <v/>
      </c>
      <c r="AP114" s="201">
        <f>COUNTIF(AN$108:AN114,OK)+COUNTIF(AN$108:AN114,RDGfix)+COUNTIF(AN$108:AN114,RDGave)+COUNTIF(AN$108:AN114,RDGevent)+AP$82-1</f>
        <v>0</v>
      </c>
      <c r="AQ114" s="43"/>
      <c r="AR114" s="6" t="str">
        <f t="shared" si="989"/>
        <v/>
      </c>
      <c r="AS114" s="6" t="str">
        <f t="shared" si="990"/>
        <v/>
      </c>
      <c r="AT114" s="201">
        <f>COUNTIF(AR$108:AR114,OK)+COUNTIF(AR$108:AR114,RDGfix)+COUNTIF(AR$108:AR114,RDGave)+COUNTIF(AR$108:AR114,RDGevent)+AT$82-1</f>
        <v>0</v>
      </c>
      <c r="AU114" s="43"/>
      <c r="AV114" s="6" t="str">
        <f t="shared" si="991"/>
        <v/>
      </c>
      <c r="AW114" s="6" t="str">
        <f t="shared" si="992"/>
        <v/>
      </c>
      <c r="AX114" s="201">
        <f>COUNTIF(AV$108:AV114,OK)+COUNTIF(AV$108:AV114,RDGfix)+COUNTIF(AV$108:AV114,RDGave)+COUNTIF(AV$108:AV114,RDGevent)+AX$82-1</f>
        <v>0</v>
      </c>
      <c r="AY114" s="43"/>
      <c r="AZ114" s="6" t="str">
        <f t="shared" si="993"/>
        <v/>
      </c>
      <c r="BA114" s="6" t="str">
        <f t="shared" si="994"/>
        <v/>
      </c>
      <c r="BB114" s="201">
        <f>COUNTIF(AZ$108:AZ114,OK)+COUNTIF(AZ$108:AZ114,RDGfix)+COUNTIF(AZ$108:AZ114,RDGave)+COUNTIF(AZ$108:AZ114,RDGevent)+BB$82-1</f>
        <v>0</v>
      </c>
      <c r="BC114" s="43"/>
      <c r="BD114" s="6" t="str">
        <f t="shared" si="995"/>
        <v/>
      </c>
      <c r="BE114" s="6" t="str">
        <f t="shared" si="996"/>
        <v/>
      </c>
      <c r="BF114" s="201">
        <f>COUNTIF(BD$108:BD114,OK)+COUNTIF(BD$108:BD114,RDGfix)+COUNTIF(BD$108:BD114,RDGave)+COUNTIF(BD$108:BD114,RDGevent)+BF$82-1</f>
        <v>0</v>
      </c>
      <c r="BG114" s="43"/>
      <c r="BH114" s="6" t="str">
        <f t="shared" si="997"/>
        <v/>
      </c>
      <c r="BI114" s="6" t="str">
        <f t="shared" si="998"/>
        <v/>
      </c>
      <c r="BJ114" s="201">
        <f>COUNTIF(BH$108:BH114,OK)+COUNTIF(BH$108:BH114,RDGfix)+COUNTIF(BH$108:BH114,RDGave)+COUNTIF(BH$108:BH114,RDGevent)+BJ$82-1</f>
        <v>0</v>
      </c>
      <c r="BK114" s="43"/>
      <c r="BL114" s="6" t="str">
        <f t="shared" si="999"/>
        <v/>
      </c>
      <c r="BM114" s="6" t="str">
        <f t="shared" si="1000"/>
        <v/>
      </c>
      <c r="BN114" s="201">
        <f>COUNTIF(BL$108:BL114,OK)+COUNTIF(BL$108:BL114,RDGfix)+COUNTIF(BL$108:BL114,RDGave)+COUNTIF(BL$108:BL114,RDGevent)+BN$82-1</f>
        <v>0</v>
      </c>
      <c r="BO114" s="43"/>
      <c r="BP114" s="6" t="str">
        <f t="shared" si="1001"/>
        <v/>
      </c>
      <c r="BQ114" s="6" t="str">
        <f t="shared" si="1002"/>
        <v/>
      </c>
      <c r="BR114" s="201">
        <f>COUNTIF(BP$108:BP114,OK)+COUNTIF(BP$108:BP114,RDGfix)+COUNTIF(BP$108:BP114,RDGave)+COUNTIF(BP$108:BP114,RDGevent)+BR$82-1</f>
        <v>0</v>
      </c>
      <c r="BS114" s="43"/>
      <c r="BT114" s="6" t="str">
        <f t="shared" si="1003"/>
        <v/>
      </c>
      <c r="BU114" s="6" t="str">
        <f t="shared" si="1004"/>
        <v/>
      </c>
      <c r="BV114" s="201">
        <f>COUNTIF(BT$108:BT114,OK)+COUNTIF(BT$108:BT114,RDGfix)+COUNTIF(BT$108:BT114,RDGave)+COUNTIF(BT$108:BT114,RDGevent)+BV$82-1</f>
        <v>0</v>
      </c>
      <c r="BW114" s="43"/>
      <c r="BX114" s="6" t="str">
        <f t="shared" si="1005"/>
        <v/>
      </c>
      <c r="BY114" s="6" t="str">
        <f t="shared" si="1006"/>
        <v/>
      </c>
      <c r="BZ114" s="201">
        <f>COUNTIF(BX$108:BX114,OK)+COUNTIF(BX$108:BX114,RDGfix)+COUNTIF(BX$108:BX114,RDGave)+COUNTIF(BX$108:BX114,RDGevent)+BZ$82-1</f>
        <v>0</v>
      </c>
      <c r="CA114" s="43"/>
      <c r="CB114" s="6" t="str">
        <f t="shared" si="1007"/>
        <v/>
      </c>
      <c r="CC114" s="6" t="str">
        <f t="shared" si="1008"/>
        <v/>
      </c>
      <c r="CD114" s="201">
        <f>COUNTIF(CB$108:CB114,OK)+COUNTIF(CB$108:CB114,RDGfix)+COUNTIF(CB$108:CB114,RDGave)+COUNTIF(CB$108:CB114,RDGevent)+CD$82-1</f>
        <v>0</v>
      </c>
      <c r="CE114" s="43"/>
      <c r="CF114" s="6" t="str">
        <f t="shared" si="1009"/>
        <v/>
      </c>
      <c r="CG114" s="6" t="str">
        <f t="shared" si="1010"/>
        <v/>
      </c>
      <c r="CH114" s="201">
        <f>COUNTIF(CF$108:CF114,OK)+COUNTIF(CF$108:CF114,RDGfix)+COUNTIF(CF$108:CF114,RDGave)+COUNTIF(CF$108:CF114,RDGevent)+CH$82-1</f>
        <v>0</v>
      </c>
      <c r="CI114" s="43"/>
      <c r="CJ114" s="6" t="str">
        <f t="shared" si="1011"/>
        <v/>
      </c>
      <c r="CK114" s="6" t="str">
        <f t="shared" si="1012"/>
        <v/>
      </c>
      <c r="CL114" s="201">
        <f>COUNTIF(CJ$108:CJ114,OK)+COUNTIF(CJ$108:CJ114,RDGfix)+COUNTIF(CJ$108:CJ114,RDGave)+COUNTIF(CJ$108:CJ114,RDGevent)+CL$82-1</f>
        <v>0</v>
      </c>
      <c r="CM114" s="43"/>
      <c r="CN114" s="6" t="str">
        <f t="shared" si="1013"/>
        <v/>
      </c>
      <c r="CO114" s="6" t="str">
        <f t="shared" si="1014"/>
        <v/>
      </c>
      <c r="CP114" s="201">
        <f>COUNTIF(CN$108:CN114,OK)+COUNTIF(CN$108:CN114,RDGfix)+COUNTIF(CN$108:CN114,RDGave)+COUNTIF(CN$108:CN114,RDGevent)+CP$82-1</f>
        <v>0</v>
      </c>
      <c r="CQ114" s="43"/>
      <c r="CR114" s="6" t="str">
        <f t="shared" si="1015"/>
        <v/>
      </c>
      <c r="CS114" s="6" t="str">
        <f t="shared" si="1016"/>
        <v/>
      </c>
      <c r="CT114" s="201">
        <f>COUNTIF(CR$108:CR114,OK)+COUNTIF(CR$108:CR114,RDGfix)+COUNTIF(CR$108:CR114,RDGave)+COUNTIF(CR$108:CR114,RDGevent)+CT$82-1</f>
        <v>0</v>
      </c>
      <c r="CU114" s="43"/>
      <c r="CV114" s="6" t="str">
        <f t="shared" si="1017"/>
        <v/>
      </c>
      <c r="CW114" s="6" t="str">
        <f t="shared" si="1018"/>
        <v/>
      </c>
      <c r="CX114" s="201">
        <f>COUNTIF(CV$108:CV114,OK)+COUNTIF(CV$108:CV114,RDGfix)+COUNTIF(CV$108:CV114,RDGave)+COUNTIF(CV$108:CV114,RDGevent)+CX$82-1</f>
        <v>0</v>
      </c>
      <c r="CY114" s="43"/>
      <c r="CZ114" s="6" t="str">
        <f t="shared" si="1019"/>
        <v/>
      </c>
      <c r="DA114" s="6" t="str">
        <f t="shared" si="1020"/>
        <v/>
      </c>
      <c r="DB114" s="201">
        <f>COUNTIF(CZ$108:CZ114,OK)+COUNTIF(CZ$108:CZ114,RDGfix)+COUNTIF(CZ$108:CZ114,RDGave)+COUNTIF(CZ$108:CZ114,RDGevent)+DB$82-1</f>
        <v>0</v>
      </c>
      <c r="DC114" s="43"/>
      <c r="DD114" s="6" t="str">
        <f t="shared" si="1021"/>
        <v/>
      </c>
      <c r="DE114" s="6" t="str">
        <f t="shared" si="1022"/>
        <v/>
      </c>
      <c r="DF114" s="201">
        <f>COUNTIF(DD$108:DD114,OK)+COUNTIF(DD$108:DD114,RDGfix)+COUNTIF(DD$108:DD114,RDGave)+COUNTIF(DD$108:DD114,RDGevent)+DF$82-1</f>
        <v>0</v>
      </c>
      <c r="DG114" s="43"/>
      <c r="DH114" s="6" t="str">
        <f t="shared" si="1023"/>
        <v/>
      </c>
      <c r="DI114" s="6" t="str">
        <f t="shared" si="1024"/>
        <v/>
      </c>
      <c r="DJ114" s="201">
        <f>COUNTIF(DH$108:DH114,OK)+COUNTIF(DH$108:DH114,RDGfix)+COUNTIF(DH$108:DH114,RDGave)+COUNTIF(DH$108:DH114,RDGevent)+DJ$82-1</f>
        <v>0</v>
      </c>
      <c r="DK114" s="43"/>
      <c r="DL114" s="6" t="str">
        <f t="shared" si="1025"/>
        <v/>
      </c>
      <c r="DM114" s="6" t="str">
        <f t="shared" si="1026"/>
        <v/>
      </c>
      <c r="DN114" s="201">
        <f>COUNTIF(DL$108:DL114,OK)+COUNTIF(DL$108:DL114,RDGfix)+COUNTIF(DL$108:DL114,RDGave)+COUNTIF(DL$108:DL114,RDGevent)+DN$82-1</f>
        <v>0</v>
      </c>
      <c r="DO114" s="43"/>
      <c r="DP114" s="6" t="str">
        <f t="shared" si="1027"/>
        <v/>
      </c>
      <c r="DQ114" s="6" t="str">
        <f t="shared" si="1028"/>
        <v/>
      </c>
      <c r="DR114" s="201">
        <f>COUNTIF(DP$108:DP114,OK)+COUNTIF(DP$108:DP114,RDGfix)+COUNTIF(DP$108:DP114,RDGave)+COUNTIF(DP$108:DP114,RDGevent)+DR$82-1</f>
        <v>0</v>
      </c>
      <c r="DS114" s="43"/>
      <c r="DT114" s="6" t="str">
        <f t="shared" si="1029"/>
        <v/>
      </c>
      <c r="DU114" s="6" t="str">
        <f t="shared" si="1030"/>
        <v/>
      </c>
      <c r="DV114" s="201">
        <f>COUNTIF(DT$108:DT114,OK)+COUNTIF(DT$108:DT114,RDGfix)+COUNTIF(DT$108:DT114,RDGave)+COUNTIF(DT$108:DT114,RDGevent)+DV$82-1</f>
        <v>0</v>
      </c>
      <c r="DW114" s="43"/>
      <c r="DX114" s="6" t="str">
        <f t="shared" si="1031"/>
        <v/>
      </c>
      <c r="DY114" s="6" t="str">
        <f t="shared" si="1032"/>
        <v/>
      </c>
      <c r="DZ114" s="201">
        <f>COUNTIF(DX$108:DX114,OK)+COUNTIF(DX$108:DX114,RDGfix)+COUNTIF(DX$108:DX114,RDGave)+COUNTIF(DX$108:DX114,RDGevent)+DZ$82-1</f>
        <v>0</v>
      </c>
      <c r="EA114" s="43"/>
      <c r="EB114" s="6" t="str">
        <f t="shared" si="1033"/>
        <v/>
      </c>
      <c r="EC114" s="6" t="str">
        <f t="shared" si="1034"/>
        <v/>
      </c>
      <c r="ED114" s="201">
        <f>COUNTIF(EB$108:EB114,OK)+COUNTIF(EB$108:EB114,RDGfix)+COUNTIF(EB$108:EB114,RDGave)+COUNTIF(EB$108:EB114,RDGevent)+ED$82-1</f>
        <v>0</v>
      </c>
      <c r="EE114" s="43"/>
      <c r="EF114" s="6" t="str">
        <f t="shared" si="1035"/>
        <v/>
      </c>
      <c r="EG114" s="6" t="str">
        <f t="shared" si="1036"/>
        <v/>
      </c>
      <c r="EH114" s="201">
        <f>COUNTIF(EF$108:EF114,OK)+COUNTIF(EF$108:EF114,RDGfix)+COUNTIF(EF$108:EF114,RDGave)+COUNTIF(EF$108:EF114,RDGevent)+EH$82-1</f>
        <v>0</v>
      </c>
      <c r="EI114" s="43"/>
      <c r="EJ114" s="6" t="str">
        <f t="shared" si="1037"/>
        <v/>
      </c>
      <c r="EK114" s="6" t="str">
        <f t="shared" si="1038"/>
        <v/>
      </c>
      <c r="EL114" s="201">
        <f>COUNTIF(EJ$108:EJ114,OK)+COUNTIF(EJ$108:EJ114,RDGfix)+COUNTIF(EJ$108:EJ114,RDGave)+COUNTIF(EJ$108:EJ114,RDGevent)+EL$82-1</f>
        <v>0</v>
      </c>
      <c r="EM114" s="43"/>
      <c r="EN114" s="6" t="str">
        <f t="shared" si="1039"/>
        <v/>
      </c>
      <c r="EO114" s="6" t="str">
        <f t="shared" si="1040"/>
        <v/>
      </c>
      <c r="EP114" s="201">
        <f>COUNTIF(EN$108:EN114,OK)+COUNTIF(EN$108:EN114,RDGfix)+COUNTIF(EN$108:EN114,RDGave)+COUNTIF(EN$108:EN114,RDGevent)+EP$82-1</f>
        <v>0</v>
      </c>
      <c r="EQ114" s="43"/>
      <c r="ER114" s="6" t="str">
        <f t="shared" si="1041"/>
        <v/>
      </c>
      <c r="ES114" s="6" t="str">
        <f t="shared" si="1042"/>
        <v/>
      </c>
      <c r="ET114" s="201">
        <f>COUNTIF(ER$108:ER114,OK)+COUNTIF(ER$108:ER114,RDGfix)+COUNTIF(ER$108:ER114,RDGave)+COUNTIF(ER$108:ER114,RDGevent)+ET$82-1</f>
        <v>0</v>
      </c>
      <c r="EU114" s="43"/>
      <c r="EV114" s="6" t="str">
        <f t="shared" si="1043"/>
        <v/>
      </c>
      <c r="EW114" s="6" t="str">
        <f t="shared" si="1044"/>
        <v/>
      </c>
      <c r="EX114" s="201">
        <f>COUNTIF(EV$108:EV114,OK)+COUNTIF(EV$108:EV114,RDGfix)+COUNTIF(EV$108:EV114,RDGave)+COUNTIF(EV$108:EV114,RDGevent)+EX$82-1</f>
        <v>0</v>
      </c>
      <c r="EY114" s="43"/>
      <c r="EZ114" s="6" t="str">
        <f t="shared" si="1045"/>
        <v/>
      </c>
      <c r="FA114" s="6" t="str">
        <f t="shared" si="1046"/>
        <v/>
      </c>
      <c r="FB114" s="201">
        <f>COUNTIF(EZ$108:EZ114,OK)+COUNTIF(EZ$108:EZ114,RDGfix)+COUNTIF(EZ$108:EZ114,RDGave)+COUNTIF(EZ$108:EZ114,RDGevent)+FB$82-1</f>
        <v>0</v>
      </c>
      <c r="FC114" s="43"/>
      <c r="FD114" s="6" t="str">
        <f t="shared" si="1047"/>
        <v/>
      </c>
      <c r="FE114" s="6" t="str">
        <f t="shared" si="1048"/>
        <v/>
      </c>
      <c r="FF114" s="201">
        <f>COUNTIF(FD$108:FD114,OK)+COUNTIF(FD$108:FD114,RDGfix)+COUNTIF(FD$108:FD114,RDGave)+COUNTIF(FD$108:FD114,RDGevent)+FF$82-1</f>
        <v>0</v>
      </c>
      <c r="FG114" s="43"/>
      <c r="FH114" s="6" t="str">
        <f t="shared" si="1049"/>
        <v/>
      </c>
      <c r="FI114" s="6" t="str">
        <f t="shared" si="1050"/>
        <v/>
      </c>
      <c r="FJ114" s="201">
        <f>COUNTIF(FH$108:FH114,OK)+COUNTIF(FH$108:FH114,RDGfix)+COUNTIF(FH$108:FH114,RDGave)+COUNTIF(FH$108:FH114,RDGevent)+FJ$82-1</f>
        <v>0</v>
      </c>
      <c r="FK114" s="2"/>
      <c r="FL114" s="53"/>
      <c r="FM114" s="2"/>
    </row>
    <row r="115" spans="2:169">
      <c r="B115" s="5" t="s">
        <v>25</v>
      </c>
      <c r="C115" s="242"/>
      <c r="D115" s="6" t="str">
        <f t="shared" si="890"/>
        <v/>
      </c>
      <c r="E115" s="6" t="str">
        <f t="shared" si="649"/>
        <v/>
      </c>
      <c r="F115" s="201">
        <f>COUNTIF(D$108:D115,OK)+COUNTIF(D$108:D115,RDGfix)+COUNTIF(D$108:D115,RDGave)+COUNTIF(D$108:D115,RDGevent)</f>
        <v>0</v>
      </c>
      <c r="G115" s="242"/>
      <c r="H115" s="6" t="str">
        <f t="shared" si="971"/>
        <v/>
      </c>
      <c r="I115" s="6" t="str">
        <f t="shared" si="972"/>
        <v/>
      </c>
      <c r="J115" s="201">
        <f>COUNTIF(H$108:H115,OK)+COUNTIF(H$108:H115,RDGfix)+COUNTIF(H$108:H115,RDGave)+COUNTIF(H$108:H115,RDGevent)+J$82-1</f>
        <v>0</v>
      </c>
      <c r="K115" s="43"/>
      <c r="L115" s="6" t="str">
        <f t="shared" si="973"/>
        <v/>
      </c>
      <c r="M115" s="6" t="str">
        <f t="shared" si="974"/>
        <v/>
      </c>
      <c r="N115" s="201">
        <f>COUNTIF(L$108:L115,OK)+COUNTIF(L$108:L115,RDGfix)+COUNTIF(L$108:L115,RDGave)+COUNTIF(L$108:L115,RDGevent)+N$82-1</f>
        <v>0</v>
      </c>
      <c r="O115" s="43"/>
      <c r="P115" s="6" t="str">
        <f t="shared" si="975"/>
        <v/>
      </c>
      <c r="Q115" s="6" t="str">
        <f t="shared" si="976"/>
        <v/>
      </c>
      <c r="R115" s="201">
        <f>COUNTIF(P$108:P115,OK)+COUNTIF(P$108:P115,RDGfix)+COUNTIF(P$108:P115,RDGave)+COUNTIF(P$108:P115,RDGevent)+R$82-1</f>
        <v>0</v>
      </c>
      <c r="S115" s="43"/>
      <c r="T115" s="6" t="str">
        <f t="shared" si="977"/>
        <v/>
      </c>
      <c r="U115" s="6" t="str">
        <f t="shared" si="978"/>
        <v/>
      </c>
      <c r="V115" s="201">
        <f>COUNTIF(T$108:T115,OK)+COUNTIF(T$108:T115,RDGfix)+COUNTIF(T$108:T115,RDGave)+COUNTIF(T$108:T115,RDGevent)+V$82-1</f>
        <v>0</v>
      </c>
      <c r="W115" s="43"/>
      <c r="X115" s="6" t="str">
        <f t="shared" si="979"/>
        <v/>
      </c>
      <c r="Y115" s="6" t="str">
        <f t="shared" si="980"/>
        <v/>
      </c>
      <c r="Z115" s="201">
        <f>COUNTIF(X$108:X115,OK)+COUNTIF(X$108:X115,RDGfix)+COUNTIF(X$108:X115,RDGave)+COUNTIF(X$108:X115,RDGevent)+Z$82-1</f>
        <v>0</v>
      </c>
      <c r="AA115" s="43"/>
      <c r="AB115" s="6" t="str">
        <f t="shared" si="981"/>
        <v/>
      </c>
      <c r="AC115" s="6" t="str">
        <f t="shared" si="982"/>
        <v/>
      </c>
      <c r="AD115" s="201">
        <f>COUNTIF(AB$108:AB115,OK)+COUNTIF(AB$108:AB115,RDGfix)+COUNTIF(AB$108:AB115,RDGave)+COUNTIF(AB$108:AB115,RDGevent)+AD$82-1</f>
        <v>0</v>
      </c>
      <c r="AE115" s="43"/>
      <c r="AF115" s="6" t="str">
        <f t="shared" si="983"/>
        <v/>
      </c>
      <c r="AG115" s="6" t="str">
        <f t="shared" si="984"/>
        <v/>
      </c>
      <c r="AH115" s="201">
        <f>COUNTIF(AF$108:AF115,OK)+COUNTIF(AF$108:AF115,RDGfix)+COUNTIF(AF$108:AF115,RDGave)+COUNTIF(AF$108:AF115,RDGevent)+AH$82-1</f>
        <v>0</v>
      </c>
      <c r="AI115" s="43"/>
      <c r="AJ115" s="6" t="str">
        <f t="shared" si="985"/>
        <v/>
      </c>
      <c r="AK115" s="6" t="str">
        <f t="shared" si="986"/>
        <v/>
      </c>
      <c r="AL115" s="201">
        <f>COUNTIF(AJ$108:AJ115,OK)+COUNTIF(AJ$108:AJ115,RDGfix)+COUNTIF(AJ$108:AJ115,RDGave)+COUNTIF(AJ$108:AJ115,RDGevent)+AL$82-1</f>
        <v>0</v>
      </c>
      <c r="AM115" s="242"/>
      <c r="AN115" s="6" t="str">
        <f t="shared" si="987"/>
        <v/>
      </c>
      <c r="AO115" s="6" t="str">
        <f t="shared" si="988"/>
        <v/>
      </c>
      <c r="AP115" s="201">
        <f>COUNTIF(AN$108:AN115,OK)+COUNTIF(AN$108:AN115,RDGfix)+COUNTIF(AN$108:AN115,RDGave)+COUNTIF(AN$108:AN115,RDGevent)+AP$82-1</f>
        <v>0</v>
      </c>
      <c r="AQ115" s="43"/>
      <c r="AR115" s="6" t="str">
        <f t="shared" si="989"/>
        <v/>
      </c>
      <c r="AS115" s="6" t="str">
        <f t="shared" si="990"/>
        <v/>
      </c>
      <c r="AT115" s="201">
        <f>COUNTIF(AR$108:AR115,OK)+COUNTIF(AR$108:AR115,RDGfix)+COUNTIF(AR$108:AR115,RDGave)+COUNTIF(AR$108:AR115,RDGevent)+AT$82-1</f>
        <v>0</v>
      </c>
      <c r="AU115" s="43"/>
      <c r="AV115" s="6" t="str">
        <f t="shared" si="991"/>
        <v/>
      </c>
      <c r="AW115" s="6" t="str">
        <f t="shared" si="992"/>
        <v/>
      </c>
      <c r="AX115" s="201">
        <f>COUNTIF(AV$108:AV115,OK)+COUNTIF(AV$108:AV115,RDGfix)+COUNTIF(AV$108:AV115,RDGave)+COUNTIF(AV$108:AV115,RDGevent)+AX$82-1</f>
        <v>0</v>
      </c>
      <c r="AY115" s="43"/>
      <c r="AZ115" s="6" t="str">
        <f t="shared" si="993"/>
        <v/>
      </c>
      <c r="BA115" s="6" t="str">
        <f t="shared" si="994"/>
        <v/>
      </c>
      <c r="BB115" s="201">
        <f>COUNTIF(AZ$108:AZ115,OK)+COUNTIF(AZ$108:AZ115,RDGfix)+COUNTIF(AZ$108:AZ115,RDGave)+COUNTIF(AZ$108:AZ115,RDGevent)+BB$82-1</f>
        <v>0</v>
      </c>
      <c r="BC115" s="43"/>
      <c r="BD115" s="6" t="str">
        <f t="shared" si="995"/>
        <v/>
      </c>
      <c r="BE115" s="6" t="str">
        <f t="shared" si="996"/>
        <v/>
      </c>
      <c r="BF115" s="201">
        <f>COUNTIF(BD$108:BD115,OK)+COUNTIF(BD$108:BD115,RDGfix)+COUNTIF(BD$108:BD115,RDGave)+COUNTIF(BD$108:BD115,RDGevent)+BF$82-1</f>
        <v>0</v>
      </c>
      <c r="BG115" s="43"/>
      <c r="BH115" s="6" t="str">
        <f t="shared" si="997"/>
        <v/>
      </c>
      <c r="BI115" s="6" t="str">
        <f t="shared" si="998"/>
        <v/>
      </c>
      <c r="BJ115" s="201">
        <f>COUNTIF(BH$108:BH115,OK)+COUNTIF(BH$108:BH115,RDGfix)+COUNTIF(BH$108:BH115,RDGave)+COUNTIF(BH$108:BH115,RDGevent)+BJ$82-1</f>
        <v>0</v>
      </c>
      <c r="BK115" s="43"/>
      <c r="BL115" s="6" t="str">
        <f t="shared" si="999"/>
        <v/>
      </c>
      <c r="BM115" s="6" t="str">
        <f t="shared" si="1000"/>
        <v/>
      </c>
      <c r="BN115" s="201">
        <f>COUNTIF(BL$108:BL115,OK)+COUNTIF(BL$108:BL115,RDGfix)+COUNTIF(BL$108:BL115,RDGave)+COUNTIF(BL$108:BL115,RDGevent)+BN$82-1</f>
        <v>0</v>
      </c>
      <c r="BO115" s="43"/>
      <c r="BP115" s="6" t="str">
        <f t="shared" si="1001"/>
        <v/>
      </c>
      <c r="BQ115" s="6" t="str">
        <f t="shared" si="1002"/>
        <v/>
      </c>
      <c r="BR115" s="201">
        <f>COUNTIF(BP$108:BP115,OK)+COUNTIF(BP$108:BP115,RDGfix)+COUNTIF(BP$108:BP115,RDGave)+COUNTIF(BP$108:BP115,RDGevent)+BR$82-1</f>
        <v>0</v>
      </c>
      <c r="BS115" s="43"/>
      <c r="BT115" s="6" t="str">
        <f t="shared" si="1003"/>
        <v/>
      </c>
      <c r="BU115" s="6" t="str">
        <f t="shared" si="1004"/>
        <v/>
      </c>
      <c r="BV115" s="201">
        <f>COUNTIF(BT$108:BT115,OK)+COUNTIF(BT$108:BT115,RDGfix)+COUNTIF(BT$108:BT115,RDGave)+COUNTIF(BT$108:BT115,RDGevent)+BV$82-1</f>
        <v>0</v>
      </c>
      <c r="BW115" s="43"/>
      <c r="BX115" s="6" t="str">
        <f t="shared" si="1005"/>
        <v/>
      </c>
      <c r="BY115" s="6" t="str">
        <f t="shared" si="1006"/>
        <v/>
      </c>
      <c r="BZ115" s="201">
        <f>COUNTIF(BX$108:BX115,OK)+COUNTIF(BX$108:BX115,RDGfix)+COUNTIF(BX$108:BX115,RDGave)+COUNTIF(BX$108:BX115,RDGevent)+BZ$82-1</f>
        <v>0</v>
      </c>
      <c r="CA115" s="43"/>
      <c r="CB115" s="6" t="str">
        <f t="shared" si="1007"/>
        <v/>
      </c>
      <c r="CC115" s="6" t="str">
        <f t="shared" si="1008"/>
        <v/>
      </c>
      <c r="CD115" s="201">
        <f>COUNTIF(CB$108:CB115,OK)+COUNTIF(CB$108:CB115,RDGfix)+COUNTIF(CB$108:CB115,RDGave)+COUNTIF(CB$108:CB115,RDGevent)+CD$82-1</f>
        <v>0</v>
      </c>
      <c r="CE115" s="43"/>
      <c r="CF115" s="6" t="str">
        <f t="shared" si="1009"/>
        <v/>
      </c>
      <c r="CG115" s="6" t="str">
        <f t="shared" si="1010"/>
        <v/>
      </c>
      <c r="CH115" s="201">
        <f>COUNTIF(CF$108:CF115,OK)+COUNTIF(CF$108:CF115,RDGfix)+COUNTIF(CF$108:CF115,RDGave)+COUNTIF(CF$108:CF115,RDGevent)+CH$82-1</f>
        <v>0</v>
      </c>
      <c r="CI115" s="43"/>
      <c r="CJ115" s="6" t="str">
        <f t="shared" si="1011"/>
        <v/>
      </c>
      <c r="CK115" s="6" t="str">
        <f t="shared" si="1012"/>
        <v/>
      </c>
      <c r="CL115" s="201">
        <f>COUNTIF(CJ$108:CJ115,OK)+COUNTIF(CJ$108:CJ115,RDGfix)+COUNTIF(CJ$108:CJ115,RDGave)+COUNTIF(CJ$108:CJ115,RDGevent)+CL$82-1</f>
        <v>0</v>
      </c>
      <c r="CM115" s="43"/>
      <c r="CN115" s="6" t="str">
        <f t="shared" si="1013"/>
        <v/>
      </c>
      <c r="CO115" s="6" t="str">
        <f t="shared" si="1014"/>
        <v/>
      </c>
      <c r="CP115" s="201">
        <f>COUNTIF(CN$108:CN115,OK)+COUNTIF(CN$108:CN115,RDGfix)+COUNTIF(CN$108:CN115,RDGave)+COUNTIF(CN$108:CN115,RDGevent)+CP$82-1</f>
        <v>0</v>
      </c>
      <c r="CQ115" s="43"/>
      <c r="CR115" s="6" t="str">
        <f t="shared" si="1015"/>
        <v/>
      </c>
      <c r="CS115" s="6" t="str">
        <f t="shared" si="1016"/>
        <v/>
      </c>
      <c r="CT115" s="201">
        <f>COUNTIF(CR$108:CR115,OK)+COUNTIF(CR$108:CR115,RDGfix)+COUNTIF(CR$108:CR115,RDGave)+COUNTIF(CR$108:CR115,RDGevent)+CT$82-1</f>
        <v>0</v>
      </c>
      <c r="CU115" s="43"/>
      <c r="CV115" s="6" t="str">
        <f t="shared" si="1017"/>
        <v/>
      </c>
      <c r="CW115" s="6" t="str">
        <f t="shared" si="1018"/>
        <v/>
      </c>
      <c r="CX115" s="201">
        <f>COUNTIF(CV$108:CV115,OK)+COUNTIF(CV$108:CV115,RDGfix)+COUNTIF(CV$108:CV115,RDGave)+COUNTIF(CV$108:CV115,RDGevent)+CX$82-1</f>
        <v>0</v>
      </c>
      <c r="CY115" s="43"/>
      <c r="CZ115" s="6" t="str">
        <f t="shared" si="1019"/>
        <v/>
      </c>
      <c r="DA115" s="6" t="str">
        <f t="shared" si="1020"/>
        <v/>
      </c>
      <c r="DB115" s="201">
        <f>COUNTIF(CZ$108:CZ115,OK)+COUNTIF(CZ$108:CZ115,RDGfix)+COUNTIF(CZ$108:CZ115,RDGave)+COUNTIF(CZ$108:CZ115,RDGevent)+DB$82-1</f>
        <v>0</v>
      </c>
      <c r="DC115" s="43"/>
      <c r="DD115" s="6" t="str">
        <f t="shared" si="1021"/>
        <v/>
      </c>
      <c r="DE115" s="6" t="str">
        <f t="shared" si="1022"/>
        <v/>
      </c>
      <c r="DF115" s="201">
        <f>COUNTIF(DD$108:DD115,OK)+COUNTIF(DD$108:DD115,RDGfix)+COUNTIF(DD$108:DD115,RDGave)+COUNTIF(DD$108:DD115,RDGevent)+DF$82-1</f>
        <v>0</v>
      </c>
      <c r="DG115" s="43"/>
      <c r="DH115" s="6" t="str">
        <f t="shared" si="1023"/>
        <v/>
      </c>
      <c r="DI115" s="6" t="str">
        <f t="shared" si="1024"/>
        <v/>
      </c>
      <c r="DJ115" s="201">
        <f>COUNTIF(DH$108:DH115,OK)+COUNTIF(DH$108:DH115,RDGfix)+COUNTIF(DH$108:DH115,RDGave)+COUNTIF(DH$108:DH115,RDGevent)+DJ$82-1</f>
        <v>0</v>
      </c>
      <c r="DK115" s="43"/>
      <c r="DL115" s="6" t="str">
        <f t="shared" si="1025"/>
        <v/>
      </c>
      <c r="DM115" s="6" t="str">
        <f t="shared" si="1026"/>
        <v/>
      </c>
      <c r="DN115" s="201">
        <f>COUNTIF(DL$108:DL115,OK)+COUNTIF(DL$108:DL115,RDGfix)+COUNTIF(DL$108:DL115,RDGave)+COUNTIF(DL$108:DL115,RDGevent)+DN$82-1</f>
        <v>0</v>
      </c>
      <c r="DO115" s="43"/>
      <c r="DP115" s="6" t="str">
        <f t="shared" si="1027"/>
        <v/>
      </c>
      <c r="DQ115" s="6" t="str">
        <f t="shared" si="1028"/>
        <v/>
      </c>
      <c r="DR115" s="201">
        <f>COUNTIF(DP$108:DP115,OK)+COUNTIF(DP$108:DP115,RDGfix)+COUNTIF(DP$108:DP115,RDGave)+COUNTIF(DP$108:DP115,RDGevent)+DR$82-1</f>
        <v>0</v>
      </c>
      <c r="DS115" s="43"/>
      <c r="DT115" s="6" t="str">
        <f t="shared" si="1029"/>
        <v/>
      </c>
      <c r="DU115" s="6" t="str">
        <f t="shared" si="1030"/>
        <v/>
      </c>
      <c r="DV115" s="201">
        <f>COUNTIF(DT$108:DT115,OK)+COUNTIF(DT$108:DT115,RDGfix)+COUNTIF(DT$108:DT115,RDGave)+COUNTIF(DT$108:DT115,RDGevent)+DV$82-1</f>
        <v>0</v>
      </c>
      <c r="DW115" s="43"/>
      <c r="DX115" s="6" t="str">
        <f t="shared" si="1031"/>
        <v/>
      </c>
      <c r="DY115" s="6" t="str">
        <f t="shared" si="1032"/>
        <v/>
      </c>
      <c r="DZ115" s="201">
        <f>COUNTIF(DX$108:DX115,OK)+COUNTIF(DX$108:DX115,RDGfix)+COUNTIF(DX$108:DX115,RDGave)+COUNTIF(DX$108:DX115,RDGevent)+DZ$82-1</f>
        <v>0</v>
      </c>
      <c r="EA115" s="43"/>
      <c r="EB115" s="6" t="str">
        <f t="shared" si="1033"/>
        <v/>
      </c>
      <c r="EC115" s="6" t="str">
        <f t="shared" si="1034"/>
        <v/>
      </c>
      <c r="ED115" s="201">
        <f>COUNTIF(EB$108:EB115,OK)+COUNTIF(EB$108:EB115,RDGfix)+COUNTIF(EB$108:EB115,RDGave)+COUNTIF(EB$108:EB115,RDGevent)+ED$82-1</f>
        <v>0</v>
      </c>
      <c r="EE115" s="43"/>
      <c r="EF115" s="6" t="str">
        <f t="shared" si="1035"/>
        <v/>
      </c>
      <c r="EG115" s="6" t="str">
        <f t="shared" si="1036"/>
        <v/>
      </c>
      <c r="EH115" s="201">
        <f>COUNTIF(EF$108:EF115,OK)+COUNTIF(EF$108:EF115,RDGfix)+COUNTIF(EF$108:EF115,RDGave)+COUNTIF(EF$108:EF115,RDGevent)+EH$82-1</f>
        <v>0</v>
      </c>
      <c r="EI115" s="43"/>
      <c r="EJ115" s="6" t="str">
        <f t="shared" si="1037"/>
        <v/>
      </c>
      <c r="EK115" s="6" t="str">
        <f t="shared" si="1038"/>
        <v/>
      </c>
      <c r="EL115" s="201">
        <f>COUNTIF(EJ$108:EJ115,OK)+COUNTIF(EJ$108:EJ115,RDGfix)+COUNTIF(EJ$108:EJ115,RDGave)+COUNTIF(EJ$108:EJ115,RDGevent)+EL$82-1</f>
        <v>0</v>
      </c>
      <c r="EM115" s="43"/>
      <c r="EN115" s="6" t="str">
        <f t="shared" si="1039"/>
        <v/>
      </c>
      <c r="EO115" s="6" t="str">
        <f t="shared" si="1040"/>
        <v/>
      </c>
      <c r="EP115" s="201">
        <f>COUNTIF(EN$108:EN115,OK)+COUNTIF(EN$108:EN115,RDGfix)+COUNTIF(EN$108:EN115,RDGave)+COUNTIF(EN$108:EN115,RDGevent)+EP$82-1</f>
        <v>0</v>
      </c>
      <c r="EQ115" s="43"/>
      <c r="ER115" s="6" t="str">
        <f t="shared" si="1041"/>
        <v/>
      </c>
      <c r="ES115" s="6" t="str">
        <f t="shared" si="1042"/>
        <v/>
      </c>
      <c r="ET115" s="201">
        <f>COUNTIF(ER$108:ER115,OK)+COUNTIF(ER$108:ER115,RDGfix)+COUNTIF(ER$108:ER115,RDGave)+COUNTIF(ER$108:ER115,RDGevent)+ET$82-1</f>
        <v>0</v>
      </c>
      <c r="EU115" s="43"/>
      <c r="EV115" s="6" t="str">
        <f t="shared" si="1043"/>
        <v/>
      </c>
      <c r="EW115" s="6" t="str">
        <f t="shared" si="1044"/>
        <v/>
      </c>
      <c r="EX115" s="201">
        <f>COUNTIF(EV$108:EV115,OK)+COUNTIF(EV$108:EV115,RDGfix)+COUNTIF(EV$108:EV115,RDGave)+COUNTIF(EV$108:EV115,RDGevent)+EX$82-1</f>
        <v>0</v>
      </c>
      <c r="EY115" s="43"/>
      <c r="EZ115" s="6" t="str">
        <f t="shared" si="1045"/>
        <v/>
      </c>
      <c r="FA115" s="6" t="str">
        <f t="shared" si="1046"/>
        <v/>
      </c>
      <c r="FB115" s="201">
        <f>COUNTIF(EZ$108:EZ115,OK)+COUNTIF(EZ$108:EZ115,RDGfix)+COUNTIF(EZ$108:EZ115,RDGave)+COUNTIF(EZ$108:EZ115,RDGevent)+FB$82-1</f>
        <v>0</v>
      </c>
      <c r="FC115" s="43"/>
      <c r="FD115" s="6" t="str">
        <f t="shared" si="1047"/>
        <v/>
      </c>
      <c r="FE115" s="6" t="str">
        <f t="shared" si="1048"/>
        <v/>
      </c>
      <c r="FF115" s="201">
        <f>COUNTIF(FD$108:FD115,OK)+COUNTIF(FD$108:FD115,RDGfix)+COUNTIF(FD$108:FD115,RDGave)+COUNTIF(FD$108:FD115,RDGevent)+FF$82-1</f>
        <v>0</v>
      </c>
      <c r="FG115" s="43"/>
      <c r="FH115" s="6" t="str">
        <f t="shared" si="1049"/>
        <v/>
      </c>
      <c r="FI115" s="6" t="str">
        <f t="shared" si="1050"/>
        <v/>
      </c>
      <c r="FJ115" s="201">
        <f>COUNTIF(FH$108:FH115,OK)+COUNTIF(FH$108:FH115,RDGfix)+COUNTIF(FH$108:FH115,RDGave)+COUNTIF(FH$108:FH115,RDGevent)+FJ$82-1</f>
        <v>0</v>
      </c>
      <c r="FK115" s="2"/>
      <c r="FL115" s="53"/>
      <c r="FM115" s="2"/>
    </row>
    <row r="116" spans="2:169">
      <c r="B116" s="5" t="s">
        <v>26</v>
      </c>
      <c r="C116" s="242"/>
      <c r="D116" s="6" t="str">
        <f t="shared" si="890"/>
        <v/>
      </c>
      <c r="E116" s="6" t="str">
        <f t="shared" si="649"/>
        <v/>
      </c>
      <c r="F116" s="201">
        <f>COUNTIF(D$108:D116,OK)+COUNTIF(D$108:D116,RDGfix)+COUNTIF(D$108:D116,RDGave)+COUNTIF(D$108:D116,RDGevent)</f>
        <v>0</v>
      </c>
      <c r="G116" s="242"/>
      <c r="H116" s="6" t="str">
        <f t="shared" si="971"/>
        <v/>
      </c>
      <c r="I116" s="6" t="str">
        <f t="shared" si="972"/>
        <v/>
      </c>
      <c r="J116" s="201">
        <f>COUNTIF(H$108:H116,OK)+COUNTIF(H$108:H116,RDGfix)+COUNTIF(H$108:H116,RDGave)+COUNTIF(H$108:H116,RDGevent)+J$82-1</f>
        <v>0</v>
      </c>
      <c r="K116" s="43"/>
      <c r="L116" s="6" t="str">
        <f t="shared" si="973"/>
        <v/>
      </c>
      <c r="M116" s="6" t="str">
        <f t="shared" si="974"/>
        <v/>
      </c>
      <c r="N116" s="201">
        <f>COUNTIF(L$108:L116,OK)+COUNTIF(L$108:L116,RDGfix)+COUNTIF(L$108:L116,RDGave)+COUNTIF(L$108:L116,RDGevent)+N$82-1</f>
        <v>0</v>
      </c>
      <c r="O116" s="43"/>
      <c r="P116" s="6" t="str">
        <f t="shared" si="975"/>
        <v/>
      </c>
      <c r="Q116" s="6" t="str">
        <f t="shared" si="976"/>
        <v/>
      </c>
      <c r="R116" s="201">
        <f>COUNTIF(P$108:P116,OK)+COUNTIF(P$108:P116,RDGfix)+COUNTIF(P$108:P116,RDGave)+COUNTIF(P$108:P116,RDGevent)+R$82-1</f>
        <v>0</v>
      </c>
      <c r="S116" s="43"/>
      <c r="T116" s="6" t="str">
        <f t="shared" si="977"/>
        <v/>
      </c>
      <c r="U116" s="6" t="str">
        <f t="shared" si="978"/>
        <v/>
      </c>
      <c r="V116" s="201">
        <f>COUNTIF(T$108:T116,OK)+COUNTIF(T$108:T116,RDGfix)+COUNTIF(T$108:T116,RDGave)+COUNTIF(T$108:T116,RDGevent)+V$82-1</f>
        <v>0</v>
      </c>
      <c r="W116" s="43"/>
      <c r="X116" s="6" t="str">
        <f t="shared" si="979"/>
        <v/>
      </c>
      <c r="Y116" s="6" t="str">
        <f t="shared" si="980"/>
        <v/>
      </c>
      <c r="Z116" s="201">
        <f>COUNTIF(X$108:X116,OK)+COUNTIF(X$108:X116,RDGfix)+COUNTIF(X$108:X116,RDGave)+COUNTIF(X$108:X116,RDGevent)+Z$82-1</f>
        <v>0</v>
      </c>
      <c r="AA116" s="43"/>
      <c r="AB116" s="6" t="str">
        <f t="shared" si="981"/>
        <v/>
      </c>
      <c r="AC116" s="6" t="str">
        <f t="shared" si="982"/>
        <v/>
      </c>
      <c r="AD116" s="201">
        <f>COUNTIF(AB$108:AB116,OK)+COUNTIF(AB$108:AB116,RDGfix)+COUNTIF(AB$108:AB116,RDGave)+COUNTIF(AB$108:AB116,RDGevent)+AD$82-1</f>
        <v>0</v>
      </c>
      <c r="AE116" s="43"/>
      <c r="AF116" s="6" t="str">
        <f t="shared" si="983"/>
        <v/>
      </c>
      <c r="AG116" s="6" t="str">
        <f t="shared" si="984"/>
        <v/>
      </c>
      <c r="AH116" s="201">
        <f>COUNTIF(AF$108:AF116,OK)+COUNTIF(AF$108:AF116,RDGfix)+COUNTIF(AF$108:AF116,RDGave)+COUNTIF(AF$108:AF116,RDGevent)+AH$82-1</f>
        <v>0</v>
      </c>
      <c r="AI116" s="43"/>
      <c r="AJ116" s="6" t="str">
        <f t="shared" si="985"/>
        <v/>
      </c>
      <c r="AK116" s="6" t="str">
        <f t="shared" si="986"/>
        <v/>
      </c>
      <c r="AL116" s="201">
        <f>COUNTIF(AJ$108:AJ116,OK)+COUNTIF(AJ$108:AJ116,RDGfix)+COUNTIF(AJ$108:AJ116,RDGave)+COUNTIF(AJ$108:AJ116,RDGevent)+AL$82-1</f>
        <v>0</v>
      </c>
      <c r="AM116" s="242"/>
      <c r="AN116" s="6" t="str">
        <f t="shared" si="987"/>
        <v/>
      </c>
      <c r="AO116" s="6" t="str">
        <f t="shared" si="988"/>
        <v/>
      </c>
      <c r="AP116" s="201">
        <f>COUNTIF(AN$108:AN116,OK)+COUNTIF(AN$108:AN116,RDGfix)+COUNTIF(AN$108:AN116,RDGave)+COUNTIF(AN$108:AN116,RDGevent)+AP$82-1</f>
        <v>0</v>
      </c>
      <c r="AQ116" s="43"/>
      <c r="AR116" s="6" t="str">
        <f t="shared" si="989"/>
        <v/>
      </c>
      <c r="AS116" s="6" t="str">
        <f t="shared" si="990"/>
        <v/>
      </c>
      <c r="AT116" s="201">
        <f>COUNTIF(AR$108:AR116,OK)+COUNTIF(AR$108:AR116,RDGfix)+COUNTIF(AR$108:AR116,RDGave)+COUNTIF(AR$108:AR116,RDGevent)+AT$82-1</f>
        <v>0</v>
      </c>
      <c r="AU116" s="43"/>
      <c r="AV116" s="6" t="str">
        <f t="shared" si="991"/>
        <v/>
      </c>
      <c r="AW116" s="6" t="str">
        <f t="shared" si="992"/>
        <v/>
      </c>
      <c r="AX116" s="201">
        <f>COUNTIF(AV$108:AV116,OK)+COUNTIF(AV$108:AV116,RDGfix)+COUNTIF(AV$108:AV116,RDGave)+COUNTIF(AV$108:AV116,RDGevent)+AX$82-1</f>
        <v>0</v>
      </c>
      <c r="AY116" s="43"/>
      <c r="AZ116" s="6" t="str">
        <f t="shared" si="993"/>
        <v/>
      </c>
      <c r="BA116" s="6" t="str">
        <f t="shared" si="994"/>
        <v/>
      </c>
      <c r="BB116" s="201">
        <f>COUNTIF(AZ$108:AZ116,OK)+COUNTIF(AZ$108:AZ116,RDGfix)+COUNTIF(AZ$108:AZ116,RDGave)+COUNTIF(AZ$108:AZ116,RDGevent)+BB$82-1</f>
        <v>0</v>
      </c>
      <c r="BC116" s="43"/>
      <c r="BD116" s="6" t="str">
        <f t="shared" si="995"/>
        <v/>
      </c>
      <c r="BE116" s="6" t="str">
        <f t="shared" si="996"/>
        <v/>
      </c>
      <c r="BF116" s="201">
        <f>COUNTIF(BD$108:BD116,OK)+COUNTIF(BD$108:BD116,RDGfix)+COUNTIF(BD$108:BD116,RDGave)+COUNTIF(BD$108:BD116,RDGevent)+BF$82-1</f>
        <v>0</v>
      </c>
      <c r="BG116" s="43"/>
      <c r="BH116" s="6" t="str">
        <f t="shared" si="997"/>
        <v/>
      </c>
      <c r="BI116" s="6" t="str">
        <f t="shared" si="998"/>
        <v/>
      </c>
      <c r="BJ116" s="201">
        <f>COUNTIF(BH$108:BH116,OK)+COUNTIF(BH$108:BH116,RDGfix)+COUNTIF(BH$108:BH116,RDGave)+COUNTIF(BH$108:BH116,RDGevent)+BJ$82-1</f>
        <v>0</v>
      </c>
      <c r="BK116" s="43"/>
      <c r="BL116" s="6" t="str">
        <f t="shared" si="999"/>
        <v/>
      </c>
      <c r="BM116" s="6" t="str">
        <f t="shared" si="1000"/>
        <v/>
      </c>
      <c r="BN116" s="201">
        <f>COUNTIF(BL$108:BL116,OK)+COUNTIF(BL$108:BL116,RDGfix)+COUNTIF(BL$108:BL116,RDGave)+COUNTIF(BL$108:BL116,RDGevent)+BN$82-1</f>
        <v>0</v>
      </c>
      <c r="BO116" s="43"/>
      <c r="BP116" s="6" t="str">
        <f t="shared" si="1001"/>
        <v/>
      </c>
      <c r="BQ116" s="6" t="str">
        <f t="shared" si="1002"/>
        <v/>
      </c>
      <c r="BR116" s="201">
        <f>COUNTIF(BP$108:BP116,OK)+COUNTIF(BP$108:BP116,RDGfix)+COUNTIF(BP$108:BP116,RDGave)+COUNTIF(BP$108:BP116,RDGevent)+BR$82-1</f>
        <v>0</v>
      </c>
      <c r="BS116" s="43"/>
      <c r="BT116" s="6" t="str">
        <f t="shared" si="1003"/>
        <v/>
      </c>
      <c r="BU116" s="6" t="str">
        <f t="shared" si="1004"/>
        <v/>
      </c>
      <c r="BV116" s="201">
        <f>COUNTIF(BT$108:BT116,OK)+COUNTIF(BT$108:BT116,RDGfix)+COUNTIF(BT$108:BT116,RDGave)+COUNTIF(BT$108:BT116,RDGevent)+BV$82-1</f>
        <v>0</v>
      </c>
      <c r="BW116" s="43"/>
      <c r="BX116" s="6" t="str">
        <f t="shared" si="1005"/>
        <v/>
      </c>
      <c r="BY116" s="6" t="str">
        <f t="shared" si="1006"/>
        <v/>
      </c>
      <c r="BZ116" s="201">
        <f>COUNTIF(BX$108:BX116,OK)+COUNTIF(BX$108:BX116,RDGfix)+COUNTIF(BX$108:BX116,RDGave)+COUNTIF(BX$108:BX116,RDGevent)+BZ$82-1</f>
        <v>0</v>
      </c>
      <c r="CA116" s="43"/>
      <c r="CB116" s="6" t="str">
        <f t="shared" si="1007"/>
        <v/>
      </c>
      <c r="CC116" s="6" t="str">
        <f t="shared" si="1008"/>
        <v/>
      </c>
      <c r="CD116" s="201">
        <f>COUNTIF(CB$108:CB116,OK)+COUNTIF(CB$108:CB116,RDGfix)+COUNTIF(CB$108:CB116,RDGave)+COUNTIF(CB$108:CB116,RDGevent)+CD$82-1</f>
        <v>0</v>
      </c>
      <c r="CE116" s="43"/>
      <c r="CF116" s="6" t="str">
        <f t="shared" si="1009"/>
        <v/>
      </c>
      <c r="CG116" s="6" t="str">
        <f t="shared" si="1010"/>
        <v/>
      </c>
      <c r="CH116" s="201">
        <f>COUNTIF(CF$108:CF116,OK)+COUNTIF(CF$108:CF116,RDGfix)+COUNTIF(CF$108:CF116,RDGave)+COUNTIF(CF$108:CF116,RDGevent)+CH$82-1</f>
        <v>0</v>
      </c>
      <c r="CI116" s="43"/>
      <c r="CJ116" s="6" t="str">
        <f t="shared" si="1011"/>
        <v/>
      </c>
      <c r="CK116" s="6" t="str">
        <f t="shared" si="1012"/>
        <v/>
      </c>
      <c r="CL116" s="201">
        <f>COUNTIF(CJ$108:CJ116,OK)+COUNTIF(CJ$108:CJ116,RDGfix)+COUNTIF(CJ$108:CJ116,RDGave)+COUNTIF(CJ$108:CJ116,RDGevent)+CL$82-1</f>
        <v>0</v>
      </c>
      <c r="CM116" s="43"/>
      <c r="CN116" s="6" t="str">
        <f t="shared" si="1013"/>
        <v/>
      </c>
      <c r="CO116" s="6" t="str">
        <f t="shared" si="1014"/>
        <v/>
      </c>
      <c r="CP116" s="201">
        <f>COUNTIF(CN$108:CN116,OK)+COUNTIF(CN$108:CN116,RDGfix)+COUNTIF(CN$108:CN116,RDGave)+COUNTIF(CN$108:CN116,RDGevent)+CP$82-1</f>
        <v>0</v>
      </c>
      <c r="CQ116" s="43"/>
      <c r="CR116" s="6" t="str">
        <f t="shared" si="1015"/>
        <v/>
      </c>
      <c r="CS116" s="6" t="str">
        <f t="shared" si="1016"/>
        <v/>
      </c>
      <c r="CT116" s="201">
        <f>COUNTIF(CR$108:CR116,OK)+COUNTIF(CR$108:CR116,RDGfix)+COUNTIF(CR$108:CR116,RDGave)+COUNTIF(CR$108:CR116,RDGevent)+CT$82-1</f>
        <v>0</v>
      </c>
      <c r="CU116" s="43"/>
      <c r="CV116" s="6" t="str">
        <f t="shared" si="1017"/>
        <v/>
      </c>
      <c r="CW116" s="6" t="str">
        <f t="shared" si="1018"/>
        <v/>
      </c>
      <c r="CX116" s="201">
        <f>COUNTIF(CV$108:CV116,OK)+COUNTIF(CV$108:CV116,RDGfix)+COUNTIF(CV$108:CV116,RDGave)+COUNTIF(CV$108:CV116,RDGevent)+CX$82-1</f>
        <v>0</v>
      </c>
      <c r="CY116" s="43"/>
      <c r="CZ116" s="6" t="str">
        <f t="shared" si="1019"/>
        <v/>
      </c>
      <c r="DA116" s="6" t="str">
        <f t="shared" si="1020"/>
        <v/>
      </c>
      <c r="DB116" s="201">
        <f>COUNTIF(CZ$108:CZ116,OK)+COUNTIF(CZ$108:CZ116,RDGfix)+COUNTIF(CZ$108:CZ116,RDGave)+COUNTIF(CZ$108:CZ116,RDGevent)+DB$82-1</f>
        <v>0</v>
      </c>
      <c r="DC116" s="43"/>
      <c r="DD116" s="6" t="str">
        <f t="shared" si="1021"/>
        <v/>
      </c>
      <c r="DE116" s="6" t="str">
        <f t="shared" si="1022"/>
        <v/>
      </c>
      <c r="DF116" s="201">
        <f>COUNTIF(DD$108:DD116,OK)+COUNTIF(DD$108:DD116,RDGfix)+COUNTIF(DD$108:DD116,RDGave)+COUNTIF(DD$108:DD116,RDGevent)+DF$82-1</f>
        <v>0</v>
      </c>
      <c r="DG116" s="43"/>
      <c r="DH116" s="6" t="str">
        <f t="shared" si="1023"/>
        <v/>
      </c>
      <c r="DI116" s="6" t="str">
        <f t="shared" si="1024"/>
        <v/>
      </c>
      <c r="DJ116" s="201">
        <f>COUNTIF(DH$108:DH116,OK)+COUNTIF(DH$108:DH116,RDGfix)+COUNTIF(DH$108:DH116,RDGave)+COUNTIF(DH$108:DH116,RDGevent)+DJ$82-1</f>
        <v>0</v>
      </c>
      <c r="DK116" s="43"/>
      <c r="DL116" s="6" t="str">
        <f t="shared" si="1025"/>
        <v/>
      </c>
      <c r="DM116" s="6" t="str">
        <f t="shared" si="1026"/>
        <v/>
      </c>
      <c r="DN116" s="201">
        <f>COUNTIF(DL$108:DL116,OK)+COUNTIF(DL$108:DL116,RDGfix)+COUNTIF(DL$108:DL116,RDGave)+COUNTIF(DL$108:DL116,RDGevent)+DN$82-1</f>
        <v>0</v>
      </c>
      <c r="DO116" s="43"/>
      <c r="DP116" s="6" t="str">
        <f t="shared" si="1027"/>
        <v/>
      </c>
      <c r="DQ116" s="6" t="str">
        <f t="shared" si="1028"/>
        <v/>
      </c>
      <c r="DR116" s="201">
        <f>COUNTIF(DP$108:DP116,OK)+COUNTIF(DP$108:DP116,RDGfix)+COUNTIF(DP$108:DP116,RDGave)+COUNTIF(DP$108:DP116,RDGevent)+DR$82-1</f>
        <v>0</v>
      </c>
      <c r="DS116" s="43"/>
      <c r="DT116" s="6" t="str">
        <f t="shared" si="1029"/>
        <v/>
      </c>
      <c r="DU116" s="6" t="str">
        <f t="shared" si="1030"/>
        <v/>
      </c>
      <c r="DV116" s="201">
        <f>COUNTIF(DT$108:DT116,OK)+COUNTIF(DT$108:DT116,RDGfix)+COUNTIF(DT$108:DT116,RDGave)+COUNTIF(DT$108:DT116,RDGevent)+DV$82-1</f>
        <v>0</v>
      </c>
      <c r="DW116" s="43"/>
      <c r="DX116" s="6" t="str">
        <f t="shared" si="1031"/>
        <v/>
      </c>
      <c r="DY116" s="6" t="str">
        <f t="shared" si="1032"/>
        <v/>
      </c>
      <c r="DZ116" s="201">
        <f>COUNTIF(DX$108:DX116,OK)+COUNTIF(DX$108:DX116,RDGfix)+COUNTIF(DX$108:DX116,RDGave)+COUNTIF(DX$108:DX116,RDGevent)+DZ$82-1</f>
        <v>0</v>
      </c>
      <c r="EA116" s="43"/>
      <c r="EB116" s="6" t="str">
        <f t="shared" si="1033"/>
        <v/>
      </c>
      <c r="EC116" s="6" t="str">
        <f t="shared" si="1034"/>
        <v/>
      </c>
      <c r="ED116" s="201">
        <f>COUNTIF(EB$108:EB116,OK)+COUNTIF(EB$108:EB116,RDGfix)+COUNTIF(EB$108:EB116,RDGave)+COUNTIF(EB$108:EB116,RDGevent)+ED$82-1</f>
        <v>0</v>
      </c>
      <c r="EE116" s="43"/>
      <c r="EF116" s="6" t="str">
        <f t="shared" si="1035"/>
        <v/>
      </c>
      <c r="EG116" s="6" t="str">
        <f t="shared" si="1036"/>
        <v/>
      </c>
      <c r="EH116" s="201">
        <f>COUNTIF(EF$108:EF116,OK)+COUNTIF(EF$108:EF116,RDGfix)+COUNTIF(EF$108:EF116,RDGave)+COUNTIF(EF$108:EF116,RDGevent)+EH$82-1</f>
        <v>0</v>
      </c>
      <c r="EI116" s="43"/>
      <c r="EJ116" s="6" t="str">
        <f t="shared" si="1037"/>
        <v/>
      </c>
      <c r="EK116" s="6" t="str">
        <f t="shared" si="1038"/>
        <v/>
      </c>
      <c r="EL116" s="201">
        <f>COUNTIF(EJ$108:EJ116,OK)+COUNTIF(EJ$108:EJ116,RDGfix)+COUNTIF(EJ$108:EJ116,RDGave)+COUNTIF(EJ$108:EJ116,RDGevent)+EL$82-1</f>
        <v>0</v>
      </c>
      <c r="EM116" s="43"/>
      <c r="EN116" s="6" t="str">
        <f t="shared" si="1039"/>
        <v/>
      </c>
      <c r="EO116" s="6" t="str">
        <f t="shared" si="1040"/>
        <v/>
      </c>
      <c r="EP116" s="201">
        <f>COUNTIF(EN$108:EN116,OK)+COUNTIF(EN$108:EN116,RDGfix)+COUNTIF(EN$108:EN116,RDGave)+COUNTIF(EN$108:EN116,RDGevent)+EP$82-1</f>
        <v>0</v>
      </c>
      <c r="EQ116" s="43"/>
      <c r="ER116" s="6" t="str">
        <f t="shared" si="1041"/>
        <v/>
      </c>
      <c r="ES116" s="6" t="str">
        <f t="shared" si="1042"/>
        <v/>
      </c>
      <c r="ET116" s="201">
        <f>COUNTIF(ER$108:ER116,OK)+COUNTIF(ER$108:ER116,RDGfix)+COUNTIF(ER$108:ER116,RDGave)+COUNTIF(ER$108:ER116,RDGevent)+ET$82-1</f>
        <v>0</v>
      </c>
      <c r="EU116" s="43"/>
      <c r="EV116" s="6" t="str">
        <f t="shared" si="1043"/>
        <v/>
      </c>
      <c r="EW116" s="6" t="str">
        <f t="shared" si="1044"/>
        <v/>
      </c>
      <c r="EX116" s="201">
        <f>COUNTIF(EV$108:EV116,OK)+COUNTIF(EV$108:EV116,RDGfix)+COUNTIF(EV$108:EV116,RDGave)+COUNTIF(EV$108:EV116,RDGevent)+EX$82-1</f>
        <v>0</v>
      </c>
      <c r="EY116" s="43"/>
      <c r="EZ116" s="6" t="str">
        <f t="shared" si="1045"/>
        <v/>
      </c>
      <c r="FA116" s="6" t="str">
        <f t="shared" si="1046"/>
        <v/>
      </c>
      <c r="FB116" s="201">
        <f>COUNTIF(EZ$108:EZ116,OK)+COUNTIF(EZ$108:EZ116,RDGfix)+COUNTIF(EZ$108:EZ116,RDGave)+COUNTIF(EZ$108:EZ116,RDGevent)+FB$82-1</f>
        <v>0</v>
      </c>
      <c r="FC116" s="43"/>
      <c r="FD116" s="6" t="str">
        <f t="shared" si="1047"/>
        <v/>
      </c>
      <c r="FE116" s="6" t="str">
        <f t="shared" si="1048"/>
        <v/>
      </c>
      <c r="FF116" s="201">
        <f>COUNTIF(FD$108:FD116,OK)+COUNTIF(FD$108:FD116,RDGfix)+COUNTIF(FD$108:FD116,RDGave)+COUNTIF(FD$108:FD116,RDGevent)+FF$82-1</f>
        <v>0</v>
      </c>
      <c r="FG116" s="43"/>
      <c r="FH116" s="6" t="str">
        <f t="shared" si="1049"/>
        <v/>
      </c>
      <c r="FI116" s="6" t="str">
        <f t="shared" si="1050"/>
        <v/>
      </c>
      <c r="FJ116" s="201">
        <f>COUNTIF(FH$108:FH116,OK)+COUNTIF(FH$108:FH116,RDGfix)+COUNTIF(FH$108:FH116,RDGave)+COUNTIF(FH$108:FH116,RDGevent)+FJ$82-1</f>
        <v>0</v>
      </c>
      <c r="FK116" s="2"/>
      <c r="FL116" s="53"/>
      <c r="FM116" s="2"/>
    </row>
    <row r="117" spans="2:169">
      <c r="B117" s="5" t="s">
        <v>27</v>
      </c>
      <c r="C117" s="242"/>
      <c r="D117" s="6" t="str">
        <f t="shared" si="890"/>
        <v/>
      </c>
      <c r="E117" s="6" t="str">
        <f t="shared" si="649"/>
        <v/>
      </c>
      <c r="F117" s="201">
        <f>COUNTIF(D$108:D117,OK)+COUNTIF(D$108:D117,RDGfix)+COUNTIF(D$108:D117,RDGave)+COUNTIF(D$108:D117,RDGevent)</f>
        <v>0</v>
      </c>
      <c r="G117" s="242"/>
      <c r="H117" s="6" t="str">
        <f t="shared" si="971"/>
        <v/>
      </c>
      <c r="I117" s="6" t="str">
        <f t="shared" si="972"/>
        <v/>
      </c>
      <c r="J117" s="201">
        <f>COUNTIF(H$108:H117,OK)+COUNTIF(H$108:H117,RDGfix)+COUNTIF(H$108:H117,RDGave)+COUNTIF(H$108:H117,RDGevent)+J$82-1</f>
        <v>0</v>
      </c>
      <c r="K117" s="43"/>
      <c r="L117" s="6" t="str">
        <f t="shared" si="973"/>
        <v/>
      </c>
      <c r="M117" s="6" t="str">
        <f t="shared" si="974"/>
        <v/>
      </c>
      <c r="N117" s="201">
        <f>COUNTIF(L$108:L117,OK)+COUNTIF(L$108:L117,RDGfix)+COUNTIF(L$108:L117,RDGave)+COUNTIF(L$108:L117,RDGevent)+N$82-1</f>
        <v>0</v>
      </c>
      <c r="O117" s="43"/>
      <c r="P117" s="6" t="str">
        <f t="shared" si="975"/>
        <v/>
      </c>
      <c r="Q117" s="6" t="str">
        <f t="shared" si="976"/>
        <v/>
      </c>
      <c r="R117" s="201">
        <f>COUNTIF(P$108:P117,OK)+COUNTIF(P$108:P117,RDGfix)+COUNTIF(P$108:P117,RDGave)+COUNTIF(P$108:P117,RDGevent)+R$82-1</f>
        <v>0</v>
      </c>
      <c r="S117" s="43"/>
      <c r="T117" s="6" t="str">
        <f t="shared" si="977"/>
        <v/>
      </c>
      <c r="U117" s="6" t="str">
        <f t="shared" si="978"/>
        <v/>
      </c>
      <c r="V117" s="201">
        <f>COUNTIF(T$108:T117,OK)+COUNTIF(T$108:T117,RDGfix)+COUNTIF(T$108:T117,RDGave)+COUNTIF(T$108:T117,RDGevent)+V$82-1</f>
        <v>0</v>
      </c>
      <c r="W117" s="43"/>
      <c r="X117" s="6" t="str">
        <f t="shared" si="979"/>
        <v/>
      </c>
      <c r="Y117" s="6" t="str">
        <f t="shared" si="980"/>
        <v/>
      </c>
      <c r="Z117" s="201">
        <f>COUNTIF(X$108:X117,OK)+COUNTIF(X$108:X117,RDGfix)+COUNTIF(X$108:X117,RDGave)+COUNTIF(X$108:X117,RDGevent)+Z$82-1</f>
        <v>0</v>
      </c>
      <c r="AA117" s="43"/>
      <c r="AB117" s="6" t="str">
        <f t="shared" si="981"/>
        <v/>
      </c>
      <c r="AC117" s="6" t="str">
        <f t="shared" si="982"/>
        <v/>
      </c>
      <c r="AD117" s="201">
        <f>COUNTIF(AB$108:AB117,OK)+COUNTIF(AB$108:AB117,RDGfix)+COUNTIF(AB$108:AB117,RDGave)+COUNTIF(AB$108:AB117,RDGevent)+AD$82-1</f>
        <v>0</v>
      </c>
      <c r="AE117" s="43"/>
      <c r="AF117" s="6" t="str">
        <f t="shared" si="983"/>
        <v/>
      </c>
      <c r="AG117" s="6" t="str">
        <f t="shared" si="984"/>
        <v/>
      </c>
      <c r="AH117" s="201">
        <f>COUNTIF(AF$108:AF117,OK)+COUNTIF(AF$108:AF117,RDGfix)+COUNTIF(AF$108:AF117,RDGave)+COUNTIF(AF$108:AF117,RDGevent)+AH$82-1</f>
        <v>0</v>
      </c>
      <c r="AI117" s="43"/>
      <c r="AJ117" s="6" t="str">
        <f t="shared" si="985"/>
        <v/>
      </c>
      <c r="AK117" s="6" t="str">
        <f t="shared" si="986"/>
        <v/>
      </c>
      <c r="AL117" s="201">
        <f>COUNTIF(AJ$108:AJ117,OK)+COUNTIF(AJ$108:AJ117,RDGfix)+COUNTIF(AJ$108:AJ117,RDGave)+COUNTIF(AJ$108:AJ117,RDGevent)+AL$82-1</f>
        <v>0</v>
      </c>
      <c r="AM117" s="242"/>
      <c r="AN117" s="6" t="str">
        <f t="shared" si="987"/>
        <v/>
      </c>
      <c r="AO117" s="6" t="str">
        <f t="shared" si="988"/>
        <v/>
      </c>
      <c r="AP117" s="201">
        <f>COUNTIF(AN$108:AN117,OK)+COUNTIF(AN$108:AN117,RDGfix)+COUNTIF(AN$108:AN117,RDGave)+COUNTIF(AN$108:AN117,RDGevent)+AP$82-1</f>
        <v>0</v>
      </c>
      <c r="AQ117" s="43"/>
      <c r="AR117" s="6" t="str">
        <f t="shared" si="989"/>
        <v/>
      </c>
      <c r="AS117" s="6" t="str">
        <f t="shared" si="990"/>
        <v/>
      </c>
      <c r="AT117" s="201">
        <f>COUNTIF(AR$108:AR117,OK)+COUNTIF(AR$108:AR117,RDGfix)+COUNTIF(AR$108:AR117,RDGave)+COUNTIF(AR$108:AR117,RDGevent)+AT$82-1</f>
        <v>0</v>
      </c>
      <c r="AU117" s="43"/>
      <c r="AV117" s="6" t="str">
        <f t="shared" si="991"/>
        <v/>
      </c>
      <c r="AW117" s="6" t="str">
        <f t="shared" si="992"/>
        <v/>
      </c>
      <c r="AX117" s="201">
        <f>COUNTIF(AV$108:AV117,OK)+COUNTIF(AV$108:AV117,RDGfix)+COUNTIF(AV$108:AV117,RDGave)+COUNTIF(AV$108:AV117,RDGevent)+AX$82-1</f>
        <v>0</v>
      </c>
      <c r="AY117" s="43"/>
      <c r="AZ117" s="6" t="str">
        <f t="shared" si="993"/>
        <v/>
      </c>
      <c r="BA117" s="6" t="str">
        <f t="shared" si="994"/>
        <v/>
      </c>
      <c r="BB117" s="201">
        <f>COUNTIF(AZ$108:AZ117,OK)+COUNTIF(AZ$108:AZ117,RDGfix)+COUNTIF(AZ$108:AZ117,RDGave)+COUNTIF(AZ$108:AZ117,RDGevent)+BB$82-1</f>
        <v>0</v>
      </c>
      <c r="BC117" s="43"/>
      <c r="BD117" s="6" t="str">
        <f t="shared" si="995"/>
        <v/>
      </c>
      <c r="BE117" s="6" t="str">
        <f t="shared" si="996"/>
        <v/>
      </c>
      <c r="BF117" s="201">
        <f>COUNTIF(BD$108:BD117,OK)+COUNTIF(BD$108:BD117,RDGfix)+COUNTIF(BD$108:BD117,RDGave)+COUNTIF(BD$108:BD117,RDGevent)+BF$82-1</f>
        <v>0</v>
      </c>
      <c r="BG117" s="43"/>
      <c r="BH117" s="6" t="str">
        <f t="shared" si="997"/>
        <v/>
      </c>
      <c r="BI117" s="6" t="str">
        <f t="shared" si="998"/>
        <v/>
      </c>
      <c r="BJ117" s="201">
        <f>COUNTIF(BH$108:BH117,OK)+COUNTIF(BH$108:BH117,RDGfix)+COUNTIF(BH$108:BH117,RDGave)+COUNTIF(BH$108:BH117,RDGevent)+BJ$82-1</f>
        <v>0</v>
      </c>
      <c r="BK117" s="43"/>
      <c r="BL117" s="6" t="str">
        <f t="shared" si="999"/>
        <v/>
      </c>
      <c r="BM117" s="6" t="str">
        <f t="shared" si="1000"/>
        <v/>
      </c>
      <c r="BN117" s="201">
        <f>COUNTIF(BL$108:BL117,OK)+COUNTIF(BL$108:BL117,RDGfix)+COUNTIF(BL$108:BL117,RDGave)+COUNTIF(BL$108:BL117,RDGevent)+BN$82-1</f>
        <v>0</v>
      </c>
      <c r="BO117" s="43"/>
      <c r="BP117" s="6" t="str">
        <f t="shared" si="1001"/>
        <v/>
      </c>
      <c r="BQ117" s="6" t="str">
        <f t="shared" si="1002"/>
        <v/>
      </c>
      <c r="BR117" s="201">
        <f>COUNTIF(BP$108:BP117,OK)+COUNTIF(BP$108:BP117,RDGfix)+COUNTIF(BP$108:BP117,RDGave)+COUNTIF(BP$108:BP117,RDGevent)+BR$82-1</f>
        <v>0</v>
      </c>
      <c r="BS117" s="43"/>
      <c r="BT117" s="6" t="str">
        <f t="shared" si="1003"/>
        <v/>
      </c>
      <c r="BU117" s="6" t="str">
        <f t="shared" si="1004"/>
        <v/>
      </c>
      <c r="BV117" s="201">
        <f>COUNTIF(BT$108:BT117,OK)+COUNTIF(BT$108:BT117,RDGfix)+COUNTIF(BT$108:BT117,RDGave)+COUNTIF(BT$108:BT117,RDGevent)+BV$82-1</f>
        <v>0</v>
      </c>
      <c r="BW117" s="43"/>
      <c r="BX117" s="6" t="str">
        <f t="shared" si="1005"/>
        <v/>
      </c>
      <c r="BY117" s="6" t="str">
        <f t="shared" si="1006"/>
        <v/>
      </c>
      <c r="BZ117" s="201">
        <f>COUNTIF(BX$108:BX117,OK)+COUNTIF(BX$108:BX117,RDGfix)+COUNTIF(BX$108:BX117,RDGave)+COUNTIF(BX$108:BX117,RDGevent)+BZ$82-1</f>
        <v>0</v>
      </c>
      <c r="CA117" s="43"/>
      <c r="CB117" s="6" t="str">
        <f t="shared" si="1007"/>
        <v/>
      </c>
      <c r="CC117" s="6" t="str">
        <f t="shared" si="1008"/>
        <v/>
      </c>
      <c r="CD117" s="201">
        <f>COUNTIF(CB$108:CB117,OK)+COUNTIF(CB$108:CB117,RDGfix)+COUNTIF(CB$108:CB117,RDGave)+COUNTIF(CB$108:CB117,RDGevent)+CD$82-1</f>
        <v>0</v>
      </c>
      <c r="CE117" s="43"/>
      <c r="CF117" s="6" t="str">
        <f t="shared" si="1009"/>
        <v/>
      </c>
      <c r="CG117" s="6" t="str">
        <f t="shared" si="1010"/>
        <v/>
      </c>
      <c r="CH117" s="201">
        <f>COUNTIF(CF$108:CF117,OK)+COUNTIF(CF$108:CF117,RDGfix)+COUNTIF(CF$108:CF117,RDGave)+COUNTIF(CF$108:CF117,RDGevent)+CH$82-1</f>
        <v>0</v>
      </c>
      <c r="CI117" s="43"/>
      <c r="CJ117" s="6" t="str">
        <f t="shared" si="1011"/>
        <v/>
      </c>
      <c r="CK117" s="6" t="str">
        <f t="shared" si="1012"/>
        <v/>
      </c>
      <c r="CL117" s="201">
        <f>COUNTIF(CJ$108:CJ117,OK)+COUNTIF(CJ$108:CJ117,RDGfix)+COUNTIF(CJ$108:CJ117,RDGave)+COUNTIF(CJ$108:CJ117,RDGevent)+CL$82-1</f>
        <v>0</v>
      </c>
      <c r="CM117" s="43"/>
      <c r="CN117" s="6" t="str">
        <f t="shared" si="1013"/>
        <v/>
      </c>
      <c r="CO117" s="6" t="str">
        <f t="shared" si="1014"/>
        <v/>
      </c>
      <c r="CP117" s="201">
        <f>COUNTIF(CN$108:CN117,OK)+COUNTIF(CN$108:CN117,RDGfix)+COUNTIF(CN$108:CN117,RDGave)+COUNTIF(CN$108:CN117,RDGevent)+CP$82-1</f>
        <v>0</v>
      </c>
      <c r="CQ117" s="43"/>
      <c r="CR117" s="6" t="str">
        <f t="shared" si="1015"/>
        <v/>
      </c>
      <c r="CS117" s="6" t="str">
        <f t="shared" si="1016"/>
        <v/>
      </c>
      <c r="CT117" s="201">
        <f>COUNTIF(CR$108:CR117,OK)+COUNTIF(CR$108:CR117,RDGfix)+COUNTIF(CR$108:CR117,RDGave)+COUNTIF(CR$108:CR117,RDGevent)+CT$82-1</f>
        <v>0</v>
      </c>
      <c r="CU117" s="43"/>
      <c r="CV117" s="6" t="str">
        <f t="shared" si="1017"/>
        <v/>
      </c>
      <c r="CW117" s="6" t="str">
        <f t="shared" si="1018"/>
        <v/>
      </c>
      <c r="CX117" s="201">
        <f>COUNTIF(CV$108:CV117,OK)+COUNTIF(CV$108:CV117,RDGfix)+COUNTIF(CV$108:CV117,RDGave)+COUNTIF(CV$108:CV117,RDGevent)+CX$82-1</f>
        <v>0</v>
      </c>
      <c r="CY117" s="43"/>
      <c r="CZ117" s="6" t="str">
        <f t="shared" si="1019"/>
        <v/>
      </c>
      <c r="DA117" s="6" t="str">
        <f t="shared" si="1020"/>
        <v/>
      </c>
      <c r="DB117" s="201">
        <f>COUNTIF(CZ$108:CZ117,OK)+COUNTIF(CZ$108:CZ117,RDGfix)+COUNTIF(CZ$108:CZ117,RDGave)+COUNTIF(CZ$108:CZ117,RDGevent)+DB$82-1</f>
        <v>0</v>
      </c>
      <c r="DC117" s="43"/>
      <c r="DD117" s="6" t="str">
        <f t="shared" si="1021"/>
        <v/>
      </c>
      <c r="DE117" s="6" t="str">
        <f t="shared" si="1022"/>
        <v/>
      </c>
      <c r="DF117" s="201">
        <f>COUNTIF(DD$108:DD117,OK)+COUNTIF(DD$108:DD117,RDGfix)+COUNTIF(DD$108:DD117,RDGave)+COUNTIF(DD$108:DD117,RDGevent)+DF$82-1</f>
        <v>0</v>
      </c>
      <c r="DG117" s="43"/>
      <c r="DH117" s="6" t="str">
        <f t="shared" si="1023"/>
        <v/>
      </c>
      <c r="DI117" s="6" t="str">
        <f t="shared" si="1024"/>
        <v/>
      </c>
      <c r="DJ117" s="201">
        <f>COUNTIF(DH$108:DH117,OK)+COUNTIF(DH$108:DH117,RDGfix)+COUNTIF(DH$108:DH117,RDGave)+COUNTIF(DH$108:DH117,RDGevent)+DJ$82-1</f>
        <v>0</v>
      </c>
      <c r="DK117" s="43"/>
      <c r="DL117" s="6" t="str">
        <f t="shared" si="1025"/>
        <v/>
      </c>
      <c r="DM117" s="6" t="str">
        <f t="shared" si="1026"/>
        <v/>
      </c>
      <c r="DN117" s="201">
        <f>COUNTIF(DL$108:DL117,OK)+COUNTIF(DL$108:DL117,RDGfix)+COUNTIF(DL$108:DL117,RDGave)+COUNTIF(DL$108:DL117,RDGevent)+DN$82-1</f>
        <v>0</v>
      </c>
      <c r="DO117" s="43"/>
      <c r="DP117" s="6" t="str">
        <f t="shared" si="1027"/>
        <v/>
      </c>
      <c r="DQ117" s="6" t="str">
        <f t="shared" si="1028"/>
        <v/>
      </c>
      <c r="DR117" s="201">
        <f>COUNTIF(DP$108:DP117,OK)+COUNTIF(DP$108:DP117,RDGfix)+COUNTIF(DP$108:DP117,RDGave)+COUNTIF(DP$108:DP117,RDGevent)+DR$82-1</f>
        <v>0</v>
      </c>
      <c r="DS117" s="43"/>
      <c r="DT117" s="6" t="str">
        <f t="shared" si="1029"/>
        <v/>
      </c>
      <c r="DU117" s="6" t="str">
        <f t="shared" si="1030"/>
        <v/>
      </c>
      <c r="DV117" s="201">
        <f>COUNTIF(DT$108:DT117,OK)+COUNTIF(DT$108:DT117,RDGfix)+COUNTIF(DT$108:DT117,RDGave)+COUNTIF(DT$108:DT117,RDGevent)+DV$82-1</f>
        <v>0</v>
      </c>
      <c r="DW117" s="43"/>
      <c r="DX117" s="6" t="str">
        <f t="shared" si="1031"/>
        <v/>
      </c>
      <c r="DY117" s="6" t="str">
        <f t="shared" si="1032"/>
        <v/>
      </c>
      <c r="DZ117" s="201">
        <f>COUNTIF(DX$108:DX117,OK)+COUNTIF(DX$108:DX117,RDGfix)+COUNTIF(DX$108:DX117,RDGave)+COUNTIF(DX$108:DX117,RDGevent)+DZ$82-1</f>
        <v>0</v>
      </c>
      <c r="EA117" s="43"/>
      <c r="EB117" s="6" t="str">
        <f t="shared" si="1033"/>
        <v/>
      </c>
      <c r="EC117" s="6" t="str">
        <f t="shared" si="1034"/>
        <v/>
      </c>
      <c r="ED117" s="201">
        <f>COUNTIF(EB$108:EB117,OK)+COUNTIF(EB$108:EB117,RDGfix)+COUNTIF(EB$108:EB117,RDGave)+COUNTIF(EB$108:EB117,RDGevent)+ED$82-1</f>
        <v>0</v>
      </c>
      <c r="EE117" s="43"/>
      <c r="EF117" s="6" t="str">
        <f t="shared" si="1035"/>
        <v/>
      </c>
      <c r="EG117" s="6" t="str">
        <f t="shared" si="1036"/>
        <v/>
      </c>
      <c r="EH117" s="201">
        <f>COUNTIF(EF$108:EF117,OK)+COUNTIF(EF$108:EF117,RDGfix)+COUNTIF(EF$108:EF117,RDGave)+COUNTIF(EF$108:EF117,RDGevent)+EH$82-1</f>
        <v>0</v>
      </c>
      <c r="EI117" s="43"/>
      <c r="EJ117" s="6" t="str">
        <f t="shared" si="1037"/>
        <v/>
      </c>
      <c r="EK117" s="6" t="str">
        <f t="shared" si="1038"/>
        <v/>
      </c>
      <c r="EL117" s="201">
        <f>COUNTIF(EJ$108:EJ117,OK)+COUNTIF(EJ$108:EJ117,RDGfix)+COUNTIF(EJ$108:EJ117,RDGave)+COUNTIF(EJ$108:EJ117,RDGevent)+EL$82-1</f>
        <v>0</v>
      </c>
      <c r="EM117" s="43"/>
      <c r="EN117" s="6" t="str">
        <f t="shared" si="1039"/>
        <v/>
      </c>
      <c r="EO117" s="6" t="str">
        <f t="shared" si="1040"/>
        <v/>
      </c>
      <c r="EP117" s="201">
        <f>COUNTIF(EN$108:EN117,OK)+COUNTIF(EN$108:EN117,RDGfix)+COUNTIF(EN$108:EN117,RDGave)+COUNTIF(EN$108:EN117,RDGevent)+EP$82-1</f>
        <v>0</v>
      </c>
      <c r="EQ117" s="43"/>
      <c r="ER117" s="6" t="str">
        <f t="shared" si="1041"/>
        <v/>
      </c>
      <c r="ES117" s="6" t="str">
        <f t="shared" si="1042"/>
        <v/>
      </c>
      <c r="ET117" s="201">
        <f>COUNTIF(ER$108:ER117,OK)+COUNTIF(ER$108:ER117,RDGfix)+COUNTIF(ER$108:ER117,RDGave)+COUNTIF(ER$108:ER117,RDGevent)+ET$82-1</f>
        <v>0</v>
      </c>
      <c r="EU117" s="43"/>
      <c r="EV117" s="6" t="str">
        <f t="shared" si="1043"/>
        <v/>
      </c>
      <c r="EW117" s="6" t="str">
        <f t="shared" si="1044"/>
        <v/>
      </c>
      <c r="EX117" s="201">
        <f>COUNTIF(EV$108:EV117,OK)+COUNTIF(EV$108:EV117,RDGfix)+COUNTIF(EV$108:EV117,RDGave)+COUNTIF(EV$108:EV117,RDGevent)+EX$82-1</f>
        <v>0</v>
      </c>
      <c r="EY117" s="43"/>
      <c r="EZ117" s="6" t="str">
        <f t="shared" si="1045"/>
        <v/>
      </c>
      <c r="FA117" s="6" t="str">
        <f t="shared" si="1046"/>
        <v/>
      </c>
      <c r="FB117" s="201">
        <f>COUNTIF(EZ$108:EZ117,OK)+COUNTIF(EZ$108:EZ117,RDGfix)+COUNTIF(EZ$108:EZ117,RDGave)+COUNTIF(EZ$108:EZ117,RDGevent)+FB$82-1</f>
        <v>0</v>
      </c>
      <c r="FC117" s="43"/>
      <c r="FD117" s="6" t="str">
        <f t="shared" si="1047"/>
        <v/>
      </c>
      <c r="FE117" s="6" t="str">
        <f t="shared" si="1048"/>
        <v/>
      </c>
      <c r="FF117" s="201">
        <f>COUNTIF(FD$108:FD117,OK)+COUNTIF(FD$108:FD117,RDGfix)+COUNTIF(FD$108:FD117,RDGave)+COUNTIF(FD$108:FD117,RDGevent)+FF$82-1</f>
        <v>0</v>
      </c>
      <c r="FG117" s="43"/>
      <c r="FH117" s="6" t="str">
        <f t="shared" si="1049"/>
        <v/>
      </c>
      <c r="FI117" s="6" t="str">
        <f t="shared" si="1050"/>
        <v/>
      </c>
      <c r="FJ117" s="201">
        <f>COUNTIF(FH$108:FH117,OK)+COUNTIF(FH$108:FH117,RDGfix)+COUNTIF(FH$108:FH117,RDGave)+COUNTIF(FH$108:FH117,RDGevent)+FJ$82-1</f>
        <v>0</v>
      </c>
      <c r="FK117" s="2"/>
      <c r="FL117" s="53"/>
      <c r="FM117" s="2"/>
    </row>
    <row r="118" spans="2:169">
      <c r="B118" s="5" t="s">
        <v>28</v>
      </c>
      <c r="C118" s="242"/>
      <c r="D118" s="6" t="str">
        <f t="shared" si="890"/>
        <v/>
      </c>
      <c r="E118" s="6" t="str">
        <f t="shared" si="649"/>
        <v/>
      </c>
      <c r="F118" s="201">
        <f>COUNTIF(D$108:D118,OK)+COUNTIF(D$108:D118,RDGfix)+COUNTIF(D$108:D118,RDGave)+COUNTIF(D$108:D118,RDGevent)</f>
        <v>0</v>
      </c>
      <c r="G118" s="242"/>
      <c r="H118" s="6" t="str">
        <f t="shared" si="971"/>
        <v/>
      </c>
      <c r="I118" s="6" t="str">
        <f t="shared" si="972"/>
        <v/>
      </c>
      <c r="J118" s="201">
        <f>COUNTIF(H$108:H118,OK)+COUNTIF(H$108:H118,RDGfix)+COUNTIF(H$108:H118,RDGave)+COUNTIF(H$108:H118,RDGevent)+J$82-1</f>
        <v>0</v>
      </c>
      <c r="K118" s="43"/>
      <c r="L118" s="6" t="str">
        <f t="shared" si="973"/>
        <v/>
      </c>
      <c r="M118" s="6" t="str">
        <f t="shared" si="974"/>
        <v/>
      </c>
      <c r="N118" s="201">
        <f>COUNTIF(L$108:L118,OK)+COUNTIF(L$108:L118,RDGfix)+COUNTIF(L$108:L118,RDGave)+COUNTIF(L$108:L118,RDGevent)+N$82-1</f>
        <v>0</v>
      </c>
      <c r="O118" s="43"/>
      <c r="P118" s="6" t="str">
        <f t="shared" si="975"/>
        <v/>
      </c>
      <c r="Q118" s="6" t="str">
        <f t="shared" si="976"/>
        <v/>
      </c>
      <c r="R118" s="201">
        <f>COUNTIF(P$108:P118,OK)+COUNTIF(P$108:P118,RDGfix)+COUNTIF(P$108:P118,RDGave)+COUNTIF(P$108:P118,RDGevent)+R$82-1</f>
        <v>0</v>
      </c>
      <c r="S118" s="43"/>
      <c r="T118" s="6" t="str">
        <f t="shared" si="977"/>
        <v/>
      </c>
      <c r="U118" s="6" t="str">
        <f t="shared" si="978"/>
        <v/>
      </c>
      <c r="V118" s="201">
        <f>COUNTIF(T$108:T118,OK)+COUNTIF(T$108:T118,RDGfix)+COUNTIF(T$108:T118,RDGave)+COUNTIF(T$108:T118,RDGevent)+V$82-1</f>
        <v>0</v>
      </c>
      <c r="W118" s="43"/>
      <c r="X118" s="6" t="str">
        <f t="shared" si="979"/>
        <v/>
      </c>
      <c r="Y118" s="6" t="str">
        <f t="shared" si="980"/>
        <v/>
      </c>
      <c r="Z118" s="201">
        <f>COUNTIF(X$108:X118,OK)+COUNTIF(X$108:X118,RDGfix)+COUNTIF(X$108:X118,RDGave)+COUNTIF(X$108:X118,RDGevent)+Z$82-1</f>
        <v>0</v>
      </c>
      <c r="AA118" s="43"/>
      <c r="AB118" s="6" t="str">
        <f t="shared" si="981"/>
        <v/>
      </c>
      <c r="AC118" s="6" t="str">
        <f t="shared" si="982"/>
        <v/>
      </c>
      <c r="AD118" s="201">
        <f>COUNTIF(AB$108:AB118,OK)+COUNTIF(AB$108:AB118,RDGfix)+COUNTIF(AB$108:AB118,RDGave)+COUNTIF(AB$108:AB118,RDGevent)+AD$82-1</f>
        <v>0</v>
      </c>
      <c r="AE118" s="43"/>
      <c r="AF118" s="6" t="str">
        <f t="shared" si="983"/>
        <v/>
      </c>
      <c r="AG118" s="6" t="str">
        <f t="shared" si="984"/>
        <v/>
      </c>
      <c r="AH118" s="201">
        <f>COUNTIF(AF$108:AF118,OK)+COUNTIF(AF$108:AF118,RDGfix)+COUNTIF(AF$108:AF118,RDGave)+COUNTIF(AF$108:AF118,RDGevent)+AH$82-1</f>
        <v>0</v>
      </c>
      <c r="AI118" s="43"/>
      <c r="AJ118" s="6" t="str">
        <f t="shared" si="985"/>
        <v/>
      </c>
      <c r="AK118" s="6" t="str">
        <f t="shared" si="986"/>
        <v/>
      </c>
      <c r="AL118" s="201">
        <f>COUNTIF(AJ$108:AJ118,OK)+COUNTIF(AJ$108:AJ118,RDGfix)+COUNTIF(AJ$108:AJ118,RDGave)+COUNTIF(AJ$108:AJ118,RDGevent)+AL$82-1</f>
        <v>0</v>
      </c>
      <c r="AM118" s="242"/>
      <c r="AN118" s="6" t="str">
        <f t="shared" si="987"/>
        <v/>
      </c>
      <c r="AO118" s="6" t="str">
        <f t="shared" si="988"/>
        <v/>
      </c>
      <c r="AP118" s="201">
        <f>COUNTIF(AN$108:AN118,OK)+COUNTIF(AN$108:AN118,RDGfix)+COUNTIF(AN$108:AN118,RDGave)+COUNTIF(AN$108:AN118,RDGevent)+AP$82-1</f>
        <v>0</v>
      </c>
      <c r="AQ118" s="43"/>
      <c r="AR118" s="6" t="str">
        <f t="shared" si="989"/>
        <v/>
      </c>
      <c r="AS118" s="6" t="str">
        <f t="shared" si="990"/>
        <v/>
      </c>
      <c r="AT118" s="201">
        <f>COUNTIF(AR$108:AR118,OK)+COUNTIF(AR$108:AR118,RDGfix)+COUNTIF(AR$108:AR118,RDGave)+COUNTIF(AR$108:AR118,RDGevent)+AT$82-1</f>
        <v>0</v>
      </c>
      <c r="AU118" s="43"/>
      <c r="AV118" s="6" t="str">
        <f t="shared" si="991"/>
        <v/>
      </c>
      <c r="AW118" s="6" t="str">
        <f t="shared" si="992"/>
        <v/>
      </c>
      <c r="AX118" s="201">
        <f>COUNTIF(AV$108:AV118,OK)+COUNTIF(AV$108:AV118,RDGfix)+COUNTIF(AV$108:AV118,RDGave)+COUNTIF(AV$108:AV118,RDGevent)+AX$82-1</f>
        <v>0</v>
      </c>
      <c r="AY118" s="43"/>
      <c r="AZ118" s="6" t="str">
        <f t="shared" si="993"/>
        <v/>
      </c>
      <c r="BA118" s="6" t="str">
        <f t="shared" si="994"/>
        <v/>
      </c>
      <c r="BB118" s="201">
        <f>COUNTIF(AZ$108:AZ118,OK)+COUNTIF(AZ$108:AZ118,RDGfix)+COUNTIF(AZ$108:AZ118,RDGave)+COUNTIF(AZ$108:AZ118,RDGevent)+BB$82-1</f>
        <v>0</v>
      </c>
      <c r="BC118" s="43"/>
      <c r="BD118" s="6" t="str">
        <f t="shared" si="995"/>
        <v/>
      </c>
      <c r="BE118" s="6" t="str">
        <f t="shared" si="996"/>
        <v/>
      </c>
      <c r="BF118" s="201">
        <f>COUNTIF(BD$108:BD118,OK)+COUNTIF(BD$108:BD118,RDGfix)+COUNTIF(BD$108:BD118,RDGave)+COUNTIF(BD$108:BD118,RDGevent)+BF$82-1</f>
        <v>0</v>
      </c>
      <c r="BG118" s="43"/>
      <c r="BH118" s="6" t="str">
        <f t="shared" si="997"/>
        <v/>
      </c>
      <c r="BI118" s="6" t="str">
        <f t="shared" si="998"/>
        <v/>
      </c>
      <c r="BJ118" s="201">
        <f>COUNTIF(BH$108:BH118,OK)+COUNTIF(BH$108:BH118,RDGfix)+COUNTIF(BH$108:BH118,RDGave)+COUNTIF(BH$108:BH118,RDGevent)+BJ$82-1</f>
        <v>0</v>
      </c>
      <c r="BK118" s="43"/>
      <c r="BL118" s="6" t="str">
        <f t="shared" si="999"/>
        <v/>
      </c>
      <c r="BM118" s="6" t="str">
        <f t="shared" si="1000"/>
        <v/>
      </c>
      <c r="BN118" s="201">
        <f>COUNTIF(BL$108:BL118,OK)+COUNTIF(BL$108:BL118,RDGfix)+COUNTIF(BL$108:BL118,RDGave)+COUNTIF(BL$108:BL118,RDGevent)+BN$82-1</f>
        <v>0</v>
      </c>
      <c r="BO118" s="43"/>
      <c r="BP118" s="6" t="str">
        <f t="shared" si="1001"/>
        <v/>
      </c>
      <c r="BQ118" s="6" t="str">
        <f t="shared" si="1002"/>
        <v/>
      </c>
      <c r="BR118" s="201">
        <f>COUNTIF(BP$108:BP118,OK)+COUNTIF(BP$108:BP118,RDGfix)+COUNTIF(BP$108:BP118,RDGave)+COUNTIF(BP$108:BP118,RDGevent)+BR$82-1</f>
        <v>0</v>
      </c>
      <c r="BS118" s="43"/>
      <c r="BT118" s="6" t="str">
        <f t="shared" si="1003"/>
        <v/>
      </c>
      <c r="BU118" s="6" t="str">
        <f t="shared" si="1004"/>
        <v/>
      </c>
      <c r="BV118" s="201">
        <f>COUNTIF(BT$108:BT118,OK)+COUNTIF(BT$108:BT118,RDGfix)+COUNTIF(BT$108:BT118,RDGave)+COUNTIF(BT$108:BT118,RDGevent)+BV$82-1</f>
        <v>0</v>
      </c>
      <c r="BW118" s="43"/>
      <c r="BX118" s="6" t="str">
        <f t="shared" si="1005"/>
        <v/>
      </c>
      <c r="BY118" s="6" t="str">
        <f t="shared" si="1006"/>
        <v/>
      </c>
      <c r="BZ118" s="201">
        <f>COUNTIF(BX$108:BX118,OK)+COUNTIF(BX$108:BX118,RDGfix)+COUNTIF(BX$108:BX118,RDGave)+COUNTIF(BX$108:BX118,RDGevent)+BZ$82-1</f>
        <v>0</v>
      </c>
      <c r="CA118" s="43"/>
      <c r="CB118" s="6" t="str">
        <f t="shared" si="1007"/>
        <v/>
      </c>
      <c r="CC118" s="6" t="str">
        <f t="shared" si="1008"/>
        <v/>
      </c>
      <c r="CD118" s="201">
        <f>COUNTIF(CB$108:CB118,OK)+COUNTIF(CB$108:CB118,RDGfix)+COUNTIF(CB$108:CB118,RDGave)+COUNTIF(CB$108:CB118,RDGevent)+CD$82-1</f>
        <v>0</v>
      </c>
      <c r="CE118" s="43"/>
      <c r="CF118" s="6" t="str">
        <f t="shared" si="1009"/>
        <v/>
      </c>
      <c r="CG118" s="6" t="str">
        <f t="shared" si="1010"/>
        <v/>
      </c>
      <c r="CH118" s="201">
        <f>COUNTIF(CF$108:CF118,OK)+COUNTIF(CF$108:CF118,RDGfix)+COUNTIF(CF$108:CF118,RDGave)+COUNTIF(CF$108:CF118,RDGevent)+CH$82-1</f>
        <v>0</v>
      </c>
      <c r="CI118" s="43"/>
      <c r="CJ118" s="6" t="str">
        <f t="shared" si="1011"/>
        <v/>
      </c>
      <c r="CK118" s="6" t="str">
        <f t="shared" si="1012"/>
        <v/>
      </c>
      <c r="CL118" s="201">
        <f>COUNTIF(CJ$108:CJ118,OK)+COUNTIF(CJ$108:CJ118,RDGfix)+COUNTIF(CJ$108:CJ118,RDGave)+COUNTIF(CJ$108:CJ118,RDGevent)+CL$82-1</f>
        <v>0</v>
      </c>
      <c r="CM118" s="43"/>
      <c r="CN118" s="6" t="str">
        <f t="shared" si="1013"/>
        <v/>
      </c>
      <c r="CO118" s="6" t="str">
        <f t="shared" si="1014"/>
        <v/>
      </c>
      <c r="CP118" s="201">
        <f>COUNTIF(CN$108:CN118,OK)+COUNTIF(CN$108:CN118,RDGfix)+COUNTIF(CN$108:CN118,RDGave)+COUNTIF(CN$108:CN118,RDGevent)+CP$82-1</f>
        <v>0</v>
      </c>
      <c r="CQ118" s="43"/>
      <c r="CR118" s="6" t="str">
        <f t="shared" si="1015"/>
        <v/>
      </c>
      <c r="CS118" s="6" t="str">
        <f t="shared" si="1016"/>
        <v/>
      </c>
      <c r="CT118" s="201">
        <f>COUNTIF(CR$108:CR118,OK)+COUNTIF(CR$108:CR118,RDGfix)+COUNTIF(CR$108:CR118,RDGave)+COUNTIF(CR$108:CR118,RDGevent)+CT$82-1</f>
        <v>0</v>
      </c>
      <c r="CU118" s="43"/>
      <c r="CV118" s="6" t="str">
        <f t="shared" si="1017"/>
        <v/>
      </c>
      <c r="CW118" s="6" t="str">
        <f t="shared" si="1018"/>
        <v/>
      </c>
      <c r="CX118" s="201">
        <f>COUNTIF(CV$108:CV118,OK)+COUNTIF(CV$108:CV118,RDGfix)+COUNTIF(CV$108:CV118,RDGave)+COUNTIF(CV$108:CV118,RDGevent)+CX$82-1</f>
        <v>0</v>
      </c>
      <c r="CY118" s="43"/>
      <c r="CZ118" s="6" t="str">
        <f t="shared" si="1019"/>
        <v/>
      </c>
      <c r="DA118" s="6" t="str">
        <f t="shared" si="1020"/>
        <v/>
      </c>
      <c r="DB118" s="201">
        <f>COUNTIF(CZ$108:CZ118,OK)+COUNTIF(CZ$108:CZ118,RDGfix)+COUNTIF(CZ$108:CZ118,RDGave)+COUNTIF(CZ$108:CZ118,RDGevent)+DB$82-1</f>
        <v>0</v>
      </c>
      <c r="DC118" s="43"/>
      <c r="DD118" s="6" t="str">
        <f t="shared" si="1021"/>
        <v/>
      </c>
      <c r="DE118" s="6" t="str">
        <f t="shared" si="1022"/>
        <v/>
      </c>
      <c r="DF118" s="201">
        <f>COUNTIF(DD$108:DD118,OK)+COUNTIF(DD$108:DD118,RDGfix)+COUNTIF(DD$108:DD118,RDGave)+COUNTIF(DD$108:DD118,RDGevent)+DF$82-1</f>
        <v>0</v>
      </c>
      <c r="DG118" s="43"/>
      <c r="DH118" s="6" t="str">
        <f t="shared" si="1023"/>
        <v/>
      </c>
      <c r="DI118" s="6" t="str">
        <f t="shared" si="1024"/>
        <v/>
      </c>
      <c r="DJ118" s="201">
        <f>COUNTIF(DH$108:DH118,OK)+COUNTIF(DH$108:DH118,RDGfix)+COUNTIF(DH$108:DH118,RDGave)+COUNTIF(DH$108:DH118,RDGevent)+DJ$82-1</f>
        <v>0</v>
      </c>
      <c r="DK118" s="43"/>
      <c r="DL118" s="6" t="str">
        <f t="shared" si="1025"/>
        <v/>
      </c>
      <c r="DM118" s="6" t="str">
        <f t="shared" si="1026"/>
        <v/>
      </c>
      <c r="DN118" s="201">
        <f>COUNTIF(DL$108:DL118,OK)+COUNTIF(DL$108:DL118,RDGfix)+COUNTIF(DL$108:DL118,RDGave)+COUNTIF(DL$108:DL118,RDGevent)+DN$82-1</f>
        <v>0</v>
      </c>
      <c r="DO118" s="43"/>
      <c r="DP118" s="6" t="str">
        <f t="shared" si="1027"/>
        <v/>
      </c>
      <c r="DQ118" s="6" t="str">
        <f t="shared" si="1028"/>
        <v/>
      </c>
      <c r="DR118" s="201">
        <f>COUNTIF(DP$108:DP118,OK)+COUNTIF(DP$108:DP118,RDGfix)+COUNTIF(DP$108:DP118,RDGave)+COUNTIF(DP$108:DP118,RDGevent)+DR$82-1</f>
        <v>0</v>
      </c>
      <c r="DS118" s="43"/>
      <c r="DT118" s="6" t="str">
        <f t="shared" si="1029"/>
        <v/>
      </c>
      <c r="DU118" s="6" t="str">
        <f t="shared" si="1030"/>
        <v/>
      </c>
      <c r="DV118" s="201">
        <f>COUNTIF(DT$108:DT118,OK)+COUNTIF(DT$108:DT118,RDGfix)+COUNTIF(DT$108:DT118,RDGave)+COUNTIF(DT$108:DT118,RDGevent)+DV$82-1</f>
        <v>0</v>
      </c>
      <c r="DW118" s="43"/>
      <c r="DX118" s="6" t="str">
        <f t="shared" si="1031"/>
        <v/>
      </c>
      <c r="DY118" s="6" t="str">
        <f t="shared" si="1032"/>
        <v/>
      </c>
      <c r="DZ118" s="201">
        <f>COUNTIF(DX$108:DX118,OK)+COUNTIF(DX$108:DX118,RDGfix)+COUNTIF(DX$108:DX118,RDGave)+COUNTIF(DX$108:DX118,RDGevent)+DZ$82-1</f>
        <v>0</v>
      </c>
      <c r="EA118" s="43"/>
      <c r="EB118" s="6" t="str">
        <f t="shared" si="1033"/>
        <v/>
      </c>
      <c r="EC118" s="6" t="str">
        <f t="shared" si="1034"/>
        <v/>
      </c>
      <c r="ED118" s="201">
        <f>COUNTIF(EB$108:EB118,OK)+COUNTIF(EB$108:EB118,RDGfix)+COUNTIF(EB$108:EB118,RDGave)+COUNTIF(EB$108:EB118,RDGevent)+ED$82-1</f>
        <v>0</v>
      </c>
      <c r="EE118" s="43"/>
      <c r="EF118" s="6" t="str">
        <f t="shared" si="1035"/>
        <v/>
      </c>
      <c r="EG118" s="6" t="str">
        <f t="shared" si="1036"/>
        <v/>
      </c>
      <c r="EH118" s="201">
        <f>COUNTIF(EF$108:EF118,OK)+COUNTIF(EF$108:EF118,RDGfix)+COUNTIF(EF$108:EF118,RDGave)+COUNTIF(EF$108:EF118,RDGevent)+EH$82-1</f>
        <v>0</v>
      </c>
      <c r="EI118" s="43"/>
      <c r="EJ118" s="6" t="str">
        <f t="shared" si="1037"/>
        <v/>
      </c>
      <c r="EK118" s="6" t="str">
        <f t="shared" si="1038"/>
        <v/>
      </c>
      <c r="EL118" s="201">
        <f>COUNTIF(EJ$108:EJ118,OK)+COUNTIF(EJ$108:EJ118,RDGfix)+COUNTIF(EJ$108:EJ118,RDGave)+COUNTIF(EJ$108:EJ118,RDGevent)+EL$82-1</f>
        <v>0</v>
      </c>
      <c r="EM118" s="43"/>
      <c r="EN118" s="6" t="str">
        <f t="shared" si="1039"/>
        <v/>
      </c>
      <c r="EO118" s="6" t="str">
        <f t="shared" si="1040"/>
        <v/>
      </c>
      <c r="EP118" s="201">
        <f>COUNTIF(EN$108:EN118,OK)+COUNTIF(EN$108:EN118,RDGfix)+COUNTIF(EN$108:EN118,RDGave)+COUNTIF(EN$108:EN118,RDGevent)+EP$82-1</f>
        <v>0</v>
      </c>
      <c r="EQ118" s="43"/>
      <c r="ER118" s="6" t="str">
        <f t="shared" si="1041"/>
        <v/>
      </c>
      <c r="ES118" s="6" t="str">
        <f t="shared" si="1042"/>
        <v/>
      </c>
      <c r="ET118" s="201">
        <f>COUNTIF(ER$108:ER118,OK)+COUNTIF(ER$108:ER118,RDGfix)+COUNTIF(ER$108:ER118,RDGave)+COUNTIF(ER$108:ER118,RDGevent)+ET$82-1</f>
        <v>0</v>
      </c>
      <c r="EU118" s="43"/>
      <c r="EV118" s="6" t="str">
        <f t="shared" si="1043"/>
        <v/>
      </c>
      <c r="EW118" s="6" t="str">
        <f t="shared" si="1044"/>
        <v/>
      </c>
      <c r="EX118" s="201">
        <f>COUNTIF(EV$108:EV118,OK)+COUNTIF(EV$108:EV118,RDGfix)+COUNTIF(EV$108:EV118,RDGave)+COUNTIF(EV$108:EV118,RDGevent)+EX$82-1</f>
        <v>0</v>
      </c>
      <c r="EY118" s="43"/>
      <c r="EZ118" s="6" t="str">
        <f t="shared" si="1045"/>
        <v/>
      </c>
      <c r="FA118" s="6" t="str">
        <f t="shared" si="1046"/>
        <v/>
      </c>
      <c r="FB118" s="201">
        <f>COUNTIF(EZ$108:EZ118,OK)+COUNTIF(EZ$108:EZ118,RDGfix)+COUNTIF(EZ$108:EZ118,RDGave)+COUNTIF(EZ$108:EZ118,RDGevent)+FB$82-1</f>
        <v>0</v>
      </c>
      <c r="FC118" s="43"/>
      <c r="FD118" s="6" t="str">
        <f t="shared" si="1047"/>
        <v/>
      </c>
      <c r="FE118" s="6" t="str">
        <f t="shared" si="1048"/>
        <v/>
      </c>
      <c r="FF118" s="201">
        <f>COUNTIF(FD$108:FD118,OK)+COUNTIF(FD$108:FD118,RDGfix)+COUNTIF(FD$108:FD118,RDGave)+COUNTIF(FD$108:FD118,RDGevent)+FF$82-1</f>
        <v>0</v>
      </c>
      <c r="FG118" s="43"/>
      <c r="FH118" s="6" t="str">
        <f t="shared" si="1049"/>
        <v/>
      </c>
      <c r="FI118" s="6" t="str">
        <f t="shared" si="1050"/>
        <v/>
      </c>
      <c r="FJ118" s="201">
        <f>COUNTIF(FH$108:FH118,OK)+COUNTIF(FH$108:FH118,RDGfix)+COUNTIF(FH$108:FH118,RDGave)+COUNTIF(FH$108:FH118,RDGevent)+FJ$82-1</f>
        <v>0</v>
      </c>
      <c r="FK118" s="2"/>
      <c r="FL118" s="53"/>
      <c r="FM118" s="2"/>
    </row>
    <row r="119" spans="2:169">
      <c r="B119" s="5" t="s">
        <v>29</v>
      </c>
      <c r="C119" s="242"/>
      <c r="D119" s="6" t="str">
        <f t="shared" si="890"/>
        <v/>
      </c>
      <c r="E119" s="6" t="str">
        <f t="shared" si="649"/>
        <v/>
      </c>
      <c r="F119" s="201">
        <f>COUNTIF(D$108:D119,OK)+COUNTIF(D$108:D119,RDGfix)+COUNTIF(D$108:D119,RDGave)+COUNTIF(D$108:D119,RDGevent)</f>
        <v>0</v>
      </c>
      <c r="G119" s="242"/>
      <c r="H119" s="6" t="str">
        <f t="shared" si="971"/>
        <v/>
      </c>
      <c r="I119" s="6" t="str">
        <f t="shared" si="972"/>
        <v/>
      </c>
      <c r="J119" s="201">
        <f>COUNTIF(H$108:H119,OK)+COUNTIF(H$108:H119,RDGfix)+COUNTIF(H$108:H119,RDGave)+COUNTIF(H$108:H119,RDGevent)+J$82-1</f>
        <v>0</v>
      </c>
      <c r="K119" s="43"/>
      <c r="L119" s="6" t="str">
        <f t="shared" si="973"/>
        <v/>
      </c>
      <c r="M119" s="6" t="str">
        <f t="shared" si="974"/>
        <v/>
      </c>
      <c r="N119" s="201">
        <f>COUNTIF(L$108:L119,OK)+COUNTIF(L$108:L119,RDGfix)+COUNTIF(L$108:L119,RDGave)+COUNTIF(L$108:L119,RDGevent)+N$82-1</f>
        <v>0</v>
      </c>
      <c r="O119" s="43"/>
      <c r="P119" s="6" t="str">
        <f t="shared" si="975"/>
        <v/>
      </c>
      <c r="Q119" s="6" t="str">
        <f t="shared" si="976"/>
        <v/>
      </c>
      <c r="R119" s="201">
        <f>COUNTIF(P$108:P119,OK)+COUNTIF(P$108:P119,RDGfix)+COUNTIF(P$108:P119,RDGave)+COUNTIF(P$108:P119,RDGevent)+R$82-1</f>
        <v>0</v>
      </c>
      <c r="S119" s="43"/>
      <c r="T119" s="6" t="str">
        <f t="shared" si="977"/>
        <v/>
      </c>
      <c r="U119" s="6" t="str">
        <f t="shared" si="978"/>
        <v/>
      </c>
      <c r="V119" s="201">
        <f>COUNTIF(T$108:T119,OK)+COUNTIF(T$108:T119,RDGfix)+COUNTIF(T$108:T119,RDGave)+COUNTIF(T$108:T119,RDGevent)+V$82-1</f>
        <v>0</v>
      </c>
      <c r="W119" s="43"/>
      <c r="X119" s="6" t="str">
        <f t="shared" si="979"/>
        <v/>
      </c>
      <c r="Y119" s="6" t="str">
        <f t="shared" si="980"/>
        <v/>
      </c>
      <c r="Z119" s="201">
        <f>COUNTIF(X$108:X119,OK)+COUNTIF(X$108:X119,RDGfix)+COUNTIF(X$108:X119,RDGave)+COUNTIF(X$108:X119,RDGevent)+Z$82-1</f>
        <v>0</v>
      </c>
      <c r="AA119" s="43"/>
      <c r="AB119" s="6" t="str">
        <f t="shared" si="981"/>
        <v/>
      </c>
      <c r="AC119" s="6" t="str">
        <f t="shared" si="982"/>
        <v/>
      </c>
      <c r="AD119" s="201">
        <f>COUNTIF(AB$108:AB119,OK)+COUNTIF(AB$108:AB119,RDGfix)+COUNTIF(AB$108:AB119,RDGave)+COUNTIF(AB$108:AB119,RDGevent)+AD$82-1</f>
        <v>0</v>
      </c>
      <c r="AE119" s="43"/>
      <c r="AF119" s="6" t="str">
        <f t="shared" si="983"/>
        <v/>
      </c>
      <c r="AG119" s="6" t="str">
        <f t="shared" si="984"/>
        <v/>
      </c>
      <c r="AH119" s="201">
        <f>COUNTIF(AF$108:AF119,OK)+COUNTIF(AF$108:AF119,RDGfix)+COUNTIF(AF$108:AF119,RDGave)+COUNTIF(AF$108:AF119,RDGevent)+AH$82-1</f>
        <v>0</v>
      </c>
      <c r="AI119" s="43"/>
      <c r="AJ119" s="6" t="str">
        <f t="shared" si="985"/>
        <v/>
      </c>
      <c r="AK119" s="6" t="str">
        <f t="shared" si="986"/>
        <v/>
      </c>
      <c r="AL119" s="201">
        <f>COUNTIF(AJ$108:AJ119,OK)+COUNTIF(AJ$108:AJ119,RDGfix)+COUNTIF(AJ$108:AJ119,RDGave)+COUNTIF(AJ$108:AJ119,RDGevent)+AL$82-1</f>
        <v>0</v>
      </c>
      <c r="AM119" s="242"/>
      <c r="AN119" s="6" t="str">
        <f t="shared" si="987"/>
        <v/>
      </c>
      <c r="AO119" s="6" t="str">
        <f t="shared" si="988"/>
        <v/>
      </c>
      <c r="AP119" s="201">
        <f>COUNTIF(AN$108:AN119,OK)+COUNTIF(AN$108:AN119,RDGfix)+COUNTIF(AN$108:AN119,RDGave)+COUNTIF(AN$108:AN119,RDGevent)+AP$82-1</f>
        <v>0</v>
      </c>
      <c r="AQ119" s="43"/>
      <c r="AR119" s="6" t="str">
        <f t="shared" si="989"/>
        <v/>
      </c>
      <c r="AS119" s="6" t="str">
        <f t="shared" si="990"/>
        <v/>
      </c>
      <c r="AT119" s="201">
        <f>COUNTIF(AR$108:AR119,OK)+COUNTIF(AR$108:AR119,RDGfix)+COUNTIF(AR$108:AR119,RDGave)+COUNTIF(AR$108:AR119,RDGevent)+AT$82-1</f>
        <v>0</v>
      </c>
      <c r="AU119" s="43"/>
      <c r="AV119" s="6" t="str">
        <f t="shared" si="991"/>
        <v/>
      </c>
      <c r="AW119" s="6" t="str">
        <f t="shared" si="992"/>
        <v/>
      </c>
      <c r="AX119" s="201">
        <f>COUNTIF(AV$108:AV119,OK)+COUNTIF(AV$108:AV119,RDGfix)+COUNTIF(AV$108:AV119,RDGave)+COUNTIF(AV$108:AV119,RDGevent)+AX$82-1</f>
        <v>0</v>
      </c>
      <c r="AY119" s="43"/>
      <c r="AZ119" s="6" t="str">
        <f t="shared" si="993"/>
        <v/>
      </c>
      <c r="BA119" s="6" t="str">
        <f t="shared" si="994"/>
        <v/>
      </c>
      <c r="BB119" s="201">
        <f>COUNTIF(AZ$108:AZ119,OK)+COUNTIF(AZ$108:AZ119,RDGfix)+COUNTIF(AZ$108:AZ119,RDGave)+COUNTIF(AZ$108:AZ119,RDGevent)+BB$82-1</f>
        <v>0</v>
      </c>
      <c r="BC119" s="43"/>
      <c r="BD119" s="6" t="str">
        <f t="shared" si="995"/>
        <v/>
      </c>
      <c r="BE119" s="6" t="str">
        <f t="shared" si="996"/>
        <v/>
      </c>
      <c r="BF119" s="201">
        <f>COUNTIF(BD$108:BD119,OK)+COUNTIF(BD$108:BD119,RDGfix)+COUNTIF(BD$108:BD119,RDGave)+COUNTIF(BD$108:BD119,RDGevent)+BF$82-1</f>
        <v>0</v>
      </c>
      <c r="BG119" s="43"/>
      <c r="BH119" s="6" t="str">
        <f t="shared" si="997"/>
        <v/>
      </c>
      <c r="BI119" s="6" t="str">
        <f t="shared" si="998"/>
        <v/>
      </c>
      <c r="BJ119" s="201">
        <f>COUNTIF(BH$108:BH119,OK)+COUNTIF(BH$108:BH119,RDGfix)+COUNTIF(BH$108:BH119,RDGave)+COUNTIF(BH$108:BH119,RDGevent)+BJ$82-1</f>
        <v>0</v>
      </c>
      <c r="BK119" s="43"/>
      <c r="BL119" s="6" t="str">
        <f t="shared" si="999"/>
        <v/>
      </c>
      <c r="BM119" s="6" t="str">
        <f t="shared" si="1000"/>
        <v/>
      </c>
      <c r="BN119" s="201">
        <f>COUNTIF(BL$108:BL119,OK)+COUNTIF(BL$108:BL119,RDGfix)+COUNTIF(BL$108:BL119,RDGave)+COUNTIF(BL$108:BL119,RDGevent)+BN$82-1</f>
        <v>0</v>
      </c>
      <c r="BO119" s="43"/>
      <c r="BP119" s="6" t="str">
        <f t="shared" si="1001"/>
        <v/>
      </c>
      <c r="BQ119" s="6" t="str">
        <f t="shared" si="1002"/>
        <v/>
      </c>
      <c r="BR119" s="201">
        <f>COUNTIF(BP$108:BP119,OK)+COUNTIF(BP$108:BP119,RDGfix)+COUNTIF(BP$108:BP119,RDGave)+COUNTIF(BP$108:BP119,RDGevent)+BR$82-1</f>
        <v>0</v>
      </c>
      <c r="BS119" s="43"/>
      <c r="BT119" s="6" t="str">
        <f t="shared" si="1003"/>
        <v/>
      </c>
      <c r="BU119" s="6" t="str">
        <f t="shared" si="1004"/>
        <v/>
      </c>
      <c r="BV119" s="201">
        <f>COUNTIF(BT$108:BT119,OK)+COUNTIF(BT$108:BT119,RDGfix)+COUNTIF(BT$108:BT119,RDGave)+COUNTIF(BT$108:BT119,RDGevent)+BV$82-1</f>
        <v>0</v>
      </c>
      <c r="BW119" s="43"/>
      <c r="BX119" s="6" t="str">
        <f t="shared" si="1005"/>
        <v/>
      </c>
      <c r="BY119" s="6" t="str">
        <f t="shared" si="1006"/>
        <v/>
      </c>
      <c r="BZ119" s="201">
        <f>COUNTIF(BX$108:BX119,OK)+COUNTIF(BX$108:BX119,RDGfix)+COUNTIF(BX$108:BX119,RDGave)+COUNTIF(BX$108:BX119,RDGevent)+BZ$82-1</f>
        <v>0</v>
      </c>
      <c r="CA119" s="43"/>
      <c r="CB119" s="6" t="str">
        <f t="shared" si="1007"/>
        <v/>
      </c>
      <c r="CC119" s="6" t="str">
        <f t="shared" si="1008"/>
        <v/>
      </c>
      <c r="CD119" s="201">
        <f>COUNTIF(CB$108:CB119,OK)+COUNTIF(CB$108:CB119,RDGfix)+COUNTIF(CB$108:CB119,RDGave)+COUNTIF(CB$108:CB119,RDGevent)+CD$82-1</f>
        <v>0</v>
      </c>
      <c r="CE119" s="43"/>
      <c r="CF119" s="6" t="str">
        <f t="shared" si="1009"/>
        <v/>
      </c>
      <c r="CG119" s="6" t="str">
        <f t="shared" si="1010"/>
        <v/>
      </c>
      <c r="CH119" s="201">
        <f>COUNTIF(CF$108:CF119,OK)+COUNTIF(CF$108:CF119,RDGfix)+COUNTIF(CF$108:CF119,RDGave)+COUNTIF(CF$108:CF119,RDGevent)+CH$82-1</f>
        <v>0</v>
      </c>
      <c r="CI119" s="43"/>
      <c r="CJ119" s="6" t="str">
        <f t="shared" si="1011"/>
        <v/>
      </c>
      <c r="CK119" s="6" t="str">
        <f t="shared" si="1012"/>
        <v/>
      </c>
      <c r="CL119" s="201">
        <f>COUNTIF(CJ$108:CJ119,OK)+COUNTIF(CJ$108:CJ119,RDGfix)+COUNTIF(CJ$108:CJ119,RDGave)+COUNTIF(CJ$108:CJ119,RDGevent)+CL$82-1</f>
        <v>0</v>
      </c>
      <c r="CM119" s="43"/>
      <c r="CN119" s="6" t="str">
        <f t="shared" si="1013"/>
        <v/>
      </c>
      <c r="CO119" s="6" t="str">
        <f t="shared" si="1014"/>
        <v/>
      </c>
      <c r="CP119" s="201">
        <f>COUNTIF(CN$108:CN119,OK)+COUNTIF(CN$108:CN119,RDGfix)+COUNTIF(CN$108:CN119,RDGave)+COUNTIF(CN$108:CN119,RDGevent)+CP$82-1</f>
        <v>0</v>
      </c>
      <c r="CQ119" s="43"/>
      <c r="CR119" s="6" t="str">
        <f t="shared" si="1015"/>
        <v/>
      </c>
      <c r="CS119" s="6" t="str">
        <f t="shared" si="1016"/>
        <v/>
      </c>
      <c r="CT119" s="201">
        <f>COUNTIF(CR$108:CR119,OK)+COUNTIF(CR$108:CR119,RDGfix)+COUNTIF(CR$108:CR119,RDGave)+COUNTIF(CR$108:CR119,RDGevent)+CT$82-1</f>
        <v>0</v>
      </c>
      <c r="CU119" s="43"/>
      <c r="CV119" s="6" t="str">
        <f t="shared" si="1017"/>
        <v/>
      </c>
      <c r="CW119" s="6" t="str">
        <f t="shared" si="1018"/>
        <v/>
      </c>
      <c r="CX119" s="201">
        <f>COUNTIF(CV$108:CV119,OK)+COUNTIF(CV$108:CV119,RDGfix)+COUNTIF(CV$108:CV119,RDGave)+COUNTIF(CV$108:CV119,RDGevent)+CX$82-1</f>
        <v>0</v>
      </c>
      <c r="CY119" s="43"/>
      <c r="CZ119" s="6" t="str">
        <f t="shared" si="1019"/>
        <v/>
      </c>
      <c r="DA119" s="6" t="str">
        <f t="shared" si="1020"/>
        <v/>
      </c>
      <c r="DB119" s="201">
        <f>COUNTIF(CZ$108:CZ119,OK)+COUNTIF(CZ$108:CZ119,RDGfix)+COUNTIF(CZ$108:CZ119,RDGave)+COUNTIF(CZ$108:CZ119,RDGevent)+DB$82-1</f>
        <v>0</v>
      </c>
      <c r="DC119" s="43"/>
      <c r="DD119" s="6" t="str">
        <f t="shared" si="1021"/>
        <v/>
      </c>
      <c r="DE119" s="6" t="str">
        <f t="shared" si="1022"/>
        <v/>
      </c>
      <c r="DF119" s="201">
        <f>COUNTIF(DD$108:DD119,OK)+COUNTIF(DD$108:DD119,RDGfix)+COUNTIF(DD$108:DD119,RDGave)+COUNTIF(DD$108:DD119,RDGevent)+DF$82-1</f>
        <v>0</v>
      </c>
      <c r="DG119" s="43"/>
      <c r="DH119" s="6" t="str">
        <f t="shared" si="1023"/>
        <v/>
      </c>
      <c r="DI119" s="6" t="str">
        <f t="shared" si="1024"/>
        <v/>
      </c>
      <c r="DJ119" s="201">
        <f>COUNTIF(DH$108:DH119,OK)+COUNTIF(DH$108:DH119,RDGfix)+COUNTIF(DH$108:DH119,RDGave)+COUNTIF(DH$108:DH119,RDGevent)+DJ$82-1</f>
        <v>0</v>
      </c>
      <c r="DK119" s="43"/>
      <c r="DL119" s="6" t="str">
        <f t="shared" si="1025"/>
        <v/>
      </c>
      <c r="DM119" s="6" t="str">
        <f t="shared" si="1026"/>
        <v/>
      </c>
      <c r="DN119" s="201">
        <f>COUNTIF(DL$108:DL119,OK)+COUNTIF(DL$108:DL119,RDGfix)+COUNTIF(DL$108:DL119,RDGave)+COUNTIF(DL$108:DL119,RDGevent)+DN$82-1</f>
        <v>0</v>
      </c>
      <c r="DO119" s="43"/>
      <c r="DP119" s="6" t="str">
        <f t="shared" si="1027"/>
        <v/>
      </c>
      <c r="DQ119" s="6" t="str">
        <f t="shared" si="1028"/>
        <v/>
      </c>
      <c r="DR119" s="201">
        <f>COUNTIF(DP$108:DP119,OK)+COUNTIF(DP$108:DP119,RDGfix)+COUNTIF(DP$108:DP119,RDGave)+COUNTIF(DP$108:DP119,RDGevent)+DR$82-1</f>
        <v>0</v>
      </c>
      <c r="DS119" s="43"/>
      <c r="DT119" s="6" t="str">
        <f t="shared" si="1029"/>
        <v/>
      </c>
      <c r="DU119" s="6" t="str">
        <f t="shared" si="1030"/>
        <v/>
      </c>
      <c r="DV119" s="201">
        <f>COUNTIF(DT$108:DT119,OK)+COUNTIF(DT$108:DT119,RDGfix)+COUNTIF(DT$108:DT119,RDGave)+COUNTIF(DT$108:DT119,RDGevent)+DV$82-1</f>
        <v>0</v>
      </c>
      <c r="DW119" s="43"/>
      <c r="DX119" s="6" t="str">
        <f t="shared" si="1031"/>
        <v/>
      </c>
      <c r="DY119" s="6" t="str">
        <f t="shared" si="1032"/>
        <v/>
      </c>
      <c r="DZ119" s="201">
        <f>COUNTIF(DX$108:DX119,OK)+COUNTIF(DX$108:DX119,RDGfix)+COUNTIF(DX$108:DX119,RDGave)+COUNTIF(DX$108:DX119,RDGevent)+DZ$82-1</f>
        <v>0</v>
      </c>
      <c r="EA119" s="43"/>
      <c r="EB119" s="6" t="str">
        <f t="shared" si="1033"/>
        <v/>
      </c>
      <c r="EC119" s="6" t="str">
        <f t="shared" si="1034"/>
        <v/>
      </c>
      <c r="ED119" s="201">
        <f>COUNTIF(EB$108:EB119,OK)+COUNTIF(EB$108:EB119,RDGfix)+COUNTIF(EB$108:EB119,RDGave)+COUNTIF(EB$108:EB119,RDGevent)+ED$82-1</f>
        <v>0</v>
      </c>
      <c r="EE119" s="43"/>
      <c r="EF119" s="6" t="str">
        <f t="shared" si="1035"/>
        <v/>
      </c>
      <c r="EG119" s="6" t="str">
        <f t="shared" si="1036"/>
        <v/>
      </c>
      <c r="EH119" s="201">
        <f>COUNTIF(EF$108:EF119,OK)+COUNTIF(EF$108:EF119,RDGfix)+COUNTIF(EF$108:EF119,RDGave)+COUNTIF(EF$108:EF119,RDGevent)+EH$82-1</f>
        <v>0</v>
      </c>
      <c r="EI119" s="43"/>
      <c r="EJ119" s="6" t="str">
        <f t="shared" si="1037"/>
        <v/>
      </c>
      <c r="EK119" s="6" t="str">
        <f t="shared" si="1038"/>
        <v/>
      </c>
      <c r="EL119" s="201">
        <f>COUNTIF(EJ$108:EJ119,OK)+COUNTIF(EJ$108:EJ119,RDGfix)+COUNTIF(EJ$108:EJ119,RDGave)+COUNTIF(EJ$108:EJ119,RDGevent)+EL$82-1</f>
        <v>0</v>
      </c>
      <c r="EM119" s="43"/>
      <c r="EN119" s="6" t="str">
        <f t="shared" si="1039"/>
        <v/>
      </c>
      <c r="EO119" s="6" t="str">
        <f t="shared" si="1040"/>
        <v/>
      </c>
      <c r="EP119" s="201">
        <f>COUNTIF(EN$108:EN119,OK)+COUNTIF(EN$108:EN119,RDGfix)+COUNTIF(EN$108:EN119,RDGave)+COUNTIF(EN$108:EN119,RDGevent)+EP$82-1</f>
        <v>0</v>
      </c>
      <c r="EQ119" s="43"/>
      <c r="ER119" s="6" t="str">
        <f t="shared" si="1041"/>
        <v/>
      </c>
      <c r="ES119" s="6" t="str">
        <f t="shared" si="1042"/>
        <v/>
      </c>
      <c r="ET119" s="201">
        <f>COUNTIF(ER$108:ER119,OK)+COUNTIF(ER$108:ER119,RDGfix)+COUNTIF(ER$108:ER119,RDGave)+COUNTIF(ER$108:ER119,RDGevent)+ET$82-1</f>
        <v>0</v>
      </c>
      <c r="EU119" s="43"/>
      <c r="EV119" s="6" t="str">
        <f t="shared" si="1043"/>
        <v/>
      </c>
      <c r="EW119" s="6" t="str">
        <f t="shared" si="1044"/>
        <v/>
      </c>
      <c r="EX119" s="201">
        <f>COUNTIF(EV$108:EV119,OK)+COUNTIF(EV$108:EV119,RDGfix)+COUNTIF(EV$108:EV119,RDGave)+COUNTIF(EV$108:EV119,RDGevent)+EX$82-1</f>
        <v>0</v>
      </c>
      <c r="EY119" s="43"/>
      <c r="EZ119" s="6" t="str">
        <f t="shared" si="1045"/>
        <v/>
      </c>
      <c r="FA119" s="6" t="str">
        <f t="shared" si="1046"/>
        <v/>
      </c>
      <c r="FB119" s="201">
        <f>COUNTIF(EZ$108:EZ119,OK)+COUNTIF(EZ$108:EZ119,RDGfix)+COUNTIF(EZ$108:EZ119,RDGave)+COUNTIF(EZ$108:EZ119,RDGevent)+FB$82-1</f>
        <v>0</v>
      </c>
      <c r="FC119" s="43"/>
      <c r="FD119" s="6" t="str">
        <f t="shared" si="1047"/>
        <v/>
      </c>
      <c r="FE119" s="6" t="str">
        <f t="shared" si="1048"/>
        <v/>
      </c>
      <c r="FF119" s="201">
        <f>COUNTIF(FD$108:FD119,OK)+COUNTIF(FD$108:FD119,RDGfix)+COUNTIF(FD$108:FD119,RDGave)+COUNTIF(FD$108:FD119,RDGevent)+FF$82-1</f>
        <v>0</v>
      </c>
      <c r="FG119" s="43"/>
      <c r="FH119" s="6" t="str">
        <f t="shared" si="1049"/>
        <v/>
      </c>
      <c r="FI119" s="6" t="str">
        <f t="shared" si="1050"/>
        <v/>
      </c>
      <c r="FJ119" s="201">
        <f>COUNTIF(FH$108:FH119,OK)+COUNTIF(FH$108:FH119,RDGfix)+COUNTIF(FH$108:FH119,RDGave)+COUNTIF(FH$108:FH119,RDGevent)+FJ$82-1</f>
        <v>0</v>
      </c>
      <c r="FK119" s="2"/>
      <c r="FL119" s="53"/>
      <c r="FM119" s="2"/>
    </row>
    <row r="120" spans="2:169">
      <c r="B120" s="5" t="s">
        <v>30</v>
      </c>
      <c r="C120" s="242"/>
      <c r="D120" s="6" t="str">
        <f t="shared" si="890"/>
        <v/>
      </c>
      <c r="E120" s="6" t="str">
        <f t="shared" si="649"/>
        <v/>
      </c>
      <c r="F120" s="201">
        <f>COUNTIF(D$108:D120,OK)+COUNTIF(D$108:D120,RDGfix)+COUNTIF(D$108:D120,RDGave)+COUNTIF(D$108:D120,RDGevent)</f>
        <v>0</v>
      </c>
      <c r="G120" s="242"/>
      <c r="H120" s="6" t="str">
        <f t="shared" si="971"/>
        <v/>
      </c>
      <c r="I120" s="6" t="str">
        <f t="shared" si="972"/>
        <v/>
      </c>
      <c r="J120" s="201">
        <f>COUNTIF(H$108:H120,OK)+COUNTIF(H$108:H120,RDGfix)+COUNTIF(H$108:H120,RDGave)+COUNTIF(H$108:H120,RDGevent)+J$82-1</f>
        <v>0</v>
      </c>
      <c r="K120" s="43"/>
      <c r="L120" s="6" t="str">
        <f t="shared" si="973"/>
        <v/>
      </c>
      <c r="M120" s="6" t="str">
        <f t="shared" si="974"/>
        <v/>
      </c>
      <c r="N120" s="201">
        <f>COUNTIF(L$108:L120,OK)+COUNTIF(L$108:L120,RDGfix)+COUNTIF(L$108:L120,RDGave)+COUNTIF(L$108:L120,RDGevent)+N$82-1</f>
        <v>0</v>
      </c>
      <c r="O120" s="43"/>
      <c r="P120" s="6" t="str">
        <f t="shared" si="975"/>
        <v/>
      </c>
      <c r="Q120" s="6" t="str">
        <f t="shared" si="976"/>
        <v/>
      </c>
      <c r="R120" s="201">
        <f>COUNTIF(P$108:P120,OK)+COUNTIF(P$108:P120,RDGfix)+COUNTIF(P$108:P120,RDGave)+COUNTIF(P$108:P120,RDGevent)+R$82-1</f>
        <v>0</v>
      </c>
      <c r="S120" s="43"/>
      <c r="T120" s="6" t="str">
        <f t="shared" si="977"/>
        <v/>
      </c>
      <c r="U120" s="6" t="str">
        <f t="shared" si="978"/>
        <v/>
      </c>
      <c r="V120" s="201">
        <f>COUNTIF(T$108:T120,OK)+COUNTIF(T$108:T120,RDGfix)+COUNTIF(T$108:T120,RDGave)+COUNTIF(T$108:T120,RDGevent)+V$82-1</f>
        <v>0</v>
      </c>
      <c r="W120" s="43"/>
      <c r="X120" s="6" t="str">
        <f t="shared" si="979"/>
        <v/>
      </c>
      <c r="Y120" s="6" t="str">
        <f t="shared" si="980"/>
        <v/>
      </c>
      <c r="Z120" s="201">
        <f>COUNTIF(X$108:X120,OK)+COUNTIF(X$108:X120,RDGfix)+COUNTIF(X$108:X120,RDGave)+COUNTIF(X$108:X120,RDGevent)+Z$82-1</f>
        <v>0</v>
      </c>
      <c r="AA120" s="43"/>
      <c r="AB120" s="6" t="str">
        <f t="shared" si="981"/>
        <v/>
      </c>
      <c r="AC120" s="6" t="str">
        <f t="shared" si="982"/>
        <v/>
      </c>
      <c r="AD120" s="201">
        <f>COUNTIF(AB$108:AB120,OK)+COUNTIF(AB$108:AB120,RDGfix)+COUNTIF(AB$108:AB120,RDGave)+COUNTIF(AB$108:AB120,RDGevent)+AD$82-1</f>
        <v>0</v>
      </c>
      <c r="AE120" s="43"/>
      <c r="AF120" s="6" t="str">
        <f t="shared" si="983"/>
        <v/>
      </c>
      <c r="AG120" s="6" t="str">
        <f t="shared" si="984"/>
        <v/>
      </c>
      <c r="AH120" s="201">
        <f>COUNTIF(AF$108:AF120,OK)+COUNTIF(AF$108:AF120,RDGfix)+COUNTIF(AF$108:AF120,RDGave)+COUNTIF(AF$108:AF120,RDGevent)+AH$82-1</f>
        <v>0</v>
      </c>
      <c r="AI120" s="43"/>
      <c r="AJ120" s="6" t="str">
        <f t="shared" si="985"/>
        <v/>
      </c>
      <c r="AK120" s="6" t="str">
        <f t="shared" si="986"/>
        <v/>
      </c>
      <c r="AL120" s="201">
        <f>COUNTIF(AJ$108:AJ120,OK)+COUNTIF(AJ$108:AJ120,RDGfix)+COUNTIF(AJ$108:AJ120,RDGave)+COUNTIF(AJ$108:AJ120,RDGevent)+AL$82-1</f>
        <v>0</v>
      </c>
      <c r="AM120" s="242"/>
      <c r="AN120" s="6" t="str">
        <f t="shared" si="987"/>
        <v/>
      </c>
      <c r="AO120" s="6" t="str">
        <f t="shared" si="988"/>
        <v/>
      </c>
      <c r="AP120" s="201">
        <f>COUNTIF(AN$108:AN120,OK)+COUNTIF(AN$108:AN120,RDGfix)+COUNTIF(AN$108:AN120,RDGave)+COUNTIF(AN$108:AN120,RDGevent)+AP$82-1</f>
        <v>0</v>
      </c>
      <c r="AQ120" s="43"/>
      <c r="AR120" s="6" t="str">
        <f t="shared" si="989"/>
        <v/>
      </c>
      <c r="AS120" s="6" t="str">
        <f t="shared" si="990"/>
        <v/>
      </c>
      <c r="AT120" s="201">
        <f>COUNTIF(AR$108:AR120,OK)+COUNTIF(AR$108:AR120,RDGfix)+COUNTIF(AR$108:AR120,RDGave)+COUNTIF(AR$108:AR120,RDGevent)+AT$82-1</f>
        <v>0</v>
      </c>
      <c r="AU120" s="43"/>
      <c r="AV120" s="6" t="str">
        <f t="shared" si="991"/>
        <v/>
      </c>
      <c r="AW120" s="6" t="str">
        <f t="shared" si="992"/>
        <v/>
      </c>
      <c r="AX120" s="201">
        <f>COUNTIF(AV$108:AV120,OK)+COUNTIF(AV$108:AV120,RDGfix)+COUNTIF(AV$108:AV120,RDGave)+COUNTIF(AV$108:AV120,RDGevent)+AX$82-1</f>
        <v>0</v>
      </c>
      <c r="AY120" s="43"/>
      <c r="AZ120" s="6" t="str">
        <f t="shared" si="993"/>
        <v/>
      </c>
      <c r="BA120" s="6" t="str">
        <f t="shared" si="994"/>
        <v/>
      </c>
      <c r="BB120" s="201">
        <f>COUNTIF(AZ$108:AZ120,OK)+COUNTIF(AZ$108:AZ120,RDGfix)+COUNTIF(AZ$108:AZ120,RDGave)+COUNTIF(AZ$108:AZ120,RDGevent)+BB$82-1</f>
        <v>0</v>
      </c>
      <c r="BC120" s="43"/>
      <c r="BD120" s="6" t="str">
        <f t="shared" si="995"/>
        <v/>
      </c>
      <c r="BE120" s="6" t="str">
        <f t="shared" si="996"/>
        <v/>
      </c>
      <c r="BF120" s="201">
        <f>COUNTIF(BD$108:BD120,OK)+COUNTIF(BD$108:BD120,RDGfix)+COUNTIF(BD$108:BD120,RDGave)+COUNTIF(BD$108:BD120,RDGevent)+BF$82-1</f>
        <v>0</v>
      </c>
      <c r="BG120" s="43"/>
      <c r="BH120" s="6" t="str">
        <f t="shared" si="997"/>
        <v/>
      </c>
      <c r="BI120" s="6" t="str">
        <f t="shared" si="998"/>
        <v/>
      </c>
      <c r="BJ120" s="201">
        <f>COUNTIF(BH$108:BH120,OK)+COUNTIF(BH$108:BH120,RDGfix)+COUNTIF(BH$108:BH120,RDGave)+COUNTIF(BH$108:BH120,RDGevent)+BJ$82-1</f>
        <v>0</v>
      </c>
      <c r="BK120" s="43"/>
      <c r="BL120" s="6" t="str">
        <f t="shared" si="999"/>
        <v/>
      </c>
      <c r="BM120" s="6" t="str">
        <f t="shared" si="1000"/>
        <v/>
      </c>
      <c r="BN120" s="201">
        <f>COUNTIF(BL$108:BL120,OK)+COUNTIF(BL$108:BL120,RDGfix)+COUNTIF(BL$108:BL120,RDGave)+COUNTIF(BL$108:BL120,RDGevent)+BN$82-1</f>
        <v>0</v>
      </c>
      <c r="BO120" s="43"/>
      <c r="BP120" s="6" t="str">
        <f t="shared" si="1001"/>
        <v/>
      </c>
      <c r="BQ120" s="6" t="str">
        <f t="shared" si="1002"/>
        <v/>
      </c>
      <c r="BR120" s="201">
        <f>COUNTIF(BP$108:BP120,OK)+COUNTIF(BP$108:BP120,RDGfix)+COUNTIF(BP$108:BP120,RDGave)+COUNTIF(BP$108:BP120,RDGevent)+BR$82-1</f>
        <v>0</v>
      </c>
      <c r="BS120" s="43"/>
      <c r="BT120" s="6" t="str">
        <f t="shared" si="1003"/>
        <v/>
      </c>
      <c r="BU120" s="6" t="str">
        <f t="shared" si="1004"/>
        <v/>
      </c>
      <c r="BV120" s="201">
        <f>COUNTIF(BT$108:BT120,OK)+COUNTIF(BT$108:BT120,RDGfix)+COUNTIF(BT$108:BT120,RDGave)+COUNTIF(BT$108:BT120,RDGevent)+BV$82-1</f>
        <v>0</v>
      </c>
      <c r="BW120" s="43"/>
      <c r="BX120" s="6" t="str">
        <f t="shared" si="1005"/>
        <v/>
      </c>
      <c r="BY120" s="6" t="str">
        <f t="shared" si="1006"/>
        <v/>
      </c>
      <c r="BZ120" s="201">
        <f>COUNTIF(BX$108:BX120,OK)+COUNTIF(BX$108:BX120,RDGfix)+COUNTIF(BX$108:BX120,RDGave)+COUNTIF(BX$108:BX120,RDGevent)+BZ$82-1</f>
        <v>0</v>
      </c>
      <c r="CA120" s="43"/>
      <c r="CB120" s="6" t="str">
        <f t="shared" si="1007"/>
        <v/>
      </c>
      <c r="CC120" s="6" t="str">
        <f t="shared" si="1008"/>
        <v/>
      </c>
      <c r="CD120" s="201">
        <f>COUNTIF(CB$108:CB120,OK)+COUNTIF(CB$108:CB120,RDGfix)+COUNTIF(CB$108:CB120,RDGave)+COUNTIF(CB$108:CB120,RDGevent)+CD$82-1</f>
        <v>0</v>
      </c>
      <c r="CE120" s="43"/>
      <c r="CF120" s="6" t="str">
        <f t="shared" si="1009"/>
        <v/>
      </c>
      <c r="CG120" s="6" t="str">
        <f t="shared" si="1010"/>
        <v/>
      </c>
      <c r="CH120" s="201">
        <f>COUNTIF(CF$108:CF120,OK)+COUNTIF(CF$108:CF120,RDGfix)+COUNTIF(CF$108:CF120,RDGave)+COUNTIF(CF$108:CF120,RDGevent)+CH$82-1</f>
        <v>0</v>
      </c>
      <c r="CI120" s="43"/>
      <c r="CJ120" s="6" t="str">
        <f t="shared" si="1011"/>
        <v/>
      </c>
      <c r="CK120" s="6" t="str">
        <f t="shared" si="1012"/>
        <v/>
      </c>
      <c r="CL120" s="201">
        <f>COUNTIF(CJ$108:CJ120,OK)+COUNTIF(CJ$108:CJ120,RDGfix)+COUNTIF(CJ$108:CJ120,RDGave)+COUNTIF(CJ$108:CJ120,RDGevent)+CL$82-1</f>
        <v>0</v>
      </c>
      <c r="CM120" s="43"/>
      <c r="CN120" s="6" t="str">
        <f t="shared" si="1013"/>
        <v/>
      </c>
      <c r="CO120" s="6" t="str">
        <f t="shared" si="1014"/>
        <v/>
      </c>
      <c r="CP120" s="201">
        <f>COUNTIF(CN$108:CN120,OK)+COUNTIF(CN$108:CN120,RDGfix)+COUNTIF(CN$108:CN120,RDGave)+COUNTIF(CN$108:CN120,RDGevent)+CP$82-1</f>
        <v>0</v>
      </c>
      <c r="CQ120" s="43"/>
      <c r="CR120" s="6" t="str">
        <f t="shared" si="1015"/>
        <v/>
      </c>
      <c r="CS120" s="6" t="str">
        <f t="shared" si="1016"/>
        <v/>
      </c>
      <c r="CT120" s="201">
        <f>COUNTIF(CR$108:CR120,OK)+COUNTIF(CR$108:CR120,RDGfix)+COUNTIF(CR$108:CR120,RDGave)+COUNTIF(CR$108:CR120,RDGevent)+CT$82-1</f>
        <v>0</v>
      </c>
      <c r="CU120" s="43"/>
      <c r="CV120" s="6" t="str">
        <f t="shared" si="1017"/>
        <v/>
      </c>
      <c r="CW120" s="6" t="str">
        <f t="shared" si="1018"/>
        <v/>
      </c>
      <c r="CX120" s="201">
        <f>COUNTIF(CV$108:CV120,OK)+COUNTIF(CV$108:CV120,RDGfix)+COUNTIF(CV$108:CV120,RDGave)+COUNTIF(CV$108:CV120,RDGevent)+CX$82-1</f>
        <v>0</v>
      </c>
      <c r="CY120" s="43"/>
      <c r="CZ120" s="6" t="str">
        <f t="shared" si="1019"/>
        <v/>
      </c>
      <c r="DA120" s="6" t="str">
        <f t="shared" si="1020"/>
        <v/>
      </c>
      <c r="DB120" s="201">
        <f>COUNTIF(CZ$108:CZ120,OK)+COUNTIF(CZ$108:CZ120,RDGfix)+COUNTIF(CZ$108:CZ120,RDGave)+COUNTIF(CZ$108:CZ120,RDGevent)+DB$82-1</f>
        <v>0</v>
      </c>
      <c r="DC120" s="43"/>
      <c r="DD120" s="6" t="str">
        <f t="shared" si="1021"/>
        <v/>
      </c>
      <c r="DE120" s="6" t="str">
        <f t="shared" si="1022"/>
        <v/>
      </c>
      <c r="DF120" s="201">
        <f>COUNTIF(DD$108:DD120,OK)+COUNTIF(DD$108:DD120,RDGfix)+COUNTIF(DD$108:DD120,RDGave)+COUNTIF(DD$108:DD120,RDGevent)+DF$82-1</f>
        <v>0</v>
      </c>
      <c r="DG120" s="43"/>
      <c r="DH120" s="6" t="str">
        <f t="shared" si="1023"/>
        <v/>
      </c>
      <c r="DI120" s="6" t="str">
        <f t="shared" si="1024"/>
        <v/>
      </c>
      <c r="DJ120" s="201">
        <f>COUNTIF(DH$108:DH120,OK)+COUNTIF(DH$108:DH120,RDGfix)+COUNTIF(DH$108:DH120,RDGave)+COUNTIF(DH$108:DH120,RDGevent)+DJ$82-1</f>
        <v>0</v>
      </c>
      <c r="DK120" s="43"/>
      <c r="DL120" s="6" t="str">
        <f t="shared" si="1025"/>
        <v/>
      </c>
      <c r="DM120" s="6" t="str">
        <f t="shared" si="1026"/>
        <v/>
      </c>
      <c r="DN120" s="201">
        <f>COUNTIF(DL$108:DL120,OK)+COUNTIF(DL$108:DL120,RDGfix)+COUNTIF(DL$108:DL120,RDGave)+COUNTIF(DL$108:DL120,RDGevent)+DN$82-1</f>
        <v>0</v>
      </c>
      <c r="DO120" s="43"/>
      <c r="DP120" s="6" t="str">
        <f t="shared" si="1027"/>
        <v/>
      </c>
      <c r="DQ120" s="6" t="str">
        <f t="shared" si="1028"/>
        <v/>
      </c>
      <c r="DR120" s="201">
        <f>COUNTIF(DP$108:DP120,OK)+COUNTIF(DP$108:DP120,RDGfix)+COUNTIF(DP$108:DP120,RDGave)+COUNTIF(DP$108:DP120,RDGevent)+DR$82-1</f>
        <v>0</v>
      </c>
      <c r="DS120" s="43"/>
      <c r="DT120" s="6" t="str">
        <f t="shared" si="1029"/>
        <v/>
      </c>
      <c r="DU120" s="6" t="str">
        <f t="shared" si="1030"/>
        <v/>
      </c>
      <c r="DV120" s="201">
        <f>COUNTIF(DT$108:DT120,OK)+COUNTIF(DT$108:DT120,RDGfix)+COUNTIF(DT$108:DT120,RDGave)+COUNTIF(DT$108:DT120,RDGevent)+DV$82-1</f>
        <v>0</v>
      </c>
      <c r="DW120" s="43"/>
      <c r="DX120" s="6" t="str">
        <f t="shared" si="1031"/>
        <v/>
      </c>
      <c r="DY120" s="6" t="str">
        <f t="shared" si="1032"/>
        <v/>
      </c>
      <c r="DZ120" s="201">
        <f>COUNTIF(DX$108:DX120,OK)+COUNTIF(DX$108:DX120,RDGfix)+COUNTIF(DX$108:DX120,RDGave)+COUNTIF(DX$108:DX120,RDGevent)+DZ$82-1</f>
        <v>0</v>
      </c>
      <c r="EA120" s="43"/>
      <c r="EB120" s="6" t="str">
        <f t="shared" si="1033"/>
        <v/>
      </c>
      <c r="EC120" s="6" t="str">
        <f t="shared" si="1034"/>
        <v/>
      </c>
      <c r="ED120" s="201">
        <f>COUNTIF(EB$108:EB120,OK)+COUNTIF(EB$108:EB120,RDGfix)+COUNTIF(EB$108:EB120,RDGave)+COUNTIF(EB$108:EB120,RDGevent)+ED$82-1</f>
        <v>0</v>
      </c>
      <c r="EE120" s="43"/>
      <c r="EF120" s="6" t="str">
        <f t="shared" si="1035"/>
        <v/>
      </c>
      <c r="EG120" s="6" t="str">
        <f t="shared" si="1036"/>
        <v/>
      </c>
      <c r="EH120" s="201">
        <f>COUNTIF(EF$108:EF120,OK)+COUNTIF(EF$108:EF120,RDGfix)+COUNTIF(EF$108:EF120,RDGave)+COUNTIF(EF$108:EF120,RDGevent)+EH$82-1</f>
        <v>0</v>
      </c>
      <c r="EI120" s="43"/>
      <c r="EJ120" s="6" t="str">
        <f t="shared" si="1037"/>
        <v/>
      </c>
      <c r="EK120" s="6" t="str">
        <f t="shared" si="1038"/>
        <v/>
      </c>
      <c r="EL120" s="201">
        <f>COUNTIF(EJ$108:EJ120,OK)+COUNTIF(EJ$108:EJ120,RDGfix)+COUNTIF(EJ$108:EJ120,RDGave)+COUNTIF(EJ$108:EJ120,RDGevent)+EL$82-1</f>
        <v>0</v>
      </c>
      <c r="EM120" s="43"/>
      <c r="EN120" s="6" t="str">
        <f t="shared" si="1039"/>
        <v/>
      </c>
      <c r="EO120" s="6" t="str">
        <f t="shared" si="1040"/>
        <v/>
      </c>
      <c r="EP120" s="201">
        <f>COUNTIF(EN$108:EN120,OK)+COUNTIF(EN$108:EN120,RDGfix)+COUNTIF(EN$108:EN120,RDGave)+COUNTIF(EN$108:EN120,RDGevent)+EP$82-1</f>
        <v>0</v>
      </c>
      <c r="EQ120" s="43"/>
      <c r="ER120" s="6" t="str">
        <f t="shared" si="1041"/>
        <v/>
      </c>
      <c r="ES120" s="6" t="str">
        <f t="shared" si="1042"/>
        <v/>
      </c>
      <c r="ET120" s="201">
        <f>COUNTIF(ER$108:ER120,OK)+COUNTIF(ER$108:ER120,RDGfix)+COUNTIF(ER$108:ER120,RDGave)+COUNTIF(ER$108:ER120,RDGevent)+ET$82-1</f>
        <v>0</v>
      </c>
      <c r="EU120" s="43"/>
      <c r="EV120" s="6" t="str">
        <f t="shared" si="1043"/>
        <v/>
      </c>
      <c r="EW120" s="6" t="str">
        <f t="shared" si="1044"/>
        <v/>
      </c>
      <c r="EX120" s="201">
        <f>COUNTIF(EV$108:EV120,OK)+COUNTIF(EV$108:EV120,RDGfix)+COUNTIF(EV$108:EV120,RDGave)+COUNTIF(EV$108:EV120,RDGevent)+EX$82-1</f>
        <v>0</v>
      </c>
      <c r="EY120" s="43"/>
      <c r="EZ120" s="6" t="str">
        <f t="shared" si="1045"/>
        <v/>
      </c>
      <c r="FA120" s="6" t="str">
        <f t="shared" si="1046"/>
        <v/>
      </c>
      <c r="FB120" s="201">
        <f>COUNTIF(EZ$108:EZ120,OK)+COUNTIF(EZ$108:EZ120,RDGfix)+COUNTIF(EZ$108:EZ120,RDGave)+COUNTIF(EZ$108:EZ120,RDGevent)+FB$82-1</f>
        <v>0</v>
      </c>
      <c r="FC120" s="43"/>
      <c r="FD120" s="6" t="str">
        <f t="shared" si="1047"/>
        <v/>
      </c>
      <c r="FE120" s="6" t="str">
        <f t="shared" si="1048"/>
        <v/>
      </c>
      <c r="FF120" s="201">
        <f>COUNTIF(FD$108:FD120,OK)+COUNTIF(FD$108:FD120,RDGfix)+COUNTIF(FD$108:FD120,RDGave)+COUNTIF(FD$108:FD120,RDGevent)+FF$82-1</f>
        <v>0</v>
      </c>
      <c r="FG120" s="43"/>
      <c r="FH120" s="6" t="str">
        <f t="shared" si="1049"/>
        <v/>
      </c>
      <c r="FI120" s="6" t="str">
        <f t="shared" si="1050"/>
        <v/>
      </c>
      <c r="FJ120" s="201">
        <f>COUNTIF(FH$108:FH120,OK)+COUNTIF(FH$108:FH120,RDGfix)+COUNTIF(FH$108:FH120,RDGave)+COUNTIF(FH$108:FH120,RDGevent)+FJ$82-1</f>
        <v>0</v>
      </c>
      <c r="FK120" s="2"/>
      <c r="FL120" s="53"/>
      <c r="FM120" s="2"/>
    </row>
    <row r="121" spans="2:169">
      <c r="B121" s="5" t="s">
        <v>31</v>
      </c>
      <c r="C121" s="242"/>
      <c r="D121" s="6" t="str">
        <f t="shared" si="890"/>
        <v/>
      </c>
      <c r="E121" s="6" t="str">
        <f t="shared" si="649"/>
        <v/>
      </c>
      <c r="F121" s="201">
        <f>COUNTIF(D$108:D121,OK)+COUNTIF(D$108:D121,RDGfix)+COUNTIF(D$108:D121,RDGave)+COUNTIF(D$108:D121,RDGevent)</f>
        <v>0</v>
      </c>
      <c r="G121" s="242"/>
      <c r="H121" s="6" t="str">
        <f t="shared" si="971"/>
        <v/>
      </c>
      <c r="I121" s="6" t="str">
        <f t="shared" si="972"/>
        <v/>
      </c>
      <c r="J121" s="201">
        <f>COUNTIF(H$108:H121,OK)+COUNTIF(H$108:H121,RDGfix)+COUNTIF(H$108:H121,RDGave)+COUNTIF(H$108:H121,RDGevent)+J$82-1</f>
        <v>0</v>
      </c>
      <c r="K121" s="43"/>
      <c r="L121" s="6" t="str">
        <f t="shared" si="973"/>
        <v/>
      </c>
      <c r="M121" s="6" t="str">
        <f t="shared" si="974"/>
        <v/>
      </c>
      <c r="N121" s="201">
        <f>COUNTIF(L$108:L121,OK)+COUNTIF(L$108:L121,RDGfix)+COUNTIF(L$108:L121,RDGave)+COUNTIF(L$108:L121,RDGevent)+N$82-1</f>
        <v>0</v>
      </c>
      <c r="O121" s="43"/>
      <c r="P121" s="6" t="str">
        <f t="shared" si="975"/>
        <v/>
      </c>
      <c r="Q121" s="6" t="str">
        <f t="shared" si="976"/>
        <v/>
      </c>
      <c r="R121" s="201">
        <f>COUNTIF(P$108:P121,OK)+COUNTIF(P$108:P121,RDGfix)+COUNTIF(P$108:P121,RDGave)+COUNTIF(P$108:P121,RDGevent)+R$82-1</f>
        <v>0</v>
      </c>
      <c r="S121" s="43"/>
      <c r="T121" s="6" t="str">
        <f t="shared" si="977"/>
        <v/>
      </c>
      <c r="U121" s="6" t="str">
        <f t="shared" si="978"/>
        <v/>
      </c>
      <c r="V121" s="201">
        <f>COUNTIF(T$108:T121,OK)+COUNTIF(T$108:T121,RDGfix)+COUNTIF(T$108:T121,RDGave)+COUNTIF(T$108:T121,RDGevent)+V$82-1</f>
        <v>0</v>
      </c>
      <c r="W121" s="43"/>
      <c r="X121" s="6" t="str">
        <f t="shared" si="979"/>
        <v/>
      </c>
      <c r="Y121" s="6" t="str">
        <f t="shared" si="980"/>
        <v/>
      </c>
      <c r="Z121" s="201">
        <f>COUNTIF(X$108:X121,OK)+COUNTIF(X$108:X121,RDGfix)+COUNTIF(X$108:X121,RDGave)+COUNTIF(X$108:X121,RDGevent)+Z$82-1</f>
        <v>0</v>
      </c>
      <c r="AA121" s="43"/>
      <c r="AB121" s="6" t="str">
        <f t="shared" si="981"/>
        <v/>
      </c>
      <c r="AC121" s="6" t="str">
        <f t="shared" si="982"/>
        <v/>
      </c>
      <c r="AD121" s="201">
        <f>COUNTIF(AB$108:AB121,OK)+COUNTIF(AB$108:AB121,RDGfix)+COUNTIF(AB$108:AB121,RDGave)+COUNTIF(AB$108:AB121,RDGevent)+AD$82-1</f>
        <v>0</v>
      </c>
      <c r="AE121" s="43"/>
      <c r="AF121" s="6" t="str">
        <f t="shared" si="983"/>
        <v/>
      </c>
      <c r="AG121" s="6" t="str">
        <f t="shared" si="984"/>
        <v/>
      </c>
      <c r="AH121" s="201">
        <f>COUNTIF(AF$108:AF121,OK)+COUNTIF(AF$108:AF121,RDGfix)+COUNTIF(AF$108:AF121,RDGave)+COUNTIF(AF$108:AF121,RDGevent)+AH$82-1</f>
        <v>0</v>
      </c>
      <c r="AI121" s="43"/>
      <c r="AJ121" s="6" t="str">
        <f t="shared" si="985"/>
        <v/>
      </c>
      <c r="AK121" s="6" t="str">
        <f t="shared" si="986"/>
        <v/>
      </c>
      <c r="AL121" s="201">
        <f>COUNTIF(AJ$108:AJ121,OK)+COUNTIF(AJ$108:AJ121,RDGfix)+COUNTIF(AJ$108:AJ121,RDGave)+COUNTIF(AJ$108:AJ121,RDGevent)+AL$82-1</f>
        <v>0</v>
      </c>
      <c r="AM121" s="242"/>
      <c r="AN121" s="6" t="str">
        <f t="shared" si="987"/>
        <v/>
      </c>
      <c r="AO121" s="6" t="str">
        <f t="shared" si="988"/>
        <v/>
      </c>
      <c r="AP121" s="201">
        <f>COUNTIF(AN$108:AN121,OK)+COUNTIF(AN$108:AN121,RDGfix)+COUNTIF(AN$108:AN121,RDGave)+COUNTIF(AN$108:AN121,RDGevent)+AP$82-1</f>
        <v>0</v>
      </c>
      <c r="AQ121" s="43"/>
      <c r="AR121" s="6" t="str">
        <f t="shared" si="989"/>
        <v/>
      </c>
      <c r="AS121" s="6" t="str">
        <f t="shared" si="990"/>
        <v/>
      </c>
      <c r="AT121" s="201">
        <f>COUNTIF(AR$108:AR121,OK)+COUNTIF(AR$108:AR121,RDGfix)+COUNTIF(AR$108:AR121,RDGave)+COUNTIF(AR$108:AR121,RDGevent)+AT$82-1</f>
        <v>0</v>
      </c>
      <c r="AU121" s="43"/>
      <c r="AV121" s="6" t="str">
        <f t="shared" si="991"/>
        <v/>
      </c>
      <c r="AW121" s="6" t="str">
        <f t="shared" si="992"/>
        <v/>
      </c>
      <c r="AX121" s="201">
        <f>COUNTIF(AV$108:AV121,OK)+COUNTIF(AV$108:AV121,RDGfix)+COUNTIF(AV$108:AV121,RDGave)+COUNTIF(AV$108:AV121,RDGevent)+AX$82-1</f>
        <v>0</v>
      </c>
      <c r="AY121" s="43"/>
      <c r="AZ121" s="6" t="str">
        <f t="shared" si="993"/>
        <v/>
      </c>
      <c r="BA121" s="6" t="str">
        <f t="shared" si="994"/>
        <v/>
      </c>
      <c r="BB121" s="201">
        <f>COUNTIF(AZ$108:AZ121,OK)+COUNTIF(AZ$108:AZ121,RDGfix)+COUNTIF(AZ$108:AZ121,RDGave)+COUNTIF(AZ$108:AZ121,RDGevent)+BB$82-1</f>
        <v>0</v>
      </c>
      <c r="BC121" s="43"/>
      <c r="BD121" s="6" t="str">
        <f t="shared" si="995"/>
        <v/>
      </c>
      <c r="BE121" s="6" t="str">
        <f t="shared" si="996"/>
        <v/>
      </c>
      <c r="BF121" s="201">
        <f>COUNTIF(BD$108:BD121,OK)+COUNTIF(BD$108:BD121,RDGfix)+COUNTIF(BD$108:BD121,RDGave)+COUNTIF(BD$108:BD121,RDGevent)+BF$82-1</f>
        <v>0</v>
      </c>
      <c r="BG121" s="43"/>
      <c r="BH121" s="6" t="str">
        <f t="shared" si="997"/>
        <v/>
      </c>
      <c r="BI121" s="6" t="str">
        <f t="shared" si="998"/>
        <v/>
      </c>
      <c r="BJ121" s="201">
        <f>COUNTIF(BH$108:BH121,OK)+COUNTIF(BH$108:BH121,RDGfix)+COUNTIF(BH$108:BH121,RDGave)+COUNTIF(BH$108:BH121,RDGevent)+BJ$82-1</f>
        <v>0</v>
      </c>
      <c r="BK121" s="43"/>
      <c r="BL121" s="6" t="str">
        <f t="shared" si="999"/>
        <v/>
      </c>
      <c r="BM121" s="6" t="str">
        <f t="shared" si="1000"/>
        <v/>
      </c>
      <c r="BN121" s="201">
        <f>COUNTIF(BL$108:BL121,OK)+COUNTIF(BL$108:BL121,RDGfix)+COUNTIF(BL$108:BL121,RDGave)+COUNTIF(BL$108:BL121,RDGevent)+BN$82-1</f>
        <v>0</v>
      </c>
      <c r="BO121" s="43"/>
      <c r="BP121" s="6" t="str">
        <f t="shared" si="1001"/>
        <v/>
      </c>
      <c r="BQ121" s="6" t="str">
        <f t="shared" si="1002"/>
        <v/>
      </c>
      <c r="BR121" s="201">
        <f>COUNTIF(BP$108:BP121,OK)+COUNTIF(BP$108:BP121,RDGfix)+COUNTIF(BP$108:BP121,RDGave)+COUNTIF(BP$108:BP121,RDGevent)+BR$82-1</f>
        <v>0</v>
      </c>
      <c r="BS121" s="43"/>
      <c r="BT121" s="6" t="str">
        <f t="shared" si="1003"/>
        <v/>
      </c>
      <c r="BU121" s="6" t="str">
        <f t="shared" si="1004"/>
        <v/>
      </c>
      <c r="BV121" s="201">
        <f>COUNTIF(BT$108:BT121,OK)+COUNTIF(BT$108:BT121,RDGfix)+COUNTIF(BT$108:BT121,RDGave)+COUNTIF(BT$108:BT121,RDGevent)+BV$82-1</f>
        <v>0</v>
      </c>
      <c r="BW121" s="43"/>
      <c r="BX121" s="6" t="str">
        <f t="shared" si="1005"/>
        <v/>
      </c>
      <c r="BY121" s="6" t="str">
        <f t="shared" si="1006"/>
        <v/>
      </c>
      <c r="BZ121" s="201">
        <f>COUNTIF(BX$108:BX121,OK)+COUNTIF(BX$108:BX121,RDGfix)+COUNTIF(BX$108:BX121,RDGave)+COUNTIF(BX$108:BX121,RDGevent)+BZ$82-1</f>
        <v>0</v>
      </c>
      <c r="CA121" s="43"/>
      <c r="CB121" s="6" t="str">
        <f t="shared" si="1007"/>
        <v/>
      </c>
      <c r="CC121" s="6" t="str">
        <f t="shared" si="1008"/>
        <v/>
      </c>
      <c r="CD121" s="201">
        <f>COUNTIF(CB$108:CB121,OK)+COUNTIF(CB$108:CB121,RDGfix)+COUNTIF(CB$108:CB121,RDGave)+COUNTIF(CB$108:CB121,RDGevent)+CD$82-1</f>
        <v>0</v>
      </c>
      <c r="CE121" s="43"/>
      <c r="CF121" s="6" t="str">
        <f t="shared" si="1009"/>
        <v/>
      </c>
      <c r="CG121" s="6" t="str">
        <f t="shared" si="1010"/>
        <v/>
      </c>
      <c r="CH121" s="201">
        <f>COUNTIF(CF$108:CF121,OK)+COUNTIF(CF$108:CF121,RDGfix)+COUNTIF(CF$108:CF121,RDGave)+COUNTIF(CF$108:CF121,RDGevent)+CH$82-1</f>
        <v>0</v>
      </c>
      <c r="CI121" s="43"/>
      <c r="CJ121" s="6" t="str">
        <f t="shared" si="1011"/>
        <v/>
      </c>
      <c r="CK121" s="6" t="str">
        <f t="shared" si="1012"/>
        <v/>
      </c>
      <c r="CL121" s="201">
        <f>COUNTIF(CJ$108:CJ121,OK)+COUNTIF(CJ$108:CJ121,RDGfix)+COUNTIF(CJ$108:CJ121,RDGave)+COUNTIF(CJ$108:CJ121,RDGevent)+CL$82-1</f>
        <v>0</v>
      </c>
      <c r="CM121" s="43"/>
      <c r="CN121" s="6" t="str">
        <f t="shared" si="1013"/>
        <v/>
      </c>
      <c r="CO121" s="6" t="str">
        <f t="shared" si="1014"/>
        <v/>
      </c>
      <c r="CP121" s="201">
        <f>COUNTIF(CN$108:CN121,OK)+COUNTIF(CN$108:CN121,RDGfix)+COUNTIF(CN$108:CN121,RDGave)+COUNTIF(CN$108:CN121,RDGevent)+CP$82-1</f>
        <v>0</v>
      </c>
      <c r="CQ121" s="43"/>
      <c r="CR121" s="6" t="str">
        <f t="shared" si="1015"/>
        <v/>
      </c>
      <c r="CS121" s="6" t="str">
        <f t="shared" si="1016"/>
        <v/>
      </c>
      <c r="CT121" s="201">
        <f>COUNTIF(CR$108:CR121,OK)+COUNTIF(CR$108:CR121,RDGfix)+COUNTIF(CR$108:CR121,RDGave)+COUNTIF(CR$108:CR121,RDGevent)+CT$82-1</f>
        <v>0</v>
      </c>
      <c r="CU121" s="43"/>
      <c r="CV121" s="6" t="str">
        <f t="shared" si="1017"/>
        <v/>
      </c>
      <c r="CW121" s="6" t="str">
        <f t="shared" si="1018"/>
        <v/>
      </c>
      <c r="CX121" s="201">
        <f>COUNTIF(CV$108:CV121,OK)+COUNTIF(CV$108:CV121,RDGfix)+COUNTIF(CV$108:CV121,RDGave)+COUNTIF(CV$108:CV121,RDGevent)+CX$82-1</f>
        <v>0</v>
      </c>
      <c r="CY121" s="43"/>
      <c r="CZ121" s="6" t="str">
        <f t="shared" si="1019"/>
        <v/>
      </c>
      <c r="DA121" s="6" t="str">
        <f t="shared" si="1020"/>
        <v/>
      </c>
      <c r="DB121" s="201">
        <f>COUNTIF(CZ$108:CZ121,OK)+COUNTIF(CZ$108:CZ121,RDGfix)+COUNTIF(CZ$108:CZ121,RDGave)+COUNTIF(CZ$108:CZ121,RDGevent)+DB$82-1</f>
        <v>0</v>
      </c>
      <c r="DC121" s="43"/>
      <c r="DD121" s="6" t="str">
        <f t="shared" si="1021"/>
        <v/>
      </c>
      <c r="DE121" s="6" t="str">
        <f t="shared" si="1022"/>
        <v/>
      </c>
      <c r="DF121" s="201">
        <f>COUNTIF(DD$108:DD121,OK)+COUNTIF(DD$108:DD121,RDGfix)+COUNTIF(DD$108:DD121,RDGave)+COUNTIF(DD$108:DD121,RDGevent)+DF$82-1</f>
        <v>0</v>
      </c>
      <c r="DG121" s="43"/>
      <c r="DH121" s="6" t="str">
        <f t="shared" si="1023"/>
        <v/>
      </c>
      <c r="DI121" s="6" t="str">
        <f t="shared" si="1024"/>
        <v/>
      </c>
      <c r="DJ121" s="201">
        <f>COUNTIF(DH$108:DH121,OK)+COUNTIF(DH$108:DH121,RDGfix)+COUNTIF(DH$108:DH121,RDGave)+COUNTIF(DH$108:DH121,RDGevent)+DJ$82-1</f>
        <v>0</v>
      </c>
      <c r="DK121" s="43"/>
      <c r="DL121" s="6" t="str">
        <f t="shared" si="1025"/>
        <v/>
      </c>
      <c r="DM121" s="6" t="str">
        <f t="shared" si="1026"/>
        <v/>
      </c>
      <c r="DN121" s="201">
        <f>COUNTIF(DL$108:DL121,OK)+COUNTIF(DL$108:DL121,RDGfix)+COUNTIF(DL$108:DL121,RDGave)+COUNTIF(DL$108:DL121,RDGevent)+DN$82-1</f>
        <v>0</v>
      </c>
      <c r="DO121" s="43"/>
      <c r="DP121" s="6" t="str">
        <f t="shared" si="1027"/>
        <v/>
      </c>
      <c r="DQ121" s="6" t="str">
        <f t="shared" si="1028"/>
        <v/>
      </c>
      <c r="DR121" s="201">
        <f>COUNTIF(DP$108:DP121,OK)+COUNTIF(DP$108:DP121,RDGfix)+COUNTIF(DP$108:DP121,RDGave)+COUNTIF(DP$108:DP121,RDGevent)+DR$82-1</f>
        <v>0</v>
      </c>
      <c r="DS121" s="43"/>
      <c r="DT121" s="6" t="str">
        <f t="shared" si="1029"/>
        <v/>
      </c>
      <c r="DU121" s="6" t="str">
        <f t="shared" si="1030"/>
        <v/>
      </c>
      <c r="DV121" s="201">
        <f>COUNTIF(DT$108:DT121,OK)+COUNTIF(DT$108:DT121,RDGfix)+COUNTIF(DT$108:DT121,RDGave)+COUNTIF(DT$108:DT121,RDGevent)+DV$82-1</f>
        <v>0</v>
      </c>
      <c r="DW121" s="43"/>
      <c r="DX121" s="6" t="str">
        <f t="shared" si="1031"/>
        <v/>
      </c>
      <c r="DY121" s="6" t="str">
        <f t="shared" si="1032"/>
        <v/>
      </c>
      <c r="DZ121" s="201">
        <f>COUNTIF(DX$108:DX121,OK)+COUNTIF(DX$108:DX121,RDGfix)+COUNTIF(DX$108:DX121,RDGave)+COUNTIF(DX$108:DX121,RDGevent)+DZ$82-1</f>
        <v>0</v>
      </c>
      <c r="EA121" s="43"/>
      <c r="EB121" s="6" t="str">
        <f t="shared" si="1033"/>
        <v/>
      </c>
      <c r="EC121" s="6" t="str">
        <f t="shared" si="1034"/>
        <v/>
      </c>
      <c r="ED121" s="201">
        <f>COUNTIF(EB$108:EB121,OK)+COUNTIF(EB$108:EB121,RDGfix)+COUNTIF(EB$108:EB121,RDGave)+COUNTIF(EB$108:EB121,RDGevent)+ED$82-1</f>
        <v>0</v>
      </c>
      <c r="EE121" s="43"/>
      <c r="EF121" s="6" t="str">
        <f t="shared" si="1035"/>
        <v/>
      </c>
      <c r="EG121" s="6" t="str">
        <f t="shared" si="1036"/>
        <v/>
      </c>
      <c r="EH121" s="201">
        <f>COUNTIF(EF$108:EF121,OK)+COUNTIF(EF$108:EF121,RDGfix)+COUNTIF(EF$108:EF121,RDGave)+COUNTIF(EF$108:EF121,RDGevent)+EH$82-1</f>
        <v>0</v>
      </c>
      <c r="EI121" s="43"/>
      <c r="EJ121" s="6" t="str">
        <f t="shared" si="1037"/>
        <v/>
      </c>
      <c r="EK121" s="6" t="str">
        <f t="shared" si="1038"/>
        <v/>
      </c>
      <c r="EL121" s="201">
        <f>COUNTIF(EJ$108:EJ121,OK)+COUNTIF(EJ$108:EJ121,RDGfix)+COUNTIF(EJ$108:EJ121,RDGave)+COUNTIF(EJ$108:EJ121,RDGevent)+EL$82-1</f>
        <v>0</v>
      </c>
      <c r="EM121" s="43"/>
      <c r="EN121" s="6" t="str">
        <f t="shared" si="1039"/>
        <v/>
      </c>
      <c r="EO121" s="6" t="str">
        <f t="shared" si="1040"/>
        <v/>
      </c>
      <c r="EP121" s="201">
        <f>COUNTIF(EN$108:EN121,OK)+COUNTIF(EN$108:EN121,RDGfix)+COUNTIF(EN$108:EN121,RDGave)+COUNTIF(EN$108:EN121,RDGevent)+EP$82-1</f>
        <v>0</v>
      </c>
      <c r="EQ121" s="43"/>
      <c r="ER121" s="6" t="str">
        <f t="shared" si="1041"/>
        <v/>
      </c>
      <c r="ES121" s="6" t="str">
        <f t="shared" si="1042"/>
        <v/>
      </c>
      <c r="ET121" s="201">
        <f>COUNTIF(ER$108:ER121,OK)+COUNTIF(ER$108:ER121,RDGfix)+COUNTIF(ER$108:ER121,RDGave)+COUNTIF(ER$108:ER121,RDGevent)+ET$82-1</f>
        <v>0</v>
      </c>
      <c r="EU121" s="43"/>
      <c r="EV121" s="6" t="str">
        <f t="shared" si="1043"/>
        <v/>
      </c>
      <c r="EW121" s="6" t="str">
        <f t="shared" si="1044"/>
        <v/>
      </c>
      <c r="EX121" s="201">
        <f>COUNTIF(EV$108:EV121,OK)+COUNTIF(EV$108:EV121,RDGfix)+COUNTIF(EV$108:EV121,RDGave)+COUNTIF(EV$108:EV121,RDGevent)+EX$82-1</f>
        <v>0</v>
      </c>
      <c r="EY121" s="43"/>
      <c r="EZ121" s="6" t="str">
        <f t="shared" si="1045"/>
        <v/>
      </c>
      <c r="FA121" s="6" t="str">
        <f t="shared" si="1046"/>
        <v/>
      </c>
      <c r="FB121" s="201">
        <f>COUNTIF(EZ$108:EZ121,OK)+COUNTIF(EZ$108:EZ121,RDGfix)+COUNTIF(EZ$108:EZ121,RDGave)+COUNTIF(EZ$108:EZ121,RDGevent)+FB$82-1</f>
        <v>0</v>
      </c>
      <c r="FC121" s="43"/>
      <c r="FD121" s="6" t="str">
        <f t="shared" si="1047"/>
        <v/>
      </c>
      <c r="FE121" s="6" t="str">
        <f t="shared" si="1048"/>
        <v/>
      </c>
      <c r="FF121" s="201">
        <f>COUNTIF(FD$108:FD121,OK)+COUNTIF(FD$108:FD121,RDGfix)+COUNTIF(FD$108:FD121,RDGave)+COUNTIF(FD$108:FD121,RDGevent)+FF$82-1</f>
        <v>0</v>
      </c>
      <c r="FG121" s="43"/>
      <c r="FH121" s="6" t="str">
        <f t="shared" si="1049"/>
        <v/>
      </c>
      <c r="FI121" s="6" t="str">
        <f t="shared" si="1050"/>
        <v/>
      </c>
      <c r="FJ121" s="201">
        <f>COUNTIF(FH$108:FH121,OK)+COUNTIF(FH$108:FH121,RDGfix)+COUNTIF(FH$108:FH121,RDGave)+COUNTIF(FH$108:FH121,RDGevent)+FJ$82-1</f>
        <v>0</v>
      </c>
      <c r="FK121" s="2"/>
      <c r="FL121" s="53"/>
      <c r="FM121" s="2"/>
    </row>
    <row r="122" spans="2:169">
      <c r="B122" s="5" t="s">
        <v>32</v>
      </c>
      <c r="C122" s="242"/>
      <c r="D122" s="6" t="str">
        <f t="shared" si="890"/>
        <v/>
      </c>
      <c r="E122" s="6" t="str">
        <f t="shared" si="649"/>
        <v/>
      </c>
      <c r="F122" s="201">
        <f>COUNTIF(D$108:D122,OK)+COUNTIF(D$108:D122,RDGfix)+COUNTIF(D$108:D122,RDGave)+COUNTIF(D$108:D122,RDGevent)</f>
        <v>0</v>
      </c>
      <c r="G122" s="242"/>
      <c r="H122" s="6" t="str">
        <f t="shared" si="971"/>
        <v/>
      </c>
      <c r="I122" s="6" t="str">
        <f t="shared" si="972"/>
        <v/>
      </c>
      <c r="J122" s="201">
        <f>COUNTIF(H$108:H122,OK)+COUNTIF(H$108:H122,RDGfix)+COUNTIF(H$108:H122,RDGave)+COUNTIF(H$108:H122,RDGevent)+J$82-1</f>
        <v>0</v>
      </c>
      <c r="K122" s="43"/>
      <c r="L122" s="6" t="str">
        <f t="shared" si="973"/>
        <v/>
      </c>
      <c r="M122" s="6" t="str">
        <f t="shared" si="974"/>
        <v/>
      </c>
      <c r="N122" s="201">
        <f>COUNTIF(L$108:L122,OK)+COUNTIF(L$108:L122,RDGfix)+COUNTIF(L$108:L122,RDGave)+COUNTIF(L$108:L122,RDGevent)+N$82-1</f>
        <v>0</v>
      </c>
      <c r="O122" s="43"/>
      <c r="P122" s="6" t="str">
        <f t="shared" si="975"/>
        <v/>
      </c>
      <c r="Q122" s="6" t="str">
        <f t="shared" si="976"/>
        <v/>
      </c>
      <c r="R122" s="201">
        <f>COUNTIF(P$108:P122,OK)+COUNTIF(P$108:P122,RDGfix)+COUNTIF(P$108:P122,RDGave)+COUNTIF(P$108:P122,RDGevent)+R$82-1</f>
        <v>0</v>
      </c>
      <c r="S122" s="43"/>
      <c r="T122" s="6" t="str">
        <f t="shared" si="977"/>
        <v/>
      </c>
      <c r="U122" s="6" t="str">
        <f t="shared" si="978"/>
        <v/>
      </c>
      <c r="V122" s="201">
        <f>COUNTIF(T$108:T122,OK)+COUNTIF(T$108:T122,RDGfix)+COUNTIF(T$108:T122,RDGave)+COUNTIF(T$108:T122,RDGevent)+V$82-1</f>
        <v>0</v>
      </c>
      <c r="W122" s="43"/>
      <c r="X122" s="6" t="str">
        <f t="shared" si="979"/>
        <v/>
      </c>
      <c r="Y122" s="6" t="str">
        <f t="shared" si="980"/>
        <v/>
      </c>
      <c r="Z122" s="201">
        <f>COUNTIF(X$108:X122,OK)+COUNTIF(X$108:X122,RDGfix)+COUNTIF(X$108:X122,RDGave)+COUNTIF(X$108:X122,RDGevent)+Z$82-1</f>
        <v>0</v>
      </c>
      <c r="AA122" s="43"/>
      <c r="AB122" s="6" t="str">
        <f t="shared" si="981"/>
        <v/>
      </c>
      <c r="AC122" s="6" t="str">
        <f t="shared" si="982"/>
        <v/>
      </c>
      <c r="AD122" s="201">
        <f>COUNTIF(AB$108:AB122,OK)+COUNTIF(AB$108:AB122,RDGfix)+COUNTIF(AB$108:AB122,RDGave)+COUNTIF(AB$108:AB122,RDGevent)+AD$82-1</f>
        <v>0</v>
      </c>
      <c r="AE122" s="43"/>
      <c r="AF122" s="6" t="str">
        <f t="shared" si="983"/>
        <v/>
      </c>
      <c r="AG122" s="6" t="str">
        <f t="shared" si="984"/>
        <v/>
      </c>
      <c r="AH122" s="201">
        <f>COUNTIF(AF$108:AF122,OK)+COUNTIF(AF$108:AF122,RDGfix)+COUNTIF(AF$108:AF122,RDGave)+COUNTIF(AF$108:AF122,RDGevent)+AH$82-1</f>
        <v>0</v>
      </c>
      <c r="AI122" s="43"/>
      <c r="AJ122" s="6" t="str">
        <f t="shared" si="985"/>
        <v/>
      </c>
      <c r="AK122" s="6" t="str">
        <f t="shared" si="986"/>
        <v/>
      </c>
      <c r="AL122" s="201">
        <f>COUNTIF(AJ$108:AJ122,OK)+COUNTIF(AJ$108:AJ122,RDGfix)+COUNTIF(AJ$108:AJ122,RDGave)+COUNTIF(AJ$108:AJ122,RDGevent)+AL$82-1</f>
        <v>0</v>
      </c>
      <c r="AM122" s="242"/>
      <c r="AN122" s="6" t="str">
        <f t="shared" si="987"/>
        <v/>
      </c>
      <c r="AO122" s="6" t="str">
        <f t="shared" si="988"/>
        <v/>
      </c>
      <c r="AP122" s="201">
        <f>COUNTIF(AN$108:AN122,OK)+COUNTIF(AN$108:AN122,RDGfix)+COUNTIF(AN$108:AN122,RDGave)+COUNTIF(AN$108:AN122,RDGevent)+AP$82-1</f>
        <v>0</v>
      </c>
      <c r="AQ122" s="43"/>
      <c r="AR122" s="6" t="str">
        <f t="shared" si="989"/>
        <v/>
      </c>
      <c r="AS122" s="6" t="str">
        <f t="shared" si="990"/>
        <v/>
      </c>
      <c r="AT122" s="201">
        <f>COUNTIF(AR$108:AR122,OK)+COUNTIF(AR$108:AR122,RDGfix)+COUNTIF(AR$108:AR122,RDGave)+COUNTIF(AR$108:AR122,RDGevent)+AT$82-1</f>
        <v>0</v>
      </c>
      <c r="AU122" s="43"/>
      <c r="AV122" s="6" t="str">
        <f t="shared" si="991"/>
        <v/>
      </c>
      <c r="AW122" s="6" t="str">
        <f t="shared" si="992"/>
        <v/>
      </c>
      <c r="AX122" s="201">
        <f>COUNTIF(AV$108:AV122,OK)+COUNTIF(AV$108:AV122,RDGfix)+COUNTIF(AV$108:AV122,RDGave)+COUNTIF(AV$108:AV122,RDGevent)+AX$82-1</f>
        <v>0</v>
      </c>
      <c r="AY122" s="43"/>
      <c r="AZ122" s="6" t="str">
        <f t="shared" si="993"/>
        <v/>
      </c>
      <c r="BA122" s="6" t="str">
        <f t="shared" si="994"/>
        <v/>
      </c>
      <c r="BB122" s="201">
        <f>COUNTIF(AZ$108:AZ122,OK)+COUNTIF(AZ$108:AZ122,RDGfix)+COUNTIF(AZ$108:AZ122,RDGave)+COUNTIF(AZ$108:AZ122,RDGevent)+BB$82-1</f>
        <v>0</v>
      </c>
      <c r="BC122" s="43"/>
      <c r="BD122" s="6" t="str">
        <f t="shared" si="995"/>
        <v/>
      </c>
      <c r="BE122" s="6" t="str">
        <f t="shared" si="996"/>
        <v/>
      </c>
      <c r="BF122" s="201">
        <f>COUNTIF(BD$108:BD122,OK)+COUNTIF(BD$108:BD122,RDGfix)+COUNTIF(BD$108:BD122,RDGave)+COUNTIF(BD$108:BD122,RDGevent)+BF$82-1</f>
        <v>0</v>
      </c>
      <c r="BG122" s="43"/>
      <c r="BH122" s="6" t="str">
        <f t="shared" si="997"/>
        <v/>
      </c>
      <c r="BI122" s="6" t="str">
        <f t="shared" si="998"/>
        <v/>
      </c>
      <c r="BJ122" s="201">
        <f>COUNTIF(BH$108:BH122,OK)+COUNTIF(BH$108:BH122,RDGfix)+COUNTIF(BH$108:BH122,RDGave)+COUNTIF(BH$108:BH122,RDGevent)+BJ$82-1</f>
        <v>0</v>
      </c>
      <c r="BK122" s="43"/>
      <c r="BL122" s="6" t="str">
        <f t="shared" si="999"/>
        <v/>
      </c>
      <c r="BM122" s="6" t="str">
        <f t="shared" si="1000"/>
        <v/>
      </c>
      <c r="BN122" s="201">
        <f>COUNTIF(BL$108:BL122,OK)+COUNTIF(BL$108:BL122,RDGfix)+COUNTIF(BL$108:BL122,RDGave)+COUNTIF(BL$108:BL122,RDGevent)+BN$82-1</f>
        <v>0</v>
      </c>
      <c r="BO122" s="43"/>
      <c r="BP122" s="6" t="str">
        <f t="shared" si="1001"/>
        <v/>
      </c>
      <c r="BQ122" s="6" t="str">
        <f t="shared" si="1002"/>
        <v/>
      </c>
      <c r="BR122" s="201">
        <f>COUNTIF(BP$108:BP122,OK)+COUNTIF(BP$108:BP122,RDGfix)+COUNTIF(BP$108:BP122,RDGave)+COUNTIF(BP$108:BP122,RDGevent)+BR$82-1</f>
        <v>0</v>
      </c>
      <c r="BS122" s="43"/>
      <c r="BT122" s="6" t="str">
        <f t="shared" si="1003"/>
        <v/>
      </c>
      <c r="BU122" s="6" t="str">
        <f t="shared" si="1004"/>
        <v/>
      </c>
      <c r="BV122" s="201">
        <f>COUNTIF(BT$108:BT122,OK)+COUNTIF(BT$108:BT122,RDGfix)+COUNTIF(BT$108:BT122,RDGave)+COUNTIF(BT$108:BT122,RDGevent)+BV$82-1</f>
        <v>0</v>
      </c>
      <c r="BW122" s="43"/>
      <c r="BX122" s="6" t="str">
        <f t="shared" si="1005"/>
        <v/>
      </c>
      <c r="BY122" s="6" t="str">
        <f t="shared" si="1006"/>
        <v/>
      </c>
      <c r="BZ122" s="201">
        <f>COUNTIF(BX$108:BX122,OK)+COUNTIF(BX$108:BX122,RDGfix)+COUNTIF(BX$108:BX122,RDGave)+COUNTIF(BX$108:BX122,RDGevent)+BZ$82-1</f>
        <v>0</v>
      </c>
      <c r="CA122" s="43"/>
      <c r="CB122" s="6" t="str">
        <f t="shared" si="1007"/>
        <v/>
      </c>
      <c r="CC122" s="6" t="str">
        <f t="shared" si="1008"/>
        <v/>
      </c>
      <c r="CD122" s="201">
        <f>COUNTIF(CB$108:CB122,OK)+COUNTIF(CB$108:CB122,RDGfix)+COUNTIF(CB$108:CB122,RDGave)+COUNTIF(CB$108:CB122,RDGevent)+CD$82-1</f>
        <v>0</v>
      </c>
      <c r="CE122" s="43"/>
      <c r="CF122" s="6" t="str">
        <f t="shared" si="1009"/>
        <v/>
      </c>
      <c r="CG122" s="6" t="str">
        <f t="shared" si="1010"/>
        <v/>
      </c>
      <c r="CH122" s="201">
        <f>COUNTIF(CF$108:CF122,OK)+COUNTIF(CF$108:CF122,RDGfix)+COUNTIF(CF$108:CF122,RDGave)+COUNTIF(CF$108:CF122,RDGevent)+CH$82-1</f>
        <v>0</v>
      </c>
      <c r="CI122" s="43"/>
      <c r="CJ122" s="6" t="str">
        <f t="shared" si="1011"/>
        <v/>
      </c>
      <c r="CK122" s="6" t="str">
        <f t="shared" si="1012"/>
        <v/>
      </c>
      <c r="CL122" s="201">
        <f>COUNTIF(CJ$108:CJ122,OK)+COUNTIF(CJ$108:CJ122,RDGfix)+COUNTIF(CJ$108:CJ122,RDGave)+COUNTIF(CJ$108:CJ122,RDGevent)+CL$82-1</f>
        <v>0</v>
      </c>
      <c r="CM122" s="43"/>
      <c r="CN122" s="6" t="str">
        <f t="shared" si="1013"/>
        <v/>
      </c>
      <c r="CO122" s="6" t="str">
        <f t="shared" si="1014"/>
        <v/>
      </c>
      <c r="CP122" s="201">
        <f>COUNTIF(CN$108:CN122,OK)+COUNTIF(CN$108:CN122,RDGfix)+COUNTIF(CN$108:CN122,RDGave)+COUNTIF(CN$108:CN122,RDGevent)+CP$82-1</f>
        <v>0</v>
      </c>
      <c r="CQ122" s="43"/>
      <c r="CR122" s="6" t="str">
        <f t="shared" si="1015"/>
        <v/>
      </c>
      <c r="CS122" s="6" t="str">
        <f t="shared" si="1016"/>
        <v/>
      </c>
      <c r="CT122" s="201">
        <f>COUNTIF(CR$108:CR122,OK)+COUNTIF(CR$108:CR122,RDGfix)+COUNTIF(CR$108:CR122,RDGave)+COUNTIF(CR$108:CR122,RDGevent)+CT$82-1</f>
        <v>0</v>
      </c>
      <c r="CU122" s="43"/>
      <c r="CV122" s="6" t="str">
        <f t="shared" si="1017"/>
        <v/>
      </c>
      <c r="CW122" s="6" t="str">
        <f t="shared" si="1018"/>
        <v/>
      </c>
      <c r="CX122" s="201">
        <f>COUNTIF(CV$108:CV122,OK)+COUNTIF(CV$108:CV122,RDGfix)+COUNTIF(CV$108:CV122,RDGave)+COUNTIF(CV$108:CV122,RDGevent)+CX$82-1</f>
        <v>0</v>
      </c>
      <c r="CY122" s="43"/>
      <c r="CZ122" s="6" t="str">
        <f t="shared" si="1019"/>
        <v/>
      </c>
      <c r="DA122" s="6" t="str">
        <f t="shared" si="1020"/>
        <v/>
      </c>
      <c r="DB122" s="201">
        <f>COUNTIF(CZ$108:CZ122,OK)+COUNTIF(CZ$108:CZ122,RDGfix)+COUNTIF(CZ$108:CZ122,RDGave)+COUNTIF(CZ$108:CZ122,RDGevent)+DB$82-1</f>
        <v>0</v>
      </c>
      <c r="DC122" s="43"/>
      <c r="DD122" s="6" t="str">
        <f t="shared" si="1021"/>
        <v/>
      </c>
      <c r="DE122" s="6" t="str">
        <f t="shared" si="1022"/>
        <v/>
      </c>
      <c r="DF122" s="201">
        <f>COUNTIF(DD$108:DD122,OK)+COUNTIF(DD$108:DD122,RDGfix)+COUNTIF(DD$108:DD122,RDGave)+COUNTIF(DD$108:DD122,RDGevent)+DF$82-1</f>
        <v>0</v>
      </c>
      <c r="DG122" s="43"/>
      <c r="DH122" s="6" t="str">
        <f t="shared" si="1023"/>
        <v/>
      </c>
      <c r="DI122" s="6" t="str">
        <f t="shared" si="1024"/>
        <v/>
      </c>
      <c r="DJ122" s="201">
        <f>COUNTIF(DH$108:DH122,OK)+COUNTIF(DH$108:DH122,RDGfix)+COUNTIF(DH$108:DH122,RDGave)+COUNTIF(DH$108:DH122,RDGevent)+DJ$82-1</f>
        <v>0</v>
      </c>
      <c r="DK122" s="43"/>
      <c r="DL122" s="6" t="str">
        <f t="shared" si="1025"/>
        <v/>
      </c>
      <c r="DM122" s="6" t="str">
        <f t="shared" si="1026"/>
        <v/>
      </c>
      <c r="DN122" s="201">
        <f>COUNTIF(DL$108:DL122,OK)+COUNTIF(DL$108:DL122,RDGfix)+COUNTIF(DL$108:DL122,RDGave)+COUNTIF(DL$108:DL122,RDGevent)+DN$82-1</f>
        <v>0</v>
      </c>
      <c r="DO122" s="43"/>
      <c r="DP122" s="6" t="str">
        <f t="shared" si="1027"/>
        <v/>
      </c>
      <c r="DQ122" s="6" t="str">
        <f t="shared" si="1028"/>
        <v/>
      </c>
      <c r="DR122" s="201">
        <f>COUNTIF(DP$108:DP122,OK)+COUNTIF(DP$108:DP122,RDGfix)+COUNTIF(DP$108:DP122,RDGave)+COUNTIF(DP$108:DP122,RDGevent)+DR$82-1</f>
        <v>0</v>
      </c>
      <c r="DS122" s="43"/>
      <c r="DT122" s="6" t="str">
        <f t="shared" si="1029"/>
        <v/>
      </c>
      <c r="DU122" s="6" t="str">
        <f t="shared" si="1030"/>
        <v/>
      </c>
      <c r="DV122" s="201">
        <f>COUNTIF(DT$108:DT122,OK)+COUNTIF(DT$108:DT122,RDGfix)+COUNTIF(DT$108:DT122,RDGave)+COUNTIF(DT$108:DT122,RDGevent)+DV$82-1</f>
        <v>0</v>
      </c>
      <c r="DW122" s="43"/>
      <c r="DX122" s="6" t="str">
        <f t="shared" si="1031"/>
        <v/>
      </c>
      <c r="DY122" s="6" t="str">
        <f t="shared" si="1032"/>
        <v/>
      </c>
      <c r="DZ122" s="201">
        <f>COUNTIF(DX$108:DX122,OK)+COUNTIF(DX$108:DX122,RDGfix)+COUNTIF(DX$108:DX122,RDGave)+COUNTIF(DX$108:DX122,RDGevent)+DZ$82-1</f>
        <v>0</v>
      </c>
      <c r="EA122" s="43"/>
      <c r="EB122" s="6" t="str">
        <f t="shared" si="1033"/>
        <v/>
      </c>
      <c r="EC122" s="6" t="str">
        <f t="shared" si="1034"/>
        <v/>
      </c>
      <c r="ED122" s="201">
        <f>COUNTIF(EB$108:EB122,OK)+COUNTIF(EB$108:EB122,RDGfix)+COUNTIF(EB$108:EB122,RDGave)+COUNTIF(EB$108:EB122,RDGevent)+ED$82-1</f>
        <v>0</v>
      </c>
      <c r="EE122" s="43"/>
      <c r="EF122" s="6" t="str">
        <f t="shared" si="1035"/>
        <v/>
      </c>
      <c r="EG122" s="6" t="str">
        <f t="shared" si="1036"/>
        <v/>
      </c>
      <c r="EH122" s="201">
        <f>COUNTIF(EF$108:EF122,OK)+COUNTIF(EF$108:EF122,RDGfix)+COUNTIF(EF$108:EF122,RDGave)+COUNTIF(EF$108:EF122,RDGevent)+EH$82-1</f>
        <v>0</v>
      </c>
      <c r="EI122" s="43"/>
      <c r="EJ122" s="6" t="str">
        <f t="shared" si="1037"/>
        <v/>
      </c>
      <c r="EK122" s="6" t="str">
        <f t="shared" si="1038"/>
        <v/>
      </c>
      <c r="EL122" s="201">
        <f>COUNTIF(EJ$108:EJ122,OK)+COUNTIF(EJ$108:EJ122,RDGfix)+COUNTIF(EJ$108:EJ122,RDGave)+COUNTIF(EJ$108:EJ122,RDGevent)+EL$82-1</f>
        <v>0</v>
      </c>
      <c r="EM122" s="43"/>
      <c r="EN122" s="6" t="str">
        <f t="shared" si="1039"/>
        <v/>
      </c>
      <c r="EO122" s="6" t="str">
        <f t="shared" si="1040"/>
        <v/>
      </c>
      <c r="EP122" s="201">
        <f>COUNTIF(EN$108:EN122,OK)+COUNTIF(EN$108:EN122,RDGfix)+COUNTIF(EN$108:EN122,RDGave)+COUNTIF(EN$108:EN122,RDGevent)+EP$82-1</f>
        <v>0</v>
      </c>
      <c r="EQ122" s="43"/>
      <c r="ER122" s="6" t="str">
        <f t="shared" si="1041"/>
        <v/>
      </c>
      <c r="ES122" s="6" t="str">
        <f t="shared" si="1042"/>
        <v/>
      </c>
      <c r="ET122" s="201">
        <f>COUNTIF(ER$108:ER122,OK)+COUNTIF(ER$108:ER122,RDGfix)+COUNTIF(ER$108:ER122,RDGave)+COUNTIF(ER$108:ER122,RDGevent)+ET$82-1</f>
        <v>0</v>
      </c>
      <c r="EU122" s="43"/>
      <c r="EV122" s="6" t="str">
        <f t="shared" si="1043"/>
        <v/>
      </c>
      <c r="EW122" s="6" t="str">
        <f t="shared" si="1044"/>
        <v/>
      </c>
      <c r="EX122" s="201">
        <f>COUNTIF(EV$108:EV122,OK)+COUNTIF(EV$108:EV122,RDGfix)+COUNTIF(EV$108:EV122,RDGave)+COUNTIF(EV$108:EV122,RDGevent)+EX$82-1</f>
        <v>0</v>
      </c>
      <c r="EY122" s="43"/>
      <c r="EZ122" s="6" t="str">
        <f t="shared" si="1045"/>
        <v/>
      </c>
      <c r="FA122" s="6" t="str">
        <f t="shared" si="1046"/>
        <v/>
      </c>
      <c r="FB122" s="201">
        <f>COUNTIF(EZ$108:EZ122,OK)+COUNTIF(EZ$108:EZ122,RDGfix)+COUNTIF(EZ$108:EZ122,RDGave)+COUNTIF(EZ$108:EZ122,RDGevent)+FB$82-1</f>
        <v>0</v>
      </c>
      <c r="FC122" s="43"/>
      <c r="FD122" s="6" t="str">
        <f t="shared" si="1047"/>
        <v/>
      </c>
      <c r="FE122" s="6" t="str">
        <f t="shared" si="1048"/>
        <v/>
      </c>
      <c r="FF122" s="201">
        <f>COUNTIF(FD$108:FD122,OK)+COUNTIF(FD$108:FD122,RDGfix)+COUNTIF(FD$108:FD122,RDGave)+COUNTIF(FD$108:FD122,RDGevent)+FF$82-1</f>
        <v>0</v>
      </c>
      <c r="FG122" s="43"/>
      <c r="FH122" s="6" t="str">
        <f t="shared" si="1049"/>
        <v/>
      </c>
      <c r="FI122" s="6" t="str">
        <f t="shared" si="1050"/>
        <v/>
      </c>
      <c r="FJ122" s="201">
        <f>COUNTIF(FH$108:FH122,OK)+COUNTIF(FH$108:FH122,RDGfix)+COUNTIF(FH$108:FH122,RDGave)+COUNTIF(FH$108:FH122,RDGevent)+FJ$82-1</f>
        <v>0</v>
      </c>
      <c r="FK122" s="2"/>
      <c r="FL122" s="53"/>
      <c r="FM122" s="2"/>
    </row>
    <row r="123" spans="2:169">
      <c r="B123" s="5" t="s">
        <v>33</v>
      </c>
      <c r="C123" s="242"/>
      <c r="D123" s="6" t="str">
        <f t="shared" si="890"/>
        <v/>
      </c>
      <c r="E123" s="6" t="str">
        <f t="shared" si="649"/>
        <v/>
      </c>
      <c r="F123" s="201">
        <f>COUNTIF(D$108:D123,OK)+COUNTIF(D$108:D123,RDGfix)+COUNTIF(D$108:D123,RDGave)+COUNTIF(D$108:D123,RDGevent)</f>
        <v>0</v>
      </c>
      <c r="G123" s="242"/>
      <c r="H123" s="6" t="str">
        <f t="shared" si="971"/>
        <v/>
      </c>
      <c r="I123" s="6" t="str">
        <f t="shared" si="972"/>
        <v/>
      </c>
      <c r="J123" s="201">
        <f>COUNTIF(H$108:H123,OK)+COUNTIF(H$108:H123,RDGfix)+COUNTIF(H$108:H123,RDGave)+COUNTIF(H$108:H123,RDGevent)+J$82-1</f>
        <v>0</v>
      </c>
      <c r="K123" s="43"/>
      <c r="L123" s="6" t="str">
        <f t="shared" si="973"/>
        <v/>
      </c>
      <c r="M123" s="6" t="str">
        <f t="shared" si="974"/>
        <v/>
      </c>
      <c r="N123" s="201">
        <f>COUNTIF(L$108:L123,OK)+COUNTIF(L$108:L123,RDGfix)+COUNTIF(L$108:L123,RDGave)+COUNTIF(L$108:L123,RDGevent)+N$82-1</f>
        <v>0</v>
      </c>
      <c r="O123" s="43"/>
      <c r="P123" s="6" t="str">
        <f t="shared" si="975"/>
        <v/>
      </c>
      <c r="Q123" s="6" t="str">
        <f t="shared" si="976"/>
        <v/>
      </c>
      <c r="R123" s="201">
        <f>COUNTIF(P$108:P123,OK)+COUNTIF(P$108:P123,RDGfix)+COUNTIF(P$108:P123,RDGave)+COUNTIF(P$108:P123,RDGevent)+R$82-1</f>
        <v>0</v>
      </c>
      <c r="S123" s="43"/>
      <c r="T123" s="6" t="str">
        <f t="shared" si="977"/>
        <v/>
      </c>
      <c r="U123" s="6" t="str">
        <f t="shared" si="978"/>
        <v/>
      </c>
      <c r="V123" s="201">
        <f>COUNTIF(T$108:T123,OK)+COUNTIF(T$108:T123,RDGfix)+COUNTIF(T$108:T123,RDGave)+COUNTIF(T$108:T123,RDGevent)+V$82-1</f>
        <v>0</v>
      </c>
      <c r="W123" s="43"/>
      <c r="X123" s="6" t="str">
        <f t="shared" si="979"/>
        <v/>
      </c>
      <c r="Y123" s="6" t="str">
        <f t="shared" si="980"/>
        <v/>
      </c>
      <c r="Z123" s="201">
        <f>COUNTIF(X$108:X123,OK)+COUNTIF(X$108:X123,RDGfix)+COUNTIF(X$108:X123,RDGave)+COUNTIF(X$108:X123,RDGevent)+Z$82-1</f>
        <v>0</v>
      </c>
      <c r="AA123" s="43"/>
      <c r="AB123" s="6" t="str">
        <f t="shared" si="981"/>
        <v/>
      </c>
      <c r="AC123" s="6" t="str">
        <f t="shared" si="982"/>
        <v/>
      </c>
      <c r="AD123" s="201">
        <f>COUNTIF(AB$108:AB123,OK)+COUNTIF(AB$108:AB123,RDGfix)+COUNTIF(AB$108:AB123,RDGave)+COUNTIF(AB$108:AB123,RDGevent)+AD$82-1</f>
        <v>0</v>
      </c>
      <c r="AE123" s="43"/>
      <c r="AF123" s="6" t="str">
        <f t="shared" si="983"/>
        <v/>
      </c>
      <c r="AG123" s="6" t="str">
        <f t="shared" si="984"/>
        <v/>
      </c>
      <c r="AH123" s="201">
        <f>COUNTIF(AF$108:AF123,OK)+COUNTIF(AF$108:AF123,RDGfix)+COUNTIF(AF$108:AF123,RDGave)+COUNTIF(AF$108:AF123,RDGevent)+AH$82-1</f>
        <v>0</v>
      </c>
      <c r="AI123" s="43"/>
      <c r="AJ123" s="6" t="str">
        <f t="shared" si="985"/>
        <v/>
      </c>
      <c r="AK123" s="6" t="str">
        <f t="shared" si="986"/>
        <v/>
      </c>
      <c r="AL123" s="201">
        <f>COUNTIF(AJ$108:AJ123,OK)+COUNTIF(AJ$108:AJ123,RDGfix)+COUNTIF(AJ$108:AJ123,RDGave)+COUNTIF(AJ$108:AJ123,RDGevent)+AL$82-1</f>
        <v>0</v>
      </c>
      <c r="AM123" s="242"/>
      <c r="AN123" s="6" t="str">
        <f t="shared" si="987"/>
        <v/>
      </c>
      <c r="AO123" s="6" t="str">
        <f t="shared" si="988"/>
        <v/>
      </c>
      <c r="AP123" s="201">
        <f>COUNTIF(AN$108:AN123,OK)+COUNTIF(AN$108:AN123,RDGfix)+COUNTIF(AN$108:AN123,RDGave)+COUNTIF(AN$108:AN123,RDGevent)+AP$82-1</f>
        <v>0</v>
      </c>
      <c r="AQ123" s="43"/>
      <c r="AR123" s="6" t="str">
        <f t="shared" si="989"/>
        <v/>
      </c>
      <c r="AS123" s="6" t="str">
        <f t="shared" si="990"/>
        <v/>
      </c>
      <c r="AT123" s="201">
        <f>COUNTIF(AR$108:AR123,OK)+COUNTIF(AR$108:AR123,RDGfix)+COUNTIF(AR$108:AR123,RDGave)+COUNTIF(AR$108:AR123,RDGevent)+AT$82-1</f>
        <v>0</v>
      </c>
      <c r="AU123" s="43"/>
      <c r="AV123" s="6" t="str">
        <f t="shared" si="991"/>
        <v/>
      </c>
      <c r="AW123" s="6" t="str">
        <f t="shared" si="992"/>
        <v/>
      </c>
      <c r="AX123" s="201">
        <f>COUNTIF(AV$108:AV123,OK)+COUNTIF(AV$108:AV123,RDGfix)+COUNTIF(AV$108:AV123,RDGave)+COUNTIF(AV$108:AV123,RDGevent)+AX$82-1</f>
        <v>0</v>
      </c>
      <c r="AY123" s="43"/>
      <c r="AZ123" s="6" t="str">
        <f t="shared" si="993"/>
        <v/>
      </c>
      <c r="BA123" s="6" t="str">
        <f t="shared" si="994"/>
        <v/>
      </c>
      <c r="BB123" s="201">
        <f>COUNTIF(AZ$108:AZ123,OK)+COUNTIF(AZ$108:AZ123,RDGfix)+COUNTIF(AZ$108:AZ123,RDGave)+COUNTIF(AZ$108:AZ123,RDGevent)+BB$82-1</f>
        <v>0</v>
      </c>
      <c r="BC123" s="43"/>
      <c r="BD123" s="6" t="str">
        <f t="shared" si="995"/>
        <v/>
      </c>
      <c r="BE123" s="6" t="str">
        <f t="shared" si="996"/>
        <v/>
      </c>
      <c r="BF123" s="201">
        <f>COUNTIF(BD$108:BD123,OK)+COUNTIF(BD$108:BD123,RDGfix)+COUNTIF(BD$108:BD123,RDGave)+COUNTIF(BD$108:BD123,RDGevent)+BF$82-1</f>
        <v>0</v>
      </c>
      <c r="BG123" s="43"/>
      <c r="BH123" s="6" t="str">
        <f t="shared" si="997"/>
        <v/>
      </c>
      <c r="BI123" s="6" t="str">
        <f t="shared" si="998"/>
        <v/>
      </c>
      <c r="BJ123" s="201">
        <f>COUNTIF(BH$108:BH123,OK)+COUNTIF(BH$108:BH123,RDGfix)+COUNTIF(BH$108:BH123,RDGave)+COUNTIF(BH$108:BH123,RDGevent)+BJ$82-1</f>
        <v>0</v>
      </c>
      <c r="BK123" s="43"/>
      <c r="BL123" s="6" t="str">
        <f t="shared" si="999"/>
        <v/>
      </c>
      <c r="BM123" s="6" t="str">
        <f t="shared" si="1000"/>
        <v/>
      </c>
      <c r="BN123" s="201">
        <f>COUNTIF(BL$108:BL123,OK)+COUNTIF(BL$108:BL123,RDGfix)+COUNTIF(BL$108:BL123,RDGave)+COUNTIF(BL$108:BL123,RDGevent)+BN$82-1</f>
        <v>0</v>
      </c>
      <c r="BO123" s="43"/>
      <c r="BP123" s="6" t="str">
        <f t="shared" si="1001"/>
        <v/>
      </c>
      <c r="BQ123" s="6" t="str">
        <f t="shared" si="1002"/>
        <v/>
      </c>
      <c r="BR123" s="201">
        <f>COUNTIF(BP$108:BP123,OK)+COUNTIF(BP$108:BP123,RDGfix)+COUNTIF(BP$108:BP123,RDGave)+COUNTIF(BP$108:BP123,RDGevent)+BR$82-1</f>
        <v>0</v>
      </c>
      <c r="BS123" s="43"/>
      <c r="BT123" s="6" t="str">
        <f t="shared" si="1003"/>
        <v/>
      </c>
      <c r="BU123" s="6" t="str">
        <f t="shared" si="1004"/>
        <v/>
      </c>
      <c r="BV123" s="201">
        <f>COUNTIF(BT$108:BT123,OK)+COUNTIF(BT$108:BT123,RDGfix)+COUNTIF(BT$108:BT123,RDGave)+COUNTIF(BT$108:BT123,RDGevent)+BV$82-1</f>
        <v>0</v>
      </c>
      <c r="BW123" s="43"/>
      <c r="BX123" s="6" t="str">
        <f t="shared" si="1005"/>
        <v/>
      </c>
      <c r="BY123" s="6" t="str">
        <f t="shared" si="1006"/>
        <v/>
      </c>
      <c r="BZ123" s="201">
        <f>COUNTIF(BX$108:BX123,OK)+COUNTIF(BX$108:BX123,RDGfix)+COUNTIF(BX$108:BX123,RDGave)+COUNTIF(BX$108:BX123,RDGevent)+BZ$82-1</f>
        <v>0</v>
      </c>
      <c r="CA123" s="43"/>
      <c r="CB123" s="6" t="str">
        <f t="shared" si="1007"/>
        <v/>
      </c>
      <c r="CC123" s="6" t="str">
        <f t="shared" si="1008"/>
        <v/>
      </c>
      <c r="CD123" s="201">
        <f>COUNTIF(CB$108:CB123,OK)+COUNTIF(CB$108:CB123,RDGfix)+COUNTIF(CB$108:CB123,RDGave)+COUNTIF(CB$108:CB123,RDGevent)+CD$82-1</f>
        <v>0</v>
      </c>
      <c r="CE123" s="43"/>
      <c r="CF123" s="6" t="str">
        <f t="shared" si="1009"/>
        <v/>
      </c>
      <c r="CG123" s="6" t="str">
        <f t="shared" si="1010"/>
        <v/>
      </c>
      <c r="CH123" s="201">
        <f>COUNTIF(CF$108:CF123,OK)+COUNTIF(CF$108:CF123,RDGfix)+COUNTIF(CF$108:CF123,RDGave)+COUNTIF(CF$108:CF123,RDGevent)+CH$82-1</f>
        <v>0</v>
      </c>
      <c r="CI123" s="43"/>
      <c r="CJ123" s="6" t="str">
        <f t="shared" si="1011"/>
        <v/>
      </c>
      <c r="CK123" s="6" t="str">
        <f t="shared" si="1012"/>
        <v/>
      </c>
      <c r="CL123" s="201">
        <f>COUNTIF(CJ$108:CJ123,OK)+COUNTIF(CJ$108:CJ123,RDGfix)+COUNTIF(CJ$108:CJ123,RDGave)+COUNTIF(CJ$108:CJ123,RDGevent)+CL$82-1</f>
        <v>0</v>
      </c>
      <c r="CM123" s="43"/>
      <c r="CN123" s="6" t="str">
        <f t="shared" si="1013"/>
        <v/>
      </c>
      <c r="CO123" s="6" t="str">
        <f t="shared" si="1014"/>
        <v/>
      </c>
      <c r="CP123" s="201">
        <f>COUNTIF(CN$108:CN123,OK)+COUNTIF(CN$108:CN123,RDGfix)+COUNTIF(CN$108:CN123,RDGave)+COUNTIF(CN$108:CN123,RDGevent)+CP$82-1</f>
        <v>0</v>
      </c>
      <c r="CQ123" s="43"/>
      <c r="CR123" s="6" t="str">
        <f t="shared" si="1015"/>
        <v/>
      </c>
      <c r="CS123" s="6" t="str">
        <f t="shared" si="1016"/>
        <v/>
      </c>
      <c r="CT123" s="201">
        <f>COUNTIF(CR$108:CR123,OK)+COUNTIF(CR$108:CR123,RDGfix)+COUNTIF(CR$108:CR123,RDGave)+COUNTIF(CR$108:CR123,RDGevent)+CT$82-1</f>
        <v>0</v>
      </c>
      <c r="CU123" s="43"/>
      <c r="CV123" s="6" t="str">
        <f t="shared" si="1017"/>
        <v/>
      </c>
      <c r="CW123" s="6" t="str">
        <f t="shared" si="1018"/>
        <v/>
      </c>
      <c r="CX123" s="201">
        <f>COUNTIF(CV$108:CV123,OK)+COUNTIF(CV$108:CV123,RDGfix)+COUNTIF(CV$108:CV123,RDGave)+COUNTIF(CV$108:CV123,RDGevent)+CX$82-1</f>
        <v>0</v>
      </c>
      <c r="CY123" s="43"/>
      <c r="CZ123" s="6" t="str">
        <f t="shared" si="1019"/>
        <v/>
      </c>
      <c r="DA123" s="6" t="str">
        <f t="shared" si="1020"/>
        <v/>
      </c>
      <c r="DB123" s="201">
        <f>COUNTIF(CZ$108:CZ123,OK)+COUNTIF(CZ$108:CZ123,RDGfix)+COUNTIF(CZ$108:CZ123,RDGave)+COUNTIF(CZ$108:CZ123,RDGevent)+DB$82-1</f>
        <v>0</v>
      </c>
      <c r="DC123" s="43"/>
      <c r="DD123" s="6" t="str">
        <f t="shared" si="1021"/>
        <v/>
      </c>
      <c r="DE123" s="6" t="str">
        <f t="shared" si="1022"/>
        <v/>
      </c>
      <c r="DF123" s="201">
        <f>COUNTIF(DD$108:DD123,OK)+COUNTIF(DD$108:DD123,RDGfix)+COUNTIF(DD$108:DD123,RDGave)+COUNTIF(DD$108:DD123,RDGevent)+DF$82-1</f>
        <v>0</v>
      </c>
      <c r="DG123" s="43"/>
      <c r="DH123" s="6" t="str">
        <f t="shared" si="1023"/>
        <v/>
      </c>
      <c r="DI123" s="6" t="str">
        <f t="shared" si="1024"/>
        <v/>
      </c>
      <c r="DJ123" s="201">
        <f>COUNTIF(DH$108:DH123,OK)+COUNTIF(DH$108:DH123,RDGfix)+COUNTIF(DH$108:DH123,RDGave)+COUNTIF(DH$108:DH123,RDGevent)+DJ$82-1</f>
        <v>0</v>
      </c>
      <c r="DK123" s="43"/>
      <c r="DL123" s="6" t="str">
        <f t="shared" si="1025"/>
        <v/>
      </c>
      <c r="DM123" s="6" t="str">
        <f t="shared" si="1026"/>
        <v/>
      </c>
      <c r="DN123" s="201">
        <f>COUNTIF(DL$108:DL123,OK)+COUNTIF(DL$108:DL123,RDGfix)+COUNTIF(DL$108:DL123,RDGave)+COUNTIF(DL$108:DL123,RDGevent)+DN$82-1</f>
        <v>0</v>
      </c>
      <c r="DO123" s="43"/>
      <c r="DP123" s="6" t="str">
        <f t="shared" si="1027"/>
        <v/>
      </c>
      <c r="DQ123" s="6" t="str">
        <f t="shared" si="1028"/>
        <v/>
      </c>
      <c r="DR123" s="201">
        <f>COUNTIF(DP$108:DP123,OK)+COUNTIF(DP$108:DP123,RDGfix)+COUNTIF(DP$108:DP123,RDGave)+COUNTIF(DP$108:DP123,RDGevent)+DR$82-1</f>
        <v>0</v>
      </c>
      <c r="DS123" s="43"/>
      <c r="DT123" s="6" t="str">
        <f t="shared" si="1029"/>
        <v/>
      </c>
      <c r="DU123" s="6" t="str">
        <f t="shared" si="1030"/>
        <v/>
      </c>
      <c r="DV123" s="201">
        <f>COUNTIF(DT$108:DT123,OK)+COUNTIF(DT$108:DT123,RDGfix)+COUNTIF(DT$108:DT123,RDGave)+COUNTIF(DT$108:DT123,RDGevent)+DV$82-1</f>
        <v>0</v>
      </c>
      <c r="DW123" s="43"/>
      <c r="DX123" s="6" t="str">
        <f t="shared" si="1031"/>
        <v/>
      </c>
      <c r="DY123" s="6" t="str">
        <f t="shared" si="1032"/>
        <v/>
      </c>
      <c r="DZ123" s="201">
        <f>COUNTIF(DX$108:DX123,OK)+COUNTIF(DX$108:DX123,RDGfix)+COUNTIF(DX$108:DX123,RDGave)+COUNTIF(DX$108:DX123,RDGevent)+DZ$82-1</f>
        <v>0</v>
      </c>
      <c r="EA123" s="43"/>
      <c r="EB123" s="6" t="str">
        <f t="shared" si="1033"/>
        <v/>
      </c>
      <c r="EC123" s="6" t="str">
        <f t="shared" si="1034"/>
        <v/>
      </c>
      <c r="ED123" s="201">
        <f>COUNTIF(EB$108:EB123,OK)+COUNTIF(EB$108:EB123,RDGfix)+COUNTIF(EB$108:EB123,RDGave)+COUNTIF(EB$108:EB123,RDGevent)+ED$82-1</f>
        <v>0</v>
      </c>
      <c r="EE123" s="43"/>
      <c r="EF123" s="6" t="str">
        <f t="shared" si="1035"/>
        <v/>
      </c>
      <c r="EG123" s="6" t="str">
        <f t="shared" si="1036"/>
        <v/>
      </c>
      <c r="EH123" s="201">
        <f>COUNTIF(EF$108:EF123,OK)+COUNTIF(EF$108:EF123,RDGfix)+COUNTIF(EF$108:EF123,RDGave)+COUNTIF(EF$108:EF123,RDGevent)+EH$82-1</f>
        <v>0</v>
      </c>
      <c r="EI123" s="43"/>
      <c r="EJ123" s="6" t="str">
        <f t="shared" si="1037"/>
        <v/>
      </c>
      <c r="EK123" s="6" t="str">
        <f t="shared" si="1038"/>
        <v/>
      </c>
      <c r="EL123" s="201">
        <f>COUNTIF(EJ$108:EJ123,OK)+COUNTIF(EJ$108:EJ123,RDGfix)+COUNTIF(EJ$108:EJ123,RDGave)+COUNTIF(EJ$108:EJ123,RDGevent)+EL$82-1</f>
        <v>0</v>
      </c>
      <c r="EM123" s="43"/>
      <c r="EN123" s="6" t="str">
        <f t="shared" si="1039"/>
        <v/>
      </c>
      <c r="EO123" s="6" t="str">
        <f t="shared" si="1040"/>
        <v/>
      </c>
      <c r="EP123" s="201">
        <f>COUNTIF(EN$108:EN123,OK)+COUNTIF(EN$108:EN123,RDGfix)+COUNTIF(EN$108:EN123,RDGave)+COUNTIF(EN$108:EN123,RDGevent)+EP$82-1</f>
        <v>0</v>
      </c>
      <c r="EQ123" s="43"/>
      <c r="ER123" s="6" t="str">
        <f t="shared" si="1041"/>
        <v/>
      </c>
      <c r="ES123" s="6" t="str">
        <f t="shared" si="1042"/>
        <v/>
      </c>
      <c r="ET123" s="201">
        <f>COUNTIF(ER$108:ER123,OK)+COUNTIF(ER$108:ER123,RDGfix)+COUNTIF(ER$108:ER123,RDGave)+COUNTIF(ER$108:ER123,RDGevent)+ET$82-1</f>
        <v>0</v>
      </c>
      <c r="EU123" s="43"/>
      <c r="EV123" s="6" t="str">
        <f t="shared" si="1043"/>
        <v/>
      </c>
      <c r="EW123" s="6" t="str">
        <f t="shared" si="1044"/>
        <v/>
      </c>
      <c r="EX123" s="201">
        <f>COUNTIF(EV$108:EV123,OK)+COUNTIF(EV$108:EV123,RDGfix)+COUNTIF(EV$108:EV123,RDGave)+COUNTIF(EV$108:EV123,RDGevent)+EX$82-1</f>
        <v>0</v>
      </c>
      <c r="EY123" s="43"/>
      <c r="EZ123" s="6" t="str">
        <f t="shared" si="1045"/>
        <v/>
      </c>
      <c r="FA123" s="6" t="str">
        <f t="shared" si="1046"/>
        <v/>
      </c>
      <c r="FB123" s="201">
        <f>COUNTIF(EZ$108:EZ123,OK)+COUNTIF(EZ$108:EZ123,RDGfix)+COUNTIF(EZ$108:EZ123,RDGave)+COUNTIF(EZ$108:EZ123,RDGevent)+FB$82-1</f>
        <v>0</v>
      </c>
      <c r="FC123" s="43"/>
      <c r="FD123" s="6" t="str">
        <f t="shared" si="1047"/>
        <v/>
      </c>
      <c r="FE123" s="6" t="str">
        <f t="shared" si="1048"/>
        <v/>
      </c>
      <c r="FF123" s="201">
        <f>COUNTIF(FD$108:FD123,OK)+COUNTIF(FD$108:FD123,RDGfix)+COUNTIF(FD$108:FD123,RDGave)+COUNTIF(FD$108:FD123,RDGevent)+FF$82-1</f>
        <v>0</v>
      </c>
      <c r="FG123" s="43"/>
      <c r="FH123" s="6" t="str">
        <f t="shared" si="1049"/>
        <v/>
      </c>
      <c r="FI123" s="6" t="str">
        <f t="shared" si="1050"/>
        <v/>
      </c>
      <c r="FJ123" s="201">
        <f>COUNTIF(FH$108:FH123,OK)+COUNTIF(FH$108:FH123,RDGfix)+COUNTIF(FH$108:FH123,RDGave)+COUNTIF(FH$108:FH123,RDGevent)+FJ$82-1</f>
        <v>0</v>
      </c>
      <c r="FK123" s="2"/>
      <c r="FL123" s="53"/>
      <c r="FM123" s="2"/>
    </row>
    <row r="124" spans="2:169">
      <c r="B124" s="5" t="s">
        <v>34</v>
      </c>
      <c r="C124" s="242"/>
      <c r="D124" s="6" t="str">
        <f t="shared" si="890"/>
        <v/>
      </c>
      <c r="E124" s="6" t="str">
        <f t="shared" si="649"/>
        <v/>
      </c>
      <c r="F124" s="201">
        <f>COUNTIF(D$108:D124,OK)+COUNTIF(D$108:D124,RDGfix)+COUNTIF(D$108:D124,RDGave)+COUNTIF(D$108:D124,RDGevent)</f>
        <v>0</v>
      </c>
      <c r="G124" s="242"/>
      <c r="H124" s="6" t="str">
        <f t="shared" si="971"/>
        <v/>
      </c>
      <c r="I124" s="6" t="str">
        <f t="shared" si="972"/>
        <v/>
      </c>
      <c r="J124" s="201">
        <f>COUNTIF(H$108:H124,OK)+COUNTIF(H$108:H124,RDGfix)+COUNTIF(H$108:H124,RDGave)+COUNTIF(H$108:H124,RDGevent)+J$82-1</f>
        <v>0</v>
      </c>
      <c r="K124" s="43"/>
      <c r="L124" s="6" t="str">
        <f t="shared" si="973"/>
        <v/>
      </c>
      <c r="M124" s="6" t="str">
        <f t="shared" si="974"/>
        <v/>
      </c>
      <c r="N124" s="201">
        <f>COUNTIF(L$108:L124,OK)+COUNTIF(L$108:L124,RDGfix)+COUNTIF(L$108:L124,RDGave)+COUNTIF(L$108:L124,RDGevent)+N$82-1</f>
        <v>0</v>
      </c>
      <c r="O124" s="43"/>
      <c r="P124" s="6" t="str">
        <f t="shared" si="975"/>
        <v/>
      </c>
      <c r="Q124" s="6" t="str">
        <f t="shared" si="976"/>
        <v/>
      </c>
      <c r="R124" s="201">
        <f>COUNTIF(P$108:P124,OK)+COUNTIF(P$108:P124,RDGfix)+COUNTIF(P$108:P124,RDGave)+COUNTIF(P$108:P124,RDGevent)+R$82-1</f>
        <v>0</v>
      </c>
      <c r="S124" s="43"/>
      <c r="T124" s="6" t="str">
        <f t="shared" si="977"/>
        <v/>
      </c>
      <c r="U124" s="6" t="str">
        <f t="shared" si="978"/>
        <v/>
      </c>
      <c r="V124" s="201">
        <f>COUNTIF(T$108:T124,OK)+COUNTIF(T$108:T124,RDGfix)+COUNTIF(T$108:T124,RDGave)+COUNTIF(T$108:T124,RDGevent)+V$82-1</f>
        <v>0</v>
      </c>
      <c r="W124" s="43"/>
      <c r="X124" s="6" t="str">
        <f t="shared" si="979"/>
        <v/>
      </c>
      <c r="Y124" s="6" t="str">
        <f t="shared" si="980"/>
        <v/>
      </c>
      <c r="Z124" s="201">
        <f>COUNTIF(X$108:X124,OK)+COUNTIF(X$108:X124,RDGfix)+COUNTIF(X$108:X124,RDGave)+COUNTIF(X$108:X124,RDGevent)+Z$82-1</f>
        <v>0</v>
      </c>
      <c r="AA124" s="43"/>
      <c r="AB124" s="6" t="str">
        <f t="shared" si="981"/>
        <v/>
      </c>
      <c r="AC124" s="6" t="str">
        <f t="shared" si="982"/>
        <v/>
      </c>
      <c r="AD124" s="201">
        <f>COUNTIF(AB$108:AB124,OK)+COUNTIF(AB$108:AB124,RDGfix)+COUNTIF(AB$108:AB124,RDGave)+COUNTIF(AB$108:AB124,RDGevent)+AD$82-1</f>
        <v>0</v>
      </c>
      <c r="AE124" s="43"/>
      <c r="AF124" s="6" t="str">
        <f t="shared" si="983"/>
        <v/>
      </c>
      <c r="AG124" s="6" t="str">
        <f t="shared" si="984"/>
        <v/>
      </c>
      <c r="AH124" s="201">
        <f>COUNTIF(AF$108:AF124,OK)+COUNTIF(AF$108:AF124,RDGfix)+COUNTIF(AF$108:AF124,RDGave)+COUNTIF(AF$108:AF124,RDGevent)+AH$82-1</f>
        <v>0</v>
      </c>
      <c r="AI124" s="43"/>
      <c r="AJ124" s="6" t="str">
        <f t="shared" si="985"/>
        <v/>
      </c>
      <c r="AK124" s="6" t="str">
        <f t="shared" si="986"/>
        <v/>
      </c>
      <c r="AL124" s="201">
        <f>COUNTIF(AJ$108:AJ124,OK)+COUNTIF(AJ$108:AJ124,RDGfix)+COUNTIF(AJ$108:AJ124,RDGave)+COUNTIF(AJ$108:AJ124,RDGevent)+AL$82-1</f>
        <v>0</v>
      </c>
      <c r="AM124" s="242"/>
      <c r="AN124" s="6" t="str">
        <f t="shared" si="987"/>
        <v/>
      </c>
      <c r="AO124" s="6" t="str">
        <f t="shared" si="988"/>
        <v/>
      </c>
      <c r="AP124" s="201">
        <f>COUNTIF(AN$108:AN124,OK)+COUNTIF(AN$108:AN124,RDGfix)+COUNTIF(AN$108:AN124,RDGave)+COUNTIF(AN$108:AN124,RDGevent)+AP$82-1</f>
        <v>0</v>
      </c>
      <c r="AQ124" s="43"/>
      <c r="AR124" s="6" t="str">
        <f t="shared" si="989"/>
        <v/>
      </c>
      <c r="AS124" s="6" t="str">
        <f t="shared" si="990"/>
        <v/>
      </c>
      <c r="AT124" s="201">
        <f>COUNTIF(AR$108:AR124,OK)+COUNTIF(AR$108:AR124,RDGfix)+COUNTIF(AR$108:AR124,RDGave)+COUNTIF(AR$108:AR124,RDGevent)+AT$82-1</f>
        <v>0</v>
      </c>
      <c r="AU124" s="43"/>
      <c r="AV124" s="6" t="str">
        <f t="shared" si="991"/>
        <v/>
      </c>
      <c r="AW124" s="6" t="str">
        <f t="shared" si="992"/>
        <v/>
      </c>
      <c r="AX124" s="201">
        <f>COUNTIF(AV$108:AV124,OK)+COUNTIF(AV$108:AV124,RDGfix)+COUNTIF(AV$108:AV124,RDGave)+COUNTIF(AV$108:AV124,RDGevent)+AX$82-1</f>
        <v>0</v>
      </c>
      <c r="AY124" s="43"/>
      <c r="AZ124" s="6" t="str">
        <f t="shared" si="993"/>
        <v/>
      </c>
      <c r="BA124" s="6" t="str">
        <f t="shared" si="994"/>
        <v/>
      </c>
      <c r="BB124" s="201">
        <f>COUNTIF(AZ$108:AZ124,OK)+COUNTIF(AZ$108:AZ124,RDGfix)+COUNTIF(AZ$108:AZ124,RDGave)+COUNTIF(AZ$108:AZ124,RDGevent)+BB$82-1</f>
        <v>0</v>
      </c>
      <c r="BC124" s="43"/>
      <c r="BD124" s="6" t="str">
        <f t="shared" si="995"/>
        <v/>
      </c>
      <c r="BE124" s="6" t="str">
        <f t="shared" si="996"/>
        <v/>
      </c>
      <c r="BF124" s="201">
        <f>COUNTIF(BD$108:BD124,OK)+COUNTIF(BD$108:BD124,RDGfix)+COUNTIF(BD$108:BD124,RDGave)+COUNTIF(BD$108:BD124,RDGevent)+BF$82-1</f>
        <v>0</v>
      </c>
      <c r="BG124" s="43"/>
      <c r="BH124" s="6" t="str">
        <f t="shared" si="997"/>
        <v/>
      </c>
      <c r="BI124" s="6" t="str">
        <f t="shared" si="998"/>
        <v/>
      </c>
      <c r="BJ124" s="201">
        <f>COUNTIF(BH$108:BH124,OK)+COUNTIF(BH$108:BH124,RDGfix)+COUNTIF(BH$108:BH124,RDGave)+COUNTIF(BH$108:BH124,RDGevent)+BJ$82-1</f>
        <v>0</v>
      </c>
      <c r="BK124" s="43"/>
      <c r="BL124" s="6" t="str">
        <f t="shared" si="999"/>
        <v/>
      </c>
      <c r="BM124" s="6" t="str">
        <f t="shared" si="1000"/>
        <v/>
      </c>
      <c r="BN124" s="201">
        <f>COUNTIF(BL$108:BL124,OK)+COUNTIF(BL$108:BL124,RDGfix)+COUNTIF(BL$108:BL124,RDGave)+COUNTIF(BL$108:BL124,RDGevent)+BN$82-1</f>
        <v>0</v>
      </c>
      <c r="BO124" s="43"/>
      <c r="BP124" s="6" t="str">
        <f t="shared" si="1001"/>
        <v/>
      </c>
      <c r="BQ124" s="6" t="str">
        <f t="shared" si="1002"/>
        <v/>
      </c>
      <c r="BR124" s="201">
        <f>COUNTIF(BP$108:BP124,OK)+COUNTIF(BP$108:BP124,RDGfix)+COUNTIF(BP$108:BP124,RDGave)+COUNTIF(BP$108:BP124,RDGevent)+BR$82-1</f>
        <v>0</v>
      </c>
      <c r="BS124" s="43"/>
      <c r="BT124" s="6" t="str">
        <f t="shared" si="1003"/>
        <v/>
      </c>
      <c r="BU124" s="6" t="str">
        <f t="shared" si="1004"/>
        <v/>
      </c>
      <c r="BV124" s="201">
        <f>COUNTIF(BT$108:BT124,OK)+COUNTIF(BT$108:BT124,RDGfix)+COUNTIF(BT$108:BT124,RDGave)+COUNTIF(BT$108:BT124,RDGevent)+BV$82-1</f>
        <v>0</v>
      </c>
      <c r="BW124" s="43"/>
      <c r="BX124" s="6" t="str">
        <f t="shared" si="1005"/>
        <v/>
      </c>
      <c r="BY124" s="6" t="str">
        <f t="shared" si="1006"/>
        <v/>
      </c>
      <c r="BZ124" s="201">
        <f>COUNTIF(BX$108:BX124,OK)+COUNTIF(BX$108:BX124,RDGfix)+COUNTIF(BX$108:BX124,RDGave)+COUNTIF(BX$108:BX124,RDGevent)+BZ$82-1</f>
        <v>0</v>
      </c>
      <c r="CA124" s="43"/>
      <c r="CB124" s="6" t="str">
        <f t="shared" si="1007"/>
        <v/>
      </c>
      <c r="CC124" s="6" t="str">
        <f t="shared" si="1008"/>
        <v/>
      </c>
      <c r="CD124" s="201">
        <f>COUNTIF(CB$108:CB124,OK)+COUNTIF(CB$108:CB124,RDGfix)+COUNTIF(CB$108:CB124,RDGave)+COUNTIF(CB$108:CB124,RDGevent)+CD$82-1</f>
        <v>0</v>
      </c>
      <c r="CE124" s="43"/>
      <c r="CF124" s="6" t="str">
        <f t="shared" si="1009"/>
        <v/>
      </c>
      <c r="CG124" s="6" t="str">
        <f t="shared" si="1010"/>
        <v/>
      </c>
      <c r="CH124" s="201">
        <f>COUNTIF(CF$108:CF124,OK)+COUNTIF(CF$108:CF124,RDGfix)+COUNTIF(CF$108:CF124,RDGave)+COUNTIF(CF$108:CF124,RDGevent)+CH$82-1</f>
        <v>0</v>
      </c>
      <c r="CI124" s="43"/>
      <c r="CJ124" s="6" t="str">
        <f t="shared" si="1011"/>
        <v/>
      </c>
      <c r="CK124" s="6" t="str">
        <f t="shared" si="1012"/>
        <v/>
      </c>
      <c r="CL124" s="201">
        <f>COUNTIF(CJ$108:CJ124,OK)+COUNTIF(CJ$108:CJ124,RDGfix)+COUNTIF(CJ$108:CJ124,RDGave)+COUNTIF(CJ$108:CJ124,RDGevent)+CL$82-1</f>
        <v>0</v>
      </c>
      <c r="CM124" s="43"/>
      <c r="CN124" s="6" t="str">
        <f t="shared" si="1013"/>
        <v/>
      </c>
      <c r="CO124" s="6" t="str">
        <f t="shared" si="1014"/>
        <v/>
      </c>
      <c r="CP124" s="201">
        <f>COUNTIF(CN$108:CN124,OK)+COUNTIF(CN$108:CN124,RDGfix)+COUNTIF(CN$108:CN124,RDGave)+COUNTIF(CN$108:CN124,RDGevent)+CP$82-1</f>
        <v>0</v>
      </c>
      <c r="CQ124" s="43"/>
      <c r="CR124" s="6" t="str">
        <f t="shared" si="1015"/>
        <v/>
      </c>
      <c r="CS124" s="6" t="str">
        <f t="shared" si="1016"/>
        <v/>
      </c>
      <c r="CT124" s="201">
        <f>COUNTIF(CR$108:CR124,OK)+COUNTIF(CR$108:CR124,RDGfix)+COUNTIF(CR$108:CR124,RDGave)+COUNTIF(CR$108:CR124,RDGevent)+CT$82-1</f>
        <v>0</v>
      </c>
      <c r="CU124" s="43"/>
      <c r="CV124" s="6" t="str">
        <f t="shared" si="1017"/>
        <v/>
      </c>
      <c r="CW124" s="6" t="str">
        <f t="shared" si="1018"/>
        <v/>
      </c>
      <c r="CX124" s="201">
        <f>COUNTIF(CV$108:CV124,OK)+COUNTIF(CV$108:CV124,RDGfix)+COUNTIF(CV$108:CV124,RDGave)+COUNTIF(CV$108:CV124,RDGevent)+CX$82-1</f>
        <v>0</v>
      </c>
      <c r="CY124" s="43"/>
      <c r="CZ124" s="6" t="str">
        <f t="shared" si="1019"/>
        <v/>
      </c>
      <c r="DA124" s="6" t="str">
        <f t="shared" si="1020"/>
        <v/>
      </c>
      <c r="DB124" s="201">
        <f>COUNTIF(CZ$108:CZ124,OK)+COUNTIF(CZ$108:CZ124,RDGfix)+COUNTIF(CZ$108:CZ124,RDGave)+COUNTIF(CZ$108:CZ124,RDGevent)+DB$82-1</f>
        <v>0</v>
      </c>
      <c r="DC124" s="43"/>
      <c r="DD124" s="6" t="str">
        <f t="shared" si="1021"/>
        <v/>
      </c>
      <c r="DE124" s="6" t="str">
        <f t="shared" si="1022"/>
        <v/>
      </c>
      <c r="DF124" s="201">
        <f>COUNTIF(DD$108:DD124,OK)+COUNTIF(DD$108:DD124,RDGfix)+COUNTIF(DD$108:DD124,RDGave)+COUNTIF(DD$108:DD124,RDGevent)+DF$82-1</f>
        <v>0</v>
      </c>
      <c r="DG124" s="43"/>
      <c r="DH124" s="6" t="str">
        <f t="shared" si="1023"/>
        <v/>
      </c>
      <c r="DI124" s="6" t="str">
        <f t="shared" si="1024"/>
        <v/>
      </c>
      <c r="DJ124" s="201">
        <f>COUNTIF(DH$108:DH124,OK)+COUNTIF(DH$108:DH124,RDGfix)+COUNTIF(DH$108:DH124,RDGave)+COUNTIF(DH$108:DH124,RDGevent)+DJ$82-1</f>
        <v>0</v>
      </c>
      <c r="DK124" s="43"/>
      <c r="DL124" s="6" t="str">
        <f t="shared" si="1025"/>
        <v/>
      </c>
      <c r="DM124" s="6" t="str">
        <f t="shared" si="1026"/>
        <v/>
      </c>
      <c r="DN124" s="201">
        <f>COUNTIF(DL$108:DL124,OK)+COUNTIF(DL$108:DL124,RDGfix)+COUNTIF(DL$108:DL124,RDGave)+COUNTIF(DL$108:DL124,RDGevent)+DN$82-1</f>
        <v>0</v>
      </c>
      <c r="DO124" s="43"/>
      <c r="DP124" s="6" t="str">
        <f t="shared" si="1027"/>
        <v/>
      </c>
      <c r="DQ124" s="6" t="str">
        <f t="shared" si="1028"/>
        <v/>
      </c>
      <c r="DR124" s="201">
        <f>COUNTIF(DP$108:DP124,OK)+COUNTIF(DP$108:DP124,RDGfix)+COUNTIF(DP$108:DP124,RDGave)+COUNTIF(DP$108:DP124,RDGevent)+DR$82-1</f>
        <v>0</v>
      </c>
      <c r="DS124" s="43"/>
      <c r="DT124" s="6" t="str">
        <f t="shared" si="1029"/>
        <v/>
      </c>
      <c r="DU124" s="6" t="str">
        <f t="shared" si="1030"/>
        <v/>
      </c>
      <c r="DV124" s="201">
        <f>COUNTIF(DT$108:DT124,OK)+COUNTIF(DT$108:DT124,RDGfix)+COUNTIF(DT$108:DT124,RDGave)+COUNTIF(DT$108:DT124,RDGevent)+DV$82-1</f>
        <v>0</v>
      </c>
      <c r="DW124" s="43"/>
      <c r="DX124" s="6" t="str">
        <f t="shared" si="1031"/>
        <v/>
      </c>
      <c r="DY124" s="6" t="str">
        <f t="shared" si="1032"/>
        <v/>
      </c>
      <c r="DZ124" s="201">
        <f>COUNTIF(DX$108:DX124,OK)+COUNTIF(DX$108:DX124,RDGfix)+COUNTIF(DX$108:DX124,RDGave)+COUNTIF(DX$108:DX124,RDGevent)+DZ$82-1</f>
        <v>0</v>
      </c>
      <c r="EA124" s="43"/>
      <c r="EB124" s="6" t="str">
        <f t="shared" si="1033"/>
        <v/>
      </c>
      <c r="EC124" s="6" t="str">
        <f t="shared" si="1034"/>
        <v/>
      </c>
      <c r="ED124" s="201">
        <f>COUNTIF(EB$108:EB124,OK)+COUNTIF(EB$108:EB124,RDGfix)+COUNTIF(EB$108:EB124,RDGave)+COUNTIF(EB$108:EB124,RDGevent)+ED$82-1</f>
        <v>0</v>
      </c>
      <c r="EE124" s="43"/>
      <c r="EF124" s="6" t="str">
        <f t="shared" si="1035"/>
        <v/>
      </c>
      <c r="EG124" s="6" t="str">
        <f t="shared" si="1036"/>
        <v/>
      </c>
      <c r="EH124" s="201">
        <f>COUNTIF(EF$108:EF124,OK)+COUNTIF(EF$108:EF124,RDGfix)+COUNTIF(EF$108:EF124,RDGave)+COUNTIF(EF$108:EF124,RDGevent)+EH$82-1</f>
        <v>0</v>
      </c>
      <c r="EI124" s="43"/>
      <c r="EJ124" s="6" t="str">
        <f t="shared" si="1037"/>
        <v/>
      </c>
      <c r="EK124" s="6" t="str">
        <f t="shared" si="1038"/>
        <v/>
      </c>
      <c r="EL124" s="201">
        <f>COUNTIF(EJ$108:EJ124,OK)+COUNTIF(EJ$108:EJ124,RDGfix)+COUNTIF(EJ$108:EJ124,RDGave)+COUNTIF(EJ$108:EJ124,RDGevent)+EL$82-1</f>
        <v>0</v>
      </c>
      <c r="EM124" s="43"/>
      <c r="EN124" s="6" t="str">
        <f t="shared" si="1039"/>
        <v/>
      </c>
      <c r="EO124" s="6" t="str">
        <f t="shared" si="1040"/>
        <v/>
      </c>
      <c r="EP124" s="201">
        <f>COUNTIF(EN$108:EN124,OK)+COUNTIF(EN$108:EN124,RDGfix)+COUNTIF(EN$108:EN124,RDGave)+COUNTIF(EN$108:EN124,RDGevent)+EP$82-1</f>
        <v>0</v>
      </c>
      <c r="EQ124" s="43"/>
      <c r="ER124" s="6" t="str">
        <f t="shared" si="1041"/>
        <v/>
      </c>
      <c r="ES124" s="6" t="str">
        <f t="shared" si="1042"/>
        <v/>
      </c>
      <c r="ET124" s="201">
        <f>COUNTIF(ER$108:ER124,OK)+COUNTIF(ER$108:ER124,RDGfix)+COUNTIF(ER$108:ER124,RDGave)+COUNTIF(ER$108:ER124,RDGevent)+ET$82-1</f>
        <v>0</v>
      </c>
      <c r="EU124" s="43"/>
      <c r="EV124" s="6" t="str">
        <f t="shared" si="1043"/>
        <v/>
      </c>
      <c r="EW124" s="6" t="str">
        <f t="shared" si="1044"/>
        <v/>
      </c>
      <c r="EX124" s="201">
        <f>COUNTIF(EV$108:EV124,OK)+COUNTIF(EV$108:EV124,RDGfix)+COUNTIF(EV$108:EV124,RDGave)+COUNTIF(EV$108:EV124,RDGevent)+EX$82-1</f>
        <v>0</v>
      </c>
      <c r="EY124" s="43"/>
      <c r="EZ124" s="6" t="str">
        <f t="shared" si="1045"/>
        <v/>
      </c>
      <c r="FA124" s="6" t="str">
        <f t="shared" si="1046"/>
        <v/>
      </c>
      <c r="FB124" s="201">
        <f>COUNTIF(EZ$108:EZ124,OK)+COUNTIF(EZ$108:EZ124,RDGfix)+COUNTIF(EZ$108:EZ124,RDGave)+COUNTIF(EZ$108:EZ124,RDGevent)+FB$82-1</f>
        <v>0</v>
      </c>
      <c r="FC124" s="43"/>
      <c r="FD124" s="6" t="str">
        <f t="shared" si="1047"/>
        <v/>
      </c>
      <c r="FE124" s="6" t="str">
        <f t="shared" si="1048"/>
        <v/>
      </c>
      <c r="FF124" s="201">
        <f>COUNTIF(FD$108:FD124,OK)+COUNTIF(FD$108:FD124,RDGfix)+COUNTIF(FD$108:FD124,RDGave)+COUNTIF(FD$108:FD124,RDGevent)+FF$82-1</f>
        <v>0</v>
      </c>
      <c r="FG124" s="43"/>
      <c r="FH124" s="6" t="str">
        <f t="shared" si="1049"/>
        <v/>
      </c>
      <c r="FI124" s="6" t="str">
        <f t="shared" si="1050"/>
        <v/>
      </c>
      <c r="FJ124" s="201">
        <f>COUNTIF(FH$108:FH124,OK)+COUNTIF(FH$108:FH124,RDGfix)+COUNTIF(FH$108:FH124,RDGave)+COUNTIF(FH$108:FH124,RDGevent)+FJ$82-1</f>
        <v>0</v>
      </c>
      <c r="FK124" s="2"/>
      <c r="FL124" s="53"/>
      <c r="FM124" s="2"/>
    </row>
    <row r="125" spans="2:169">
      <c r="B125" s="5" t="s">
        <v>35</v>
      </c>
      <c r="C125" s="242"/>
      <c r="D125" s="6" t="str">
        <f t="shared" si="890"/>
        <v/>
      </c>
      <c r="E125" s="6" t="str">
        <f t="shared" si="649"/>
        <v/>
      </c>
      <c r="F125" s="201">
        <f>COUNTIF(D$108:D125,OK)+COUNTIF(D$108:D125,RDGfix)+COUNTIF(D$108:D125,RDGave)+COUNTIF(D$108:D125,RDGevent)</f>
        <v>0</v>
      </c>
      <c r="G125" s="242"/>
      <c r="H125" s="6" t="str">
        <f t="shared" si="971"/>
        <v/>
      </c>
      <c r="I125" s="6" t="str">
        <f t="shared" si="972"/>
        <v/>
      </c>
      <c r="J125" s="201">
        <f>COUNTIF(H$108:H125,OK)+COUNTIF(H$108:H125,RDGfix)+COUNTIF(H$108:H125,RDGave)+COUNTIF(H$108:H125,RDGevent)+J$82-1</f>
        <v>0</v>
      </c>
      <c r="K125" s="43"/>
      <c r="L125" s="6" t="str">
        <f t="shared" si="973"/>
        <v/>
      </c>
      <c r="M125" s="6" t="str">
        <f t="shared" si="974"/>
        <v/>
      </c>
      <c r="N125" s="201">
        <f>COUNTIF(L$108:L125,OK)+COUNTIF(L$108:L125,RDGfix)+COUNTIF(L$108:L125,RDGave)+COUNTIF(L$108:L125,RDGevent)+N$82-1</f>
        <v>0</v>
      </c>
      <c r="O125" s="43"/>
      <c r="P125" s="6" t="str">
        <f t="shared" si="975"/>
        <v/>
      </c>
      <c r="Q125" s="6" t="str">
        <f t="shared" si="976"/>
        <v/>
      </c>
      <c r="R125" s="201">
        <f>COUNTIF(P$108:P125,OK)+COUNTIF(P$108:P125,RDGfix)+COUNTIF(P$108:P125,RDGave)+COUNTIF(P$108:P125,RDGevent)+R$82-1</f>
        <v>0</v>
      </c>
      <c r="S125" s="43"/>
      <c r="T125" s="6" t="str">
        <f t="shared" si="977"/>
        <v/>
      </c>
      <c r="U125" s="6" t="str">
        <f t="shared" si="978"/>
        <v/>
      </c>
      <c r="V125" s="201">
        <f>COUNTIF(T$108:T125,OK)+COUNTIF(T$108:T125,RDGfix)+COUNTIF(T$108:T125,RDGave)+COUNTIF(T$108:T125,RDGevent)+V$82-1</f>
        <v>0</v>
      </c>
      <c r="W125" s="43"/>
      <c r="X125" s="6" t="str">
        <f t="shared" si="979"/>
        <v/>
      </c>
      <c r="Y125" s="6" t="str">
        <f t="shared" si="980"/>
        <v/>
      </c>
      <c r="Z125" s="201">
        <f>COUNTIF(X$108:X125,OK)+COUNTIF(X$108:X125,RDGfix)+COUNTIF(X$108:X125,RDGave)+COUNTIF(X$108:X125,RDGevent)+Z$82-1</f>
        <v>0</v>
      </c>
      <c r="AA125" s="43"/>
      <c r="AB125" s="6" t="str">
        <f t="shared" si="981"/>
        <v/>
      </c>
      <c r="AC125" s="6" t="str">
        <f t="shared" si="982"/>
        <v/>
      </c>
      <c r="AD125" s="201">
        <f>COUNTIF(AB$108:AB125,OK)+COUNTIF(AB$108:AB125,RDGfix)+COUNTIF(AB$108:AB125,RDGave)+COUNTIF(AB$108:AB125,RDGevent)+AD$82-1</f>
        <v>0</v>
      </c>
      <c r="AE125" s="43"/>
      <c r="AF125" s="6" t="str">
        <f t="shared" si="983"/>
        <v/>
      </c>
      <c r="AG125" s="6" t="str">
        <f t="shared" si="984"/>
        <v/>
      </c>
      <c r="AH125" s="201">
        <f>COUNTIF(AF$108:AF125,OK)+COUNTIF(AF$108:AF125,RDGfix)+COUNTIF(AF$108:AF125,RDGave)+COUNTIF(AF$108:AF125,RDGevent)+AH$82-1</f>
        <v>0</v>
      </c>
      <c r="AI125" s="43"/>
      <c r="AJ125" s="6" t="str">
        <f t="shared" si="985"/>
        <v/>
      </c>
      <c r="AK125" s="6" t="str">
        <f t="shared" si="986"/>
        <v/>
      </c>
      <c r="AL125" s="201">
        <f>COUNTIF(AJ$108:AJ125,OK)+COUNTIF(AJ$108:AJ125,RDGfix)+COUNTIF(AJ$108:AJ125,RDGave)+COUNTIF(AJ$108:AJ125,RDGevent)+AL$82-1</f>
        <v>0</v>
      </c>
      <c r="AM125" s="242"/>
      <c r="AN125" s="6" t="str">
        <f t="shared" si="987"/>
        <v/>
      </c>
      <c r="AO125" s="6" t="str">
        <f t="shared" si="988"/>
        <v/>
      </c>
      <c r="AP125" s="201">
        <f>COUNTIF(AN$108:AN125,OK)+COUNTIF(AN$108:AN125,RDGfix)+COUNTIF(AN$108:AN125,RDGave)+COUNTIF(AN$108:AN125,RDGevent)+AP$82-1</f>
        <v>0</v>
      </c>
      <c r="AQ125" s="43"/>
      <c r="AR125" s="6" t="str">
        <f t="shared" si="989"/>
        <v/>
      </c>
      <c r="AS125" s="6" t="str">
        <f t="shared" si="990"/>
        <v/>
      </c>
      <c r="AT125" s="201">
        <f>COUNTIF(AR$108:AR125,OK)+COUNTIF(AR$108:AR125,RDGfix)+COUNTIF(AR$108:AR125,RDGave)+COUNTIF(AR$108:AR125,RDGevent)+AT$82-1</f>
        <v>0</v>
      </c>
      <c r="AU125" s="43"/>
      <c r="AV125" s="6" t="str">
        <f t="shared" si="991"/>
        <v/>
      </c>
      <c r="AW125" s="6" t="str">
        <f t="shared" si="992"/>
        <v/>
      </c>
      <c r="AX125" s="201">
        <f>COUNTIF(AV$108:AV125,OK)+COUNTIF(AV$108:AV125,RDGfix)+COUNTIF(AV$108:AV125,RDGave)+COUNTIF(AV$108:AV125,RDGevent)+AX$82-1</f>
        <v>0</v>
      </c>
      <c r="AY125" s="43"/>
      <c r="AZ125" s="6" t="str">
        <f t="shared" si="993"/>
        <v/>
      </c>
      <c r="BA125" s="6" t="str">
        <f t="shared" si="994"/>
        <v/>
      </c>
      <c r="BB125" s="201">
        <f>COUNTIF(AZ$108:AZ125,OK)+COUNTIF(AZ$108:AZ125,RDGfix)+COUNTIF(AZ$108:AZ125,RDGave)+COUNTIF(AZ$108:AZ125,RDGevent)+BB$82-1</f>
        <v>0</v>
      </c>
      <c r="BC125" s="43"/>
      <c r="BD125" s="6" t="str">
        <f t="shared" si="995"/>
        <v/>
      </c>
      <c r="BE125" s="6" t="str">
        <f t="shared" si="996"/>
        <v/>
      </c>
      <c r="BF125" s="201">
        <f>COUNTIF(BD$108:BD125,OK)+COUNTIF(BD$108:BD125,RDGfix)+COUNTIF(BD$108:BD125,RDGave)+COUNTIF(BD$108:BD125,RDGevent)+BF$82-1</f>
        <v>0</v>
      </c>
      <c r="BG125" s="43"/>
      <c r="BH125" s="6" t="str">
        <f t="shared" si="997"/>
        <v/>
      </c>
      <c r="BI125" s="6" t="str">
        <f t="shared" si="998"/>
        <v/>
      </c>
      <c r="BJ125" s="201">
        <f>COUNTIF(BH$108:BH125,OK)+COUNTIF(BH$108:BH125,RDGfix)+COUNTIF(BH$108:BH125,RDGave)+COUNTIF(BH$108:BH125,RDGevent)+BJ$82-1</f>
        <v>0</v>
      </c>
      <c r="BK125" s="43"/>
      <c r="BL125" s="6" t="str">
        <f t="shared" si="999"/>
        <v/>
      </c>
      <c r="BM125" s="6" t="str">
        <f t="shared" si="1000"/>
        <v/>
      </c>
      <c r="BN125" s="201">
        <f>COUNTIF(BL$108:BL125,OK)+COUNTIF(BL$108:BL125,RDGfix)+COUNTIF(BL$108:BL125,RDGave)+COUNTIF(BL$108:BL125,RDGevent)+BN$82-1</f>
        <v>0</v>
      </c>
      <c r="BO125" s="43"/>
      <c r="BP125" s="6" t="str">
        <f t="shared" si="1001"/>
        <v/>
      </c>
      <c r="BQ125" s="6" t="str">
        <f t="shared" si="1002"/>
        <v/>
      </c>
      <c r="BR125" s="201">
        <f>COUNTIF(BP$108:BP125,OK)+COUNTIF(BP$108:BP125,RDGfix)+COUNTIF(BP$108:BP125,RDGave)+COUNTIF(BP$108:BP125,RDGevent)+BR$82-1</f>
        <v>0</v>
      </c>
      <c r="BS125" s="43"/>
      <c r="BT125" s="6" t="str">
        <f t="shared" si="1003"/>
        <v/>
      </c>
      <c r="BU125" s="6" t="str">
        <f t="shared" si="1004"/>
        <v/>
      </c>
      <c r="BV125" s="201">
        <f>COUNTIF(BT$108:BT125,OK)+COUNTIF(BT$108:BT125,RDGfix)+COUNTIF(BT$108:BT125,RDGave)+COUNTIF(BT$108:BT125,RDGevent)+BV$82-1</f>
        <v>0</v>
      </c>
      <c r="BW125" s="43"/>
      <c r="BX125" s="6" t="str">
        <f t="shared" si="1005"/>
        <v/>
      </c>
      <c r="BY125" s="6" t="str">
        <f t="shared" si="1006"/>
        <v/>
      </c>
      <c r="BZ125" s="201">
        <f>COUNTIF(BX$108:BX125,OK)+COUNTIF(BX$108:BX125,RDGfix)+COUNTIF(BX$108:BX125,RDGave)+COUNTIF(BX$108:BX125,RDGevent)+BZ$82-1</f>
        <v>0</v>
      </c>
      <c r="CA125" s="43"/>
      <c r="CB125" s="6" t="str">
        <f t="shared" si="1007"/>
        <v/>
      </c>
      <c r="CC125" s="6" t="str">
        <f t="shared" si="1008"/>
        <v/>
      </c>
      <c r="CD125" s="201">
        <f>COUNTIF(CB$108:CB125,OK)+COUNTIF(CB$108:CB125,RDGfix)+COUNTIF(CB$108:CB125,RDGave)+COUNTIF(CB$108:CB125,RDGevent)+CD$82-1</f>
        <v>0</v>
      </c>
      <c r="CE125" s="43"/>
      <c r="CF125" s="6" t="str">
        <f t="shared" si="1009"/>
        <v/>
      </c>
      <c r="CG125" s="6" t="str">
        <f t="shared" si="1010"/>
        <v/>
      </c>
      <c r="CH125" s="201">
        <f>COUNTIF(CF$108:CF125,OK)+COUNTIF(CF$108:CF125,RDGfix)+COUNTIF(CF$108:CF125,RDGave)+COUNTIF(CF$108:CF125,RDGevent)+CH$82-1</f>
        <v>0</v>
      </c>
      <c r="CI125" s="43"/>
      <c r="CJ125" s="6" t="str">
        <f t="shared" si="1011"/>
        <v/>
      </c>
      <c r="CK125" s="6" t="str">
        <f t="shared" si="1012"/>
        <v/>
      </c>
      <c r="CL125" s="201">
        <f>COUNTIF(CJ$108:CJ125,OK)+COUNTIF(CJ$108:CJ125,RDGfix)+COUNTIF(CJ$108:CJ125,RDGave)+COUNTIF(CJ$108:CJ125,RDGevent)+CL$82-1</f>
        <v>0</v>
      </c>
      <c r="CM125" s="43"/>
      <c r="CN125" s="6" t="str">
        <f t="shared" si="1013"/>
        <v/>
      </c>
      <c r="CO125" s="6" t="str">
        <f t="shared" si="1014"/>
        <v/>
      </c>
      <c r="CP125" s="201">
        <f>COUNTIF(CN$108:CN125,OK)+COUNTIF(CN$108:CN125,RDGfix)+COUNTIF(CN$108:CN125,RDGave)+COUNTIF(CN$108:CN125,RDGevent)+CP$82-1</f>
        <v>0</v>
      </c>
      <c r="CQ125" s="43"/>
      <c r="CR125" s="6" t="str">
        <f t="shared" si="1015"/>
        <v/>
      </c>
      <c r="CS125" s="6" t="str">
        <f t="shared" si="1016"/>
        <v/>
      </c>
      <c r="CT125" s="201">
        <f>COUNTIF(CR$108:CR125,OK)+COUNTIF(CR$108:CR125,RDGfix)+COUNTIF(CR$108:CR125,RDGave)+COUNTIF(CR$108:CR125,RDGevent)+CT$82-1</f>
        <v>0</v>
      </c>
      <c r="CU125" s="43"/>
      <c r="CV125" s="6" t="str">
        <f t="shared" si="1017"/>
        <v/>
      </c>
      <c r="CW125" s="6" t="str">
        <f t="shared" si="1018"/>
        <v/>
      </c>
      <c r="CX125" s="201">
        <f>COUNTIF(CV$108:CV125,OK)+COUNTIF(CV$108:CV125,RDGfix)+COUNTIF(CV$108:CV125,RDGave)+COUNTIF(CV$108:CV125,RDGevent)+CX$82-1</f>
        <v>0</v>
      </c>
      <c r="CY125" s="43"/>
      <c r="CZ125" s="6" t="str">
        <f t="shared" si="1019"/>
        <v/>
      </c>
      <c r="DA125" s="6" t="str">
        <f t="shared" si="1020"/>
        <v/>
      </c>
      <c r="DB125" s="201">
        <f>COUNTIF(CZ$108:CZ125,OK)+COUNTIF(CZ$108:CZ125,RDGfix)+COUNTIF(CZ$108:CZ125,RDGave)+COUNTIF(CZ$108:CZ125,RDGevent)+DB$82-1</f>
        <v>0</v>
      </c>
      <c r="DC125" s="43"/>
      <c r="DD125" s="6" t="str">
        <f t="shared" si="1021"/>
        <v/>
      </c>
      <c r="DE125" s="6" t="str">
        <f t="shared" si="1022"/>
        <v/>
      </c>
      <c r="DF125" s="201">
        <f>COUNTIF(DD$108:DD125,OK)+COUNTIF(DD$108:DD125,RDGfix)+COUNTIF(DD$108:DD125,RDGave)+COUNTIF(DD$108:DD125,RDGevent)+DF$82-1</f>
        <v>0</v>
      </c>
      <c r="DG125" s="43"/>
      <c r="DH125" s="6" t="str">
        <f t="shared" si="1023"/>
        <v/>
      </c>
      <c r="DI125" s="6" t="str">
        <f t="shared" si="1024"/>
        <v/>
      </c>
      <c r="DJ125" s="201">
        <f>COUNTIF(DH$108:DH125,OK)+COUNTIF(DH$108:DH125,RDGfix)+COUNTIF(DH$108:DH125,RDGave)+COUNTIF(DH$108:DH125,RDGevent)+DJ$82-1</f>
        <v>0</v>
      </c>
      <c r="DK125" s="43"/>
      <c r="DL125" s="6" t="str">
        <f t="shared" si="1025"/>
        <v/>
      </c>
      <c r="DM125" s="6" t="str">
        <f t="shared" si="1026"/>
        <v/>
      </c>
      <c r="DN125" s="201">
        <f>COUNTIF(DL$108:DL125,OK)+COUNTIF(DL$108:DL125,RDGfix)+COUNTIF(DL$108:DL125,RDGave)+COUNTIF(DL$108:DL125,RDGevent)+DN$82-1</f>
        <v>0</v>
      </c>
      <c r="DO125" s="43"/>
      <c r="DP125" s="6" t="str">
        <f t="shared" si="1027"/>
        <v/>
      </c>
      <c r="DQ125" s="6" t="str">
        <f t="shared" si="1028"/>
        <v/>
      </c>
      <c r="DR125" s="201">
        <f>COUNTIF(DP$108:DP125,OK)+COUNTIF(DP$108:DP125,RDGfix)+COUNTIF(DP$108:DP125,RDGave)+COUNTIF(DP$108:DP125,RDGevent)+DR$82-1</f>
        <v>0</v>
      </c>
      <c r="DS125" s="43"/>
      <c r="DT125" s="6" t="str">
        <f t="shared" si="1029"/>
        <v/>
      </c>
      <c r="DU125" s="6" t="str">
        <f t="shared" si="1030"/>
        <v/>
      </c>
      <c r="DV125" s="201">
        <f>COUNTIF(DT$108:DT125,OK)+COUNTIF(DT$108:DT125,RDGfix)+COUNTIF(DT$108:DT125,RDGave)+COUNTIF(DT$108:DT125,RDGevent)+DV$82-1</f>
        <v>0</v>
      </c>
      <c r="DW125" s="43"/>
      <c r="DX125" s="6" t="str">
        <f t="shared" si="1031"/>
        <v/>
      </c>
      <c r="DY125" s="6" t="str">
        <f t="shared" si="1032"/>
        <v/>
      </c>
      <c r="DZ125" s="201">
        <f>COUNTIF(DX$108:DX125,OK)+COUNTIF(DX$108:DX125,RDGfix)+COUNTIF(DX$108:DX125,RDGave)+COUNTIF(DX$108:DX125,RDGevent)+DZ$82-1</f>
        <v>0</v>
      </c>
      <c r="EA125" s="43"/>
      <c r="EB125" s="6" t="str">
        <f t="shared" si="1033"/>
        <v/>
      </c>
      <c r="EC125" s="6" t="str">
        <f t="shared" si="1034"/>
        <v/>
      </c>
      <c r="ED125" s="201">
        <f>COUNTIF(EB$108:EB125,OK)+COUNTIF(EB$108:EB125,RDGfix)+COUNTIF(EB$108:EB125,RDGave)+COUNTIF(EB$108:EB125,RDGevent)+ED$82-1</f>
        <v>0</v>
      </c>
      <c r="EE125" s="43"/>
      <c r="EF125" s="6" t="str">
        <f t="shared" si="1035"/>
        <v/>
      </c>
      <c r="EG125" s="6" t="str">
        <f t="shared" si="1036"/>
        <v/>
      </c>
      <c r="EH125" s="201">
        <f>COUNTIF(EF$108:EF125,OK)+COUNTIF(EF$108:EF125,RDGfix)+COUNTIF(EF$108:EF125,RDGave)+COUNTIF(EF$108:EF125,RDGevent)+EH$82-1</f>
        <v>0</v>
      </c>
      <c r="EI125" s="43"/>
      <c r="EJ125" s="6" t="str">
        <f t="shared" si="1037"/>
        <v/>
      </c>
      <c r="EK125" s="6" t="str">
        <f t="shared" si="1038"/>
        <v/>
      </c>
      <c r="EL125" s="201">
        <f>COUNTIF(EJ$108:EJ125,OK)+COUNTIF(EJ$108:EJ125,RDGfix)+COUNTIF(EJ$108:EJ125,RDGave)+COUNTIF(EJ$108:EJ125,RDGevent)+EL$82-1</f>
        <v>0</v>
      </c>
      <c r="EM125" s="43"/>
      <c r="EN125" s="6" t="str">
        <f t="shared" si="1039"/>
        <v/>
      </c>
      <c r="EO125" s="6" t="str">
        <f t="shared" si="1040"/>
        <v/>
      </c>
      <c r="EP125" s="201">
        <f>COUNTIF(EN$108:EN125,OK)+COUNTIF(EN$108:EN125,RDGfix)+COUNTIF(EN$108:EN125,RDGave)+COUNTIF(EN$108:EN125,RDGevent)+EP$82-1</f>
        <v>0</v>
      </c>
      <c r="EQ125" s="43"/>
      <c r="ER125" s="6" t="str">
        <f t="shared" si="1041"/>
        <v/>
      </c>
      <c r="ES125" s="6" t="str">
        <f t="shared" si="1042"/>
        <v/>
      </c>
      <c r="ET125" s="201">
        <f>COUNTIF(ER$108:ER125,OK)+COUNTIF(ER$108:ER125,RDGfix)+COUNTIF(ER$108:ER125,RDGave)+COUNTIF(ER$108:ER125,RDGevent)+ET$82-1</f>
        <v>0</v>
      </c>
      <c r="EU125" s="43"/>
      <c r="EV125" s="6" t="str">
        <f t="shared" si="1043"/>
        <v/>
      </c>
      <c r="EW125" s="6" t="str">
        <f t="shared" si="1044"/>
        <v/>
      </c>
      <c r="EX125" s="201">
        <f>COUNTIF(EV$108:EV125,OK)+COUNTIF(EV$108:EV125,RDGfix)+COUNTIF(EV$108:EV125,RDGave)+COUNTIF(EV$108:EV125,RDGevent)+EX$82-1</f>
        <v>0</v>
      </c>
      <c r="EY125" s="43"/>
      <c r="EZ125" s="6" t="str">
        <f t="shared" si="1045"/>
        <v/>
      </c>
      <c r="FA125" s="6" t="str">
        <f t="shared" si="1046"/>
        <v/>
      </c>
      <c r="FB125" s="201">
        <f>COUNTIF(EZ$108:EZ125,OK)+COUNTIF(EZ$108:EZ125,RDGfix)+COUNTIF(EZ$108:EZ125,RDGave)+COUNTIF(EZ$108:EZ125,RDGevent)+FB$82-1</f>
        <v>0</v>
      </c>
      <c r="FC125" s="43"/>
      <c r="FD125" s="6" t="str">
        <f t="shared" si="1047"/>
        <v/>
      </c>
      <c r="FE125" s="6" t="str">
        <f t="shared" si="1048"/>
        <v/>
      </c>
      <c r="FF125" s="201">
        <f>COUNTIF(FD$108:FD125,OK)+COUNTIF(FD$108:FD125,RDGfix)+COUNTIF(FD$108:FD125,RDGave)+COUNTIF(FD$108:FD125,RDGevent)+FF$82-1</f>
        <v>0</v>
      </c>
      <c r="FG125" s="43"/>
      <c r="FH125" s="6" t="str">
        <f t="shared" si="1049"/>
        <v/>
      </c>
      <c r="FI125" s="6" t="str">
        <f t="shared" si="1050"/>
        <v/>
      </c>
      <c r="FJ125" s="201">
        <f>COUNTIF(FH$108:FH125,OK)+COUNTIF(FH$108:FH125,RDGfix)+COUNTIF(FH$108:FH125,RDGave)+COUNTIF(FH$108:FH125,RDGevent)+FJ$82-1</f>
        <v>0</v>
      </c>
      <c r="FK125" s="2"/>
      <c r="FL125" s="53"/>
      <c r="FM125" s="2"/>
    </row>
    <row r="126" spans="2:169">
      <c r="B126" s="5" t="s">
        <v>36</v>
      </c>
      <c r="C126" s="242"/>
      <c r="D126" s="6" t="str">
        <f t="shared" si="890"/>
        <v/>
      </c>
      <c r="E126" s="6" t="str">
        <f t="shared" si="649"/>
        <v/>
      </c>
      <c r="F126" s="201">
        <f>COUNTIF(D$108:D126,OK)+COUNTIF(D$108:D126,RDGfix)+COUNTIF(D$108:D126,RDGave)+COUNTIF(D$108:D126,RDGevent)</f>
        <v>0</v>
      </c>
      <c r="G126" s="242"/>
      <c r="H126" s="6" t="str">
        <f t="shared" si="971"/>
        <v/>
      </c>
      <c r="I126" s="6" t="str">
        <f t="shared" si="972"/>
        <v/>
      </c>
      <c r="J126" s="201">
        <f>COUNTIF(H$108:H126,OK)+COUNTIF(H$108:H126,RDGfix)+COUNTIF(H$108:H126,RDGave)+COUNTIF(H$108:H126,RDGevent)+J$82-1</f>
        <v>0</v>
      </c>
      <c r="K126" s="43"/>
      <c r="L126" s="6" t="str">
        <f t="shared" si="973"/>
        <v/>
      </c>
      <c r="M126" s="6" t="str">
        <f t="shared" si="974"/>
        <v/>
      </c>
      <c r="N126" s="201">
        <f>COUNTIF(L$108:L126,OK)+COUNTIF(L$108:L126,RDGfix)+COUNTIF(L$108:L126,RDGave)+COUNTIF(L$108:L126,RDGevent)+N$82-1</f>
        <v>0</v>
      </c>
      <c r="O126" s="43"/>
      <c r="P126" s="6" t="str">
        <f t="shared" si="975"/>
        <v/>
      </c>
      <c r="Q126" s="6" t="str">
        <f t="shared" si="976"/>
        <v/>
      </c>
      <c r="R126" s="201">
        <f>COUNTIF(P$108:P126,OK)+COUNTIF(P$108:P126,RDGfix)+COUNTIF(P$108:P126,RDGave)+COUNTIF(P$108:P126,RDGevent)+R$82-1</f>
        <v>0</v>
      </c>
      <c r="S126" s="43"/>
      <c r="T126" s="6" t="str">
        <f t="shared" si="977"/>
        <v/>
      </c>
      <c r="U126" s="6" t="str">
        <f t="shared" si="978"/>
        <v/>
      </c>
      <c r="V126" s="201">
        <f>COUNTIF(T$108:T126,OK)+COUNTIF(T$108:T126,RDGfix)+COUNTIF(T$108:T126,RDGave)+COUNTIF(T$108:T126,RDGevent)+V$82-1</f>
        <v>0</v>
      </c>
      <c r="W126" s="43"/>
      <c r="X126" s="6" t="str">
        <f t="shared" si="979"/>
        <v/>
      </c>
      <c r="Y126" s="6" t="str">
        <f t="shared" si="980"/>
        <v/>
      </c>
      <c r="Z126" s="201">
        <f>COUNTIF(X$108:X126,OK)+COUNTIF(X$108:X126,RDGfix)+COUNTIF(X$108:X126,RDGave)+COUNTIF(X$108:X126,RDGevent)+Z$82-1</f>
        <v>0</v>
      </c>
      <c r="AA126" s="43"/>
      <c r="AB126" s="6" t="str">
        <f t="shared" si="981"/>
        <v/>
      </c>
      <c r="AC126" s="6" t="str">
        <f t="shared" si="982"/>
        <v/>
      </c>
      <c r="AD126" s="201">
        <f>COUNTIF(AB$108:AB126,OK)+COUNTIF(AB$108:AB126,RDGfix)+COUNTIF(AB$108:AB126,RDGave)+COUNTIF(AB$108:AB126,RDGevent)+AD$82-1</f>
        <v>0</v>
      </c>
      <c r="AE126" s="43"/>
      <c r="AF126" s="6" t="str">
        <f t="shared" si="983"/>
        <v/>
      </c>
      <c r="AG126" s="6" t="str">
        <f t="shared" si="984"/>
        <v/>
      </c>
      <c r="AH126" s="201">
        <f>COUNTIF(AF$108:AF126,OK)+COUNTIF(AF$108:AF126,RDGfix)+COUNTIF(AF$108:AF126,RDGave)+COUNTIF(AF$108:AF126,RDGevent)+AH$82-1</f>
        <v>0</v>
      </c>
      <c r="AI126" s="43"/>
      <c r="AJ126" s="6" t="str">
        <f t="shared" si="985"/>
        <v/>
      </c>
      <c r="AK126" s="6" t="str">
        <f t="shared" si="986"/>
        <v/>
      </c>
      <c r="AL126" s="201">
        <f>COUNTIF(AJ$108:AJ126,OK)+COUNTIF(AJ$108:AJ126,RDGfix)+COUNTIF(AJ$108:AJ126,RDGave)+COUNTIF(AJ$108:AJ126,RDGevent)+AL$82-1</f>
        <v>0</v>
      </c>
      <c r="AM126" s="242"/>
      <c r="AN126" s="6" t="str">
        <f t="shared" si="987"/>
        <v/>
      </c>
      <c r="AO126" s="6" t="str">
        <f t="shared" si="988"/>
        <v/>
      </c>
      <c r="AP126" s="201">
        <f>COUNTIF(AN$108:AN126,OK)+COUNTIF(AN$108:AN126,RDGfix)+COUNTIF(AN$108:AN126,RDGave)+COUNTIF(AN$108:AN126,RDGevent)+AP$82-1</f>
        <v>0</v>
      </c>
      <c r="AQ126" s="43"/>
      <c r="AR126" s="6" t="str">
        <f t="shared" si="989"/>
        <v/>
      </c>
      <c r="AS126" s="6" t="str">
        <f t="shared" si="990"/>
        <v/>
      </c>
      <c r="AT126" s="201">
        <f>COUNTIF(AR$108:AR126,OK)+COUNTIF(AR$108:AR126,RDGfix)+COUNTIF(AR$108:AR126,RDGave)+COUNTIF(AR$108:AR126,RDGevent)+AT$82-1</f>
        <v>0</v>
      </c>
      <c r="AU126" s="43"/>
      <c r="AV126" s="6" t="str">
        <f t="shared" si="991"/>
        <v/>
      </c>
      <c r="AW126" s="6" t="str">
        <f t="shared" si="992"/>
        <v/>
      </c>
      <c r="AX126" s="201">
        <f>COUNTIF(AV$108:AV126,OK)+COUNTIF(AV$108:AV126,RDGfix)+COUNTIF(AV$108:AV126,RDGave)+COUNTIF(AV$108:AV126,RDGevent)+AX$82-1</f>
        <v>0</v>
      </c>
      <c r="AY126" s="43"/>
      <c r="AZ126" s="6" t="str">
        <f t="shared" si="993"/>
        <v/>
      </c>
      <c r="BA126" s="6" t="str">
        <f t="shared" si="994"/>
        <v/>
      </c>
      <c r="BB126" s="201">
        <f>COUNTIF(AZ$108:AZ126,OK)+COUNTIF(AZ$108:AZ126,RDGfix)+COUNTIF(AZ$108:AZ126,RDGave)+COUNTIF(AZ$108:AZ126,RDGevent)+BB$82-1</f>
        <v>0</v>
      </c>
      <c r="BC126" s="43"/>
      <c r="BD126" s="6" t="str">
        <f t="shared" si="995"/>
        <v/>
      </c>
      <c r="BE126" s="6" t="str">
        <f t="shared" si="996"/>
        <v/>
      </c>
      <c r="BF126" s="201">
        <f>COUNTIF(BD$108:BD126,OK)+COUNTIF(BD$108:BD126,RDGfix)+COUNTIF(BD$108:BD126,RDGave)+COUNTIF(BD$108:BD126,RDGevent)+BF$82-1</f>
        <v>0</v>
      </c>
      <c r="BG126" s="43"/>
      <c r="BH126" s="6" t="str">
        <f t="shared" si="997"/>
        <v/>
      </c>
      <c r="BI126" s="6" t="str">
        <f t="shared" si="998"/>
        <v/>
      </c>
      <c r="BJ126" s="201">
        <f>COUNTIF(BH$108:BH126,OK)+COUNTIF(BH$108:BH126,RDGfix)+COUNTIF(BH$108:BH126,RDGave)+COUNTIF(BH$108:BH126,RDGevent)+BJ$82-1</f>
        <v>0</v>
      </c>
      <c r="BK126" s="43"/>
      <c r="BL126" s="6" t="str">
        <f t="shared" si="999"/>
        <v/>
      </c>
      <c r="BM126" s="6" t="str">
        <f t="shared" si="1000"/>
        <v/>
      </c>
      <c r="BN126" s="201">
        <f>COUNTIF(BL$108:BL126,OK)+COUNTIF(BL$108:BL126,RDGfix)+COUNTIF(BL$108:BL126,RDGave)+COUNTIF(BL$108:BL126,RDGevent)+BN$82-1</f>
        <v>0</v>
      </c>
      <c r="BO126" s="43"/>
      <c r="BP126" s="6" t="str">
        <f t="shared" si="1001"/>
        <v/>
      </c>
      <c r="BQ126" s="6" t="str">
        <f t="shared" si="1002"/>
        <v/>
      </c>
      <c r="BR126" s="201">
        <f>COUNTIF(BP$108:BP126,OK)+COUNTIF(BP$108:BP126,RDGfix)+COUNTIF(BP$108:BP126,RDGave)+COUNTIF(BP$108:BP126,RDGevent)+BR$82-1</f>
        <v>0</v>
      </c>
      <c r="BS126" s="43"/>
      <c r="BT126" s="6" t="str">
        <f t="shared" si="1003"/>
        <v/>
      </c>
      <c r="BU126" s="6" t="str">
        <f t="shared" si="1004"/>
        <v/>
      </c>
      <c r="BV126" s="201">
        <f>COUNTIF(BT$108:BT126,OK)+COUNTIF(BT$108:BT126,RDGfix)+COUNTIF(BT$108:BT126,RDGave)+COUNTIF(BT$108:BT126,RDGevent)+BV$82-1</f>
        <v>0</v>
      </c>
      <c r="BW126" s="43"/>
      <c r="BX126" s="6" t="str">
        <f t="shared" si="1005"/>
        <v/>
      </c>
      <c r="BY126" s="6" t="str">
        <f t="shared" si="1006"/>
        <v/>
      </c>
      <c r="BZ126" s="201">
        <f>COUNTIF(BX$108:BX126,OK)+COUNTIF(BX$108:BX126,RDGfix)+COUNTIF(BX$108:BX126,RDGave)+COUNTIF(BX$108:BX126,RDGevent)+BZ$82-1</f>
        <v>0</v>
      </c>
      <c r="CA126" s="43"/>
      <c r="CB126" s="6" t="str">
        <f t="shared" si="1007"/>
        <v/>
      </c>
      <c r="CC126" s="6" t="str">
        <f t="shared" si="1008"/>
        <v/>
      </c>
      <c r="CD126" s="201">
        <f>COUNTIF(CB$108:CB126,OK)+COUNTIF(CB$108:CB126,RDGfix)+COUNTIF(CB$108:CB126,RDGave)+COUNTIF(CB$108:CB126,RDGevent)+CD$82-1</f>
        <v>0</v>
      </c>
      <c r="CE126" s="43"/>
      <c r="CF126" s="6" t="str">
        <f t="shared" si="1009"/>
        <v/>
      </c>
      <c r="CG126" s="6" t="str">
        <f t="shared" si="1010"/>
        <v/>
      </c>
      <c r="CH126" s="201">
        <f>COUNTIF(CF$108:CF126,OK)+COUNTIF(CF$108:CF126,RDGfix)+COUNTIF(CF$108:CF126,RDGave)+COUNTIF(CF$108:CF126,RDGevent)+CH$82-1</f>
        <v>0</v>
      </c>
      <c r="CI126" s="43"/>
      <c r="CJ126" s="6" t="str">
        <f t="shared" si="1011"/>
        <v/>
      </c>
      <c r="CK126" s="6" t="str">
        <f t="shared" si="1012"/>
        <v/>
      </c>
      <c r="CL126" s="201">
        <f>COUNTIF(CJ$108:CJ126,OK)+COUNTIF(CJ$108:CJ126,RDGfix)+COUNTIF(CJ$108:CJ126,RDGave)+COUNTIF(CJ$108:CJ126,RDGevent)+CL$82-1</f>
        <v>0</v>
      </c>
      <c r="CM126" s="43"/>
      <c r="CN126" s="6" t="str">
        <f t="shared" si="1013"/>
        <v/>
      </c>
      <c r="CO126" s="6" t="str">
        <f t="shared" si="1014"/>
        <v/>
      </c>
      <c r="CP126" s="201">
        <f>COUNTIF(CN$108:CN126,OK)+COUNTIF(CN$108:CN126,RDGfix)+COUNTIF(CN$108:CN126,RDGave)+COUNTIF(CN$108:CN126,RDGevent)+CP$82-1</f>
        <v>0</v>
      </c>
      <c r="CQ126" s="43"/>
      <c r="CR126" s="6" t="str">
        <f t="shared" si="1015"/>
        <v/>
      </c>
      <c r="CS126" s="6" t="str">
        <f t="shared" si="1016"/>
        <v/>
      </c>
      <c r="CT126" s="201">
        <f>COUNTIF(CR$108:CR126,OK)+COUNTIF(CR$108:CR126,RDGfix)+COUNTIF(CR$108:CR126,RDGave)+COUNTIF(CR$108:CR126,RDGevent)+CT$82-1</f>
        <v>0</v>
      </c>
      <c r="CU126" s="43"/>
      <c r="CV126" s="6" t="str">
        <f t="shared" si="1017"/>
        <v/>
      </c>
      <c r="CW126" s="6" t="str">
        <f t="shared" si="1018"/>
        <v/>
      </c>
      <c r="CX126" s="201">
        <f>COUNTIF(CV$108:CV126,OK)+COUNTIF(CV$108:CV126,RDGfix)+COUNTIF(CV$108:CV126,RDGave)+COUNTIF(CV$108:CV126,RDGevent)+CX$82-1</f>
        <v>0</v>
      </c>
      <c r="CY126" s="43"/>
      <c r="CZ126" s="6" t="str">
        <f t="shared" si="1019"/>
        <v/>
      </c>
      <c r="DA126" s="6" t="str">
        <f t="shared" si="1020"/>
        <v/>
      </c>
      <c r="DB126" s="201">
        <f>COUNTIF(CZ$108:CZ126,OK)+COUNTIF(CZ$108:CZ126,RDGfix)+COUNTIF(CZ$108:CZ126,RDGave)+COUNTIF(CZ$108:CZ126,RDGevent)+DB$82-1</f>
        <v>0</v>
      </c>
      <c r="DC126" s="43"/>
      <c r="DD126" s="6" t="str">
        <f t="shared" si="1021"/>
        <v/>
      </c>
      <c r="DE126" s="6" t="str">
        <f t="shared" si="1022"/>
        <v/>
      </c>
      <c r="DF126" s="201">
        <f>COUNTIF(DD$108:DD126,OK)+COUNTIF(DD$108:DD126,RDGfix)+COUNTIF(DD$108:DD126,RDGave)+COUNTIF(DD$108:DD126,RDGevent)+DF$82-1</f>
        <v>0</v>
      </c>
      <c r="DG126" s="43"/>
      <c r="DH126" s="6" t="str">
        <f t="shared" si="1023"/>
        <v/>
      </c>
      <c r="DI126" s="6" t="str">
        <f t="shared" si="1024"/>
        <v/>
      </c>
      <c r="DJ126" s="201">
        <f>COUNTIF(DH$108:DH126,OK)+COUNTIF(DH$108:DH126,RDGfix)+COUNTIF(DH$108:DH126,RDGave)+COUNTIF(DH$108:DH126,RDGevent)+DJ$82-1</f>
        <v>0</v>
      </c>
      <c r="DK126" s="43"/>
      <c r="DL126" s="6" t="str">
        <f t="shared" si="1025"/>
        <v/>
      </c>
      <c r="DM126" s="6" t="str">
        <f t="shared" si="1026"/>
        <v/>
      </c>
      <c r="DN126" s="201">
        <f>COUNTIF(DL$108:DL126,OK)+COUNTIF(DL$108:DL126,RDGfix)+COUNTIF(DL$108:DL126,RDGave)+COUNTIF(DL$108:DL126,RDGevent)+DN$82-1</f>
        <v>0</v>
      </c>
      <c r="DO126" s="43"/>
      <c r="DP126" s="6" t="str">
        <f t="shared" si="1027"/>
        <v/>
      </c>
      <c r="DQ126" s="6" t="str">
        <f t="shared" si="1028"/>
        <v/>
      </c>
      <c r="DR126" s="201">
        <f>COUNTIF(DP$108:DP126,OK)+COUNTIF(DP$108:DP126,RDGfix)+COUNTIF(DP$108:DP126,RDGave)+COUNTIF(DP$108:DP126,RDGevent)+DR$82-1</f>
        <v>0</v>
      </c>
      <c r="DS126" s="43"/>
      <c r="DT126" s="6" t="str">
        <f t="shared" si="1029"/>
        <v/>
      </c>
      <c r="DU126" s="6" t="str">
        <f t="shared" si="1030"/>
        <v/>
      </c>
      <c r="DV126" s="201">
        <f>COUNTIF(DT$108:DT126,OK)+COUNTIF(DT$108:DT126,RDGfix)+COUNTIF(DT$108:DT126,RDGave)+COUNTIF(DT$108:DT126,RDGevent)+DV$82-1</f>
        <v>0</v>
      </c>
      <c r="DW126" s="43"/>
      <c r="DX126" s="6" t="str">
        <f t="shared" si="1031"/>
        <v/>
      </c>
      <c r="DY126" s="6" t="str">
        <f t="shared" si="1032"/>
        <v/>
      </c>
      <c r="DZ126" s="201">
        <f>COUNTIF(DX$108:DX126,OK)+COUNTIF(DX$108:DX126,RDGfix)+COUNTIF(DX$108:DX126,RDGave)+COUNTIF(DX$108:DX126,RDGevent)+DZ$82-1</f>
        <v>0</v>
      </c>
      <c r="EA126" s="43"/>
      <c r="EB126" s="6" t="str">
        <f t="shared" si="1033"/>
        <v/>
      </c>
      <c r="EC126" s="6" t="str">
        <f t="shared" si="1034"/>
        <v/>
      </c>
      <c r="ED126" s="201">
        <f>COUNTIF(EB$108:EB126,OK)+COUNTIF(EB$108:EB126,RDGfix)+COUNTIF(EB$108:EB126,RDGave)+COUNTIF(EB$108:EB126,RDGevent)+ED$82-1</f>
        <v>0</v>
      </c>
      <c r="EE126" s="43"/>
      <c r="EF126" s="6" t="str">
        <f t="shared" si="1035"/>
        <v/>
      </c>
      <c r="EG126" s="6" t="str">
        <f t="shared" si="1036"/>
        <v/>
      </c>
      <c r="EH126" s="201">
        <f>COUNTIF(EF$108:EF126,OK)+COUNTIF(EF$108:EF126,RDGfix)+COUNTIF(EF$108:EF126,RDGave)+COUNTIF(EF$108:EF126,RDGevent)+EH$82-1</f>
        <v>0</v>
      </c>
      <c r="EI126" s="43"/>
      <c r="EJ126" s="6" t="str">
        <f t="shared" si="1037"/>
        <v/>
      </c>
      <c r="EK126" s="6" t="str">
        <f t="shared" si="1038"/>
        <v/>
      </c>
      <c r="EL126" s="201">
        <f>COUNTIF(EJ$108:EJ126,OK)+COUNTIF(EJ$108:EJ126,RDGfix)+COUNTIF(EJ$108:EJ126,RDGave)+COUNTIF(EJ$108:EJ126,RDGevent)+EL$82-1</f>
        <v>0</v>
      </c>
      <c r="EM126" s="43"/>
      <c r="EN126" s="6" t="str">
        <f t="shared" si="1039"/>
        <v/>
      </c>
      <c r="EO126" s="6" t="str">
        <f t="shared" si="1040"/>
        <v/>
      </c>
      <c r="EP126" s="201">
        <f>COUNTIF(EN$108:EN126,OK)+COUNTIF(EN$108:EN126,RDGfix)+COUNTIF(EN$108:EN126,RDGave)+COUNTIF(EN$108:EN126,RDGevent)+EP$82-1</f>
        <v>0</v>
      </c>
      <c r="EQ126" s="43"/>
      <c r="ER126" s="6" t="str">
        <f t="shared" si="1041"/>
        <v/>
      </c>
      <c r="ES126" s="6" t="str">
        <f t="shared" si="1042"/>
        <v/>
      </c>
      <c r="ET126" s="201">
        <f>COUNTIF(ER$108:ER126,OK)+COUNTIF(ER$108:ER126,RDGfix)+COUNTIF(ER$108:ER126,RDGave)+COUNTIF(ER$108:ER126,RDGevent)+ET$82-1</f>
        <v>0</v>
      </c>
      <c r="EU126" s="43"/>
      <c r="EV126" s="6" t="str">
        <f t="shared" si="1043"/>
        <v/>
      </c>
      <c r="EW126" s="6" t="str">
        <f t="shared" si="1044"/>
        <v/>
      </c>
      <c r="EX126" s="201">
        <f>COUNTIF(EV$108:EV126,OK)+COUNTIF(EV$108:EV126,RDGfix)+COUNTIF(EV$108:EV126,RDGave)+COUNTIF(EV$108:EV126,RDGevent)+EX$82-1</f>
        <v>0</v>
      </c>
      <c r="EY126" s="43"/>
      <c r="EZ126" s="6" t="str">
        <f t="shared" si="1045"/>
        <v/>
      </c>
      <c r="FA126" s="6" t="str">
        <f t="shared" si="1046"/>
        <v/>
      </c>
      <c r="FB126" s="201">
        <f>COUNTIF(EZ$108:EZ126,OK)+COUNTIF(EZ$108:EZ126,RDGfix)+COUNTIF(EZ$108:EZ126,RDGave)+COUNTIF(EZ$108:EZ126,RDGevent)+FB$82-1</f>
        <v>0</v>
      </c>
      <c r="FC126" s="43"/>
      <c r="FD126" s="6" t="str">
        <f t="shared" si="1047"/>
        <v/>
      </c>
      <c r="FE126" s="6" t="str">
        <f t="shared" si="1048"/>
        <v/>
      </c>
      <c r="FF126" s="201">
        <f>COUNTIF(FD$108:FD126,OK)+COUNTIF(FD$108:FD126,RDGfix)+COUNTIF(FD$108:FD126,RDGave)+COUNTIF(FD$108:FD126,RDGevent)+FF$82-1</f>
        <v>0</v>
      </c>
      <c r="FG126" s="43"/>
      <c r="FH126" s="6" t="str">
        <f t="shared" si="1049"/>
        <v/>
      </c>
      <c r="FI126" s="6" t="str">
        <f t="shared" si="1050"/>
        <v/>
      </c>
      <c r="FJ126" s="201">
        <f>COUNTIF(FH$108:FH126,OK)+COUNTIF(FH$108:FH126,RDGfix)+COUNTIF(FH$108:FH126,RDGave)+COUNTIF(FH$108:FH126,RDGevent)+FJ$82-1</f>
        <v>0</v>
      </c>
      <c r="FK126" s="2"/>
      <c r="FL126" s="53"/>
      <c r="FM126" s="2"/>
    </row>
    <row r="127" spans="2:169">
      <c r="B127" s="5" t="s">
        <v>37</v>
      </c>
      <c r="C127" s="242"/>
      <c r="D127" s="6" t="str">
        <f t="shared" si="890"/>
        <v/>
      </c>
      <c r="E127" s="6" t="str">
        <f t="shared" si="649"/>
        <v/>
      </c>
      <c r="F127" s="201">
        <f>COUNTIF(D$108:D127,OK)+COUNTIF(D$108:D127,RDGfix)+COUNTIF(D$108:D127,RDGave)+COUNTIF(D$108:D127,RDGevent)</f>
        <v>0</v>
      </c>
      <c r="G127" s="242"/>
      <c r="H127" s="6" t="str">
        <f t="shared" si="971"/>
        <v/>
      </c>
      <c r="I127" s="6" t="str">
        <f t="shared" si="972"/>
        <v/>
      </c>
      <c r="J127" s="201">
        <f>COUNTIF(H$108:H127,OK)+COUNTIF(H$108:H127,RDGfix)+COUNTIF(H$108:H127,RDGave)+COUNTIF(H$108:H127,RDGevent)+J$82-1</f>
        <v>0</v>
      </c>
      <c r="K127" s="43"/>
      <c r="L127" s="6" t="str">
        <f t="shared" si="973"/>
        <v/>
      </c>
      <c r="M127" s="6" t="str">
        <f t="shared" si="974"/>
        <v/>
      </c>
      <c r="N127" s="201">
        <f>COUNTIF(L$108:L127,OK)+COUNTIF(L$108:L127,RDGfix)+COUNTIF(L$108:L127,RDGave)+COUNTIF(L$108:L127,RDGevent)+N$82-1</f>
        <v>0</v>
      </c>
      <c r="O127" s="43"/>
      <c r="P127" s="6" t="str">
        <f t="shared" si="975"/>
        <v/>
      </c>
      <c r="Q127" s="6" t="str">
        <f t="shared" si="976"/>
        <v/>
      </c>
      <c r="R127" s="201">
        <f>COUNTIF(P$108:P127,OK)+COUNTIF(P$108:P127,RDGfix)+COUNTIF(P$108:P127,RDGave)+COUNTIF(P$108:P127,RDGevent)+R$82-1</f>
        <v>0</v>
      </c>
      <c r="S127" s="43"/>
      <c r="T127" s="6" t="str">
        <f t="shared" si="977"/>
        <v/>
      </c>
      <c r="U127" s="6" t="str">
        <f t="shared" si="978"/>
        <v/>
      </c>
      <c r="V127" s="201">
        <f>COUNTIF(T$108:T127,OK)+COUNTIF(T$108:T127,RDGfix)+COUNTIF(T$108:T127,RDGave)+COUNTIF(T$108:T127,RDGevent)+V$82-1</f>
        <v>0</v>
      </c>
      <c r="W127" s="43"/>
      <c r="X127" s="6" t="str">
        <f t="shared" si="979"/>
        <v/>
      </c>
      <c r="Y127" s="6" t="str">
        <f t="shared" si="980"/>
        <v/>
      </c>
      <c r="Z127" s="201">
        <f>COUNTIF(X$108:X127,OK)+COUNTIF(X$108:X127,RDGfix)+COUNTIF(X$108:X127,RDGave)+COUNTIF(X$108:X127,RDGevent)+Z$82-1</f>
        <v>0</v>
      </c>
      <c r="AA127" s="43"/>
      <c r="AB127" s="6" t="str">
        <f t="shared" si="981"/>
        <v/>
      </c>
      <c r="AC127" s="6" t="str">
        <f t="shared" si="982"/>
        <v/>
      </c>
      <c r="AD127" s="201">
        <f>COUNTIF(AB$108:AB127,OK)+COUNTIF(AB$108:AB127,RDGfix)+COUNTIF(AB$108:AB127,RDGave)+COUNTIF(AB$108:AB127,RDGevent)+AD$82-1</f>
        <v>0</v>
      </c>
      <c r="AE127" s="43"/>
      <c r="AF127" s="6" t="str">
        <f t="shared" si="983"/>
        <v/>
      </c>
      <c r="AG127" s="6" t="str">
        <f t="shared" si="984"/>
        <v/>
      </c>
      <c r="AH127" s="201">
        <f>COUNTIF(AF$108:AF127,OK)+COUNTIF(AF$108:AF127,RDGfix)+COUNTIF(AF$108:AF127,RDGave)+COUNTIF(AF$108:AF127,RDGevent)+AH$82-1</f>
        <v>0</v>
      </c>
      <c r="AI127" s="43"/>
      <c r="AJ127" s="6" t="str">
        <f t="shared" si="985"/>
        <v/>
      </c>
      <c r="AK127" s="6" t="str">
        <f t="shared" si="986"/>
        <v/>
      </c>
      <c r="AL127" s="201">
        <f>COUNTIF(AJ$108:AJ127,OK)+COUNTIF(AJ$108:AJ127,RDGfix)+COUNTIF(AJ$108:AJ127,RDGave)+COUNTIF(AJ$108:AJ127,RDGevent)+AL$82-1</f>
        <v>0</v>
      </c>
      <c r="AM127" s="242"/>
      <c r="AN127" s="6" t="str">
        <f t="shared" si="987"/>
        <v/>
      </c>
      <c r="AO127" s="6" t="str">
        <f t="shared" si="988"/>
        <v/>
      </c>
      <c r="AP127" s="201">
        <f>COUNTIF(AN$108:AN127,OK)+COUNTIF(AN$108:AN127,RDGfix)+COUNTIF(AN$108:AN127,RDGave)+COUNTIF(AN$108:AN127,RDGevent)+AP$82-1</f>
        <v>0</v>
      </c>
      <c r="AQ127" s="43"/>
      <c r="AR127" s="6" t="str">
        <f t="shared" si="989"/>
        <v/>
      </c>
      <c r="AS127" s="6" t="str">
        <f t="shared" si="990"/>
        <v/>
      </c>
      <c r="AT127" s="201">
        <f>COUNTIF(AR$108:AR127,OK)+COUNTIF(AR$108:AR127,RDGfix)+COUNTIF(AR$108:AR127,RDGave)+COUNTIF(AR$108:AR127,RDGevent)+AT$82-1</f>
        <v>0</v>
      </c>
      <c r="AU127" s="43"/>
      <c r="AV127" s="6" t="str">
        <f t="shared" si="991"/>
        <v/>
      </c>
      <c r="AW127" s="6" t="str">
        <f t="shared" si="992"/>
        <v/>
      </c>
      <c r="AX127" s="201">
        <f>COUNTIF(AV$108:AV127,OK)+COUNTIF(AV$108:AV127,RDGfix)+COUNTIF(AV$108:AV127,RDGave)+COUNTIF(AV$108:AV127,RDGevent)+AX$82-1</f>
        <v>0</v>
      </c>
      <c r="AY127" s="43"/>
      <c r="AZ127" s="6" t="str">
        <f t="shared" si="993"/>
        <v/>
      </c>
      <c r="BA127" s="6" t="str">
        <f t="shared" si="994"/>
        <v/>
      </c>
      <c r="BB127" s="201">
        <f>COUNTIF(AZ$108:AZ127,OK)+COUNTIF(AZ$108:AZ127,RDGfix)+COUNTIF(AZ$108:AZ127,RDGave)+COUNTIF(AZ$108:AZ127,RDGevent)+BB$82-1</f>
        <v>0</v>
      </c>
      <c r="BC127" s="43"/>
      <c r="BD127" s="6" t="str">
        <f t="shared" si="995"/>
        <v/>
      </c>
      <c r="BE127" s="6" t="str">
        <f t="shared" si="996"/>
        <v/>
      </c>
      <c r="BF127" s="201">
        <f>COUNTIF(BD$108:BD127,OK)+COUNTIF(BD$108:BD127,RDGfix)+COUNTIF(BD$108:BD127,RDGave)+COUNTIF(BD$108:BD127,RDGevent)+BF$82-1</f>
        <v>0</v>
      </c>
      <c r="BG127" s="43"/>
      <c r="BH127" s="6" t="str">
        <f t="shared" si="997"/>
        <v/>
      </c>
      <c r="BI127" s="6" t="str">
        <f t="shared" si="998"/>
        <v/>
      </c>
      <c r="BJ127" s="201">
        <f>COUNTIF(BH$108:BH127,OK)+COUNTIF(BH$108:BH127,RDGfix)+COUNTIF(BH$108:BH127,RDGave)+COUNTIF(BH$108:BH127,RDGevent)+BJ$82-1</f>
        <v>0</v>
      </c>
      <c r="BK127" s="43"/>
      <c r="BL127" s="6" t="str">
        <f t="shared" si="999"/>
        <v/>
      </c>
      <c r="BM127" s="6" t="str">
        <f t="shared" si="1000"/>
        <v/>
      </c>
      <c r="BN127" s="201">
        <f>COUNTIF(BL$108:BL127,OK)+COUNTIF(BL$108:BL127,RDGfix)+COUNTIF(BL$108:BL127,RDGave)+COUNTIF(BL$108:BL127,RDGevent)+BN$82-1</f>
        <v>0</v>
      </c>
      <c r="BO127" s="43"/>
      <c r="BP127" s="6" t="str">
        <f t="shared" si="1001"/>
        <v/>
      </c>
      <c r="BQ127" s="6" t="str">
        <f t="shared" si="1002"/>
        <v/>
      </c>
      <c r="BR127" s="201">
        <f>COUNTIF(BP$108:BP127,OK)+COUNTIF(BP$108:BP127,RDGfix)+COUNTIF(BP$108:BP127,RDGave)+COUNTIF(BP$108:BP127,RDGevent)+BR$82-1</f>
        <v>0</v>
      </c>
      <c r="BS127" s="43"/>
      <c r="BT127" s="6" t="str">
        <f t="shared" si="1003"/>
        <v/>
      </c>
      <c r="BU127" s="6" t="str">
        <f t="shared" si="1004"/>
        <v/>
      </c>
      <c r="BV127" s="201">
        <f>COUNTIF(BT$108:BT127,OK)+COUNTIF(BT$108:BT127,RDGfix)+COUNTIF(BT$108:BT127,RDGave)+COUNTIF(BT$108:BT127,RDGevent)+BV$82-1</f>
        <v>0</v>
      </c>
      <c r="BW127" s="43"/>
      <c r="BX127" s="6" t="str">
        <f t="shared" si="1005"/>
        <v/>
      </c>
      <c r="BY127" s="6" t="str">
        <f t="shared" si="1006"/>
        <v/>
      </c>
      <c r="BZ127" s="201">
        <f>COUNTIF(BX$108:BX127,OK)+COUNTIF(BX$108:BX127,RDGfix)+COUNTIF(BX$108:BX127,RDGave)+COUNTIF(BX$108:BX127,RDGevent)+BZ$82-1</f>
        <v>0</v>
      </c>
      <c r="CA127" s="43"/>
      <c r="CB127" s="6" t="str">
        <f t="shared" si="1007"/>
        <v/>
      </c>
      <c r="CC127" s="6" t="str">
        <f t="shared" si="1008"/>
        <v/>
      </c>
      <c r="CD127" s="201">
        <f>COUNTIF(CB$108:CB127,OK)+COUNTIF(CB$108:CB127,RDGfix)+COUNTIF(CB$108:CB127,RDGave)+COUNTIF(CB$108:CB127,RDGevent)+CD$82-1</f>
        <v>0</v>
      </c>
      <c r="CE127" s="43"/>
      <c r="CF127" s="6" t="str">
        <f t="shared" si="1009"/>
        <v/>
      </c>
      <c r="CG127" s="6" t="str">
        <f t="shared" si="1010"/>
        <v/>
      </c>
      <c r="CH127" s="201">
        <f>COUNTIF(CF$108:CF127,OK)+COUNTIF(CF$108:CF127,RDGfix)+COUNTIF(CF$108:CF127,RDGave)+COUNTIF(CF$108:CF127,RDGevent)+CH$82-1</f>
        <v>0</v>
      </c>
      <c r="CI127" s="43"/>
      <c r="CJ127" s="6" t="str">
        <f t="shared" si="1011"/>
        <v/>
      </c>
      <c r="CK127" s="6" t="str">
        <f t="shared" si="1012"/>
        <v/>
      </c>
      <c r="CL127" s="201">
        <f>COUNTIF(CJ$108:CJ127,OK)+COUNTIF(CJ$108:CJ127,RDGfix)+COUNTIF(CJ$108:CJ127,RDGave)+COUNTIF(CJ$108:CJ127,RDGevent)+CL$82-1</f>
        <v>0</v>
      </c>
      <c r="CM127" s="43"/>
      <c r="CN127" s="6" t="str">
        <f t="shared" si="1013"/>
        <v/>
      </c>
      <c r="CO127" s="6" t="str">
        <f t="shared" si="1014"/>
        <v/>
      </c>
      <c r="CP127" s="201">
        <f>COUNTIF(CN$108:CN127,OK)+COUNTIF(CN$108:CN127,RDGfix)+COUNTIF(CN$108:CN127,RDGave)+COUNTIF(CN$108:CN127,RDGevent)+CP$82-1</f>
        <v>0</v>
      </c>
      <c r="CQ127" s="43"/>
      <c r="CR127" s="6" t="str">
        <f t="shared" si="1015"/>
        <v/>
      </c>
      <c r="CS127" s="6" t="str">
        <f t="shared" si="1016"/>
        <v/>
      </c>
      <c r="CT127" s="201">
        <f>COUNTIF(CR$108:CR127,OK)+COUNTIF(CR$108:CR127,RDGfix)+COUNTIF(CR$108:CR127,RDGave)+COUNTIF(CR$108:CR127,RDGevent)+CT$82-1</f>
        <v>0</v>
      </c>
      <c r="CU127" s="43"/>
      <c r="CV127" s="6" t="str">
        <f t="shared" si="1017"/>
        <v/>
      </c>
      <c r="CW127" s="6" t="str">
        <f t="shared" si="1018"/>
        <v/>
      </c>
      <c r="CX127" s="201">
        <f>COUNTIF(CV$108:CV127,OK)+COUNTIF(CV$108:CV127,RDGfix)+COUNTIF(CV$108:CV127,RDGave)+COUNTIF(CV$108:CV127,RDGevent)+CX$82-1</f>
        <v>0</v>
      </c>
      <c r="CY127" s="43"/>
      <c r="CZ127" s="6" t="str">
        <f t="shared" si="1019"/>
        <v/>
      </c>
      <c r="DA127" s="6" t="str">
        <f t="shared" si="1020"/>
        <v/>
      </c>
      <c r="DB127" s="201">
        <f>COUNTIF(CZ$108:CZ127,OK)+COUNTIF(CZ$108:CZ127,RDGfix)+COUNTIF(CZ$108:CZ127,RDGave)+COUNTIF(CZ$108:CZ127,RDGevent)+DB$82-1</f>
        <v>0</v>
      </c>
      <c r="DC127" s="43"/>
      <c r="DD127" s="6" t="str">
        <f t="shared" si="1021"/>
        <v/>
      </c>
      <c r="DE127" s="6" t="str">
        <f t="shared" si="1022"/>
        <v/>
      </c>
      <c r="DF127" s="201">
        <f>COUNTIF(DD$108:DD127,OK)+COUNTIF(DD$108:DD127,RDGfix)+COUNTIF(DD$108:DD127,RDGave)+COUNTIF(DD$108:DD127,RDGevent)+DF$82-1</f>
        <v>0</v>
      </c>
      <c r="DG127" s="43"/>
      <c r="DH127" s="6" t="str">
        <f t="shared" si="1023"/>
        <v/>
      </c>
      <c r="DI127" s="6" t="str">
        <f t="shared" si="1024"/>
        <v/>
      </c>
      <c r="DJ127" s="201">
        <f>COUNTIF(DH$108:DH127,OK)+COUNTIF(DH$108:DH127,RDGfix)+COUNTIF(DH$108:DH127,RDGave)+COUNTIF(DH$108:DH127,RDGevent)+DJ$82-1</f>
        <v>0</v>
      </c>
      <c r="DK127" s="43"/>
      <c r="DL127" s="6" t="str">
        <f t="shared" si="1025"/>
        <v/>
      </c>
      <c r="DM127" s="6" t="str">
        <f t="shared" si="1026"/>
        <v/>
      </c>
      <c r="DN127" s="201">
        <f>COUNTIF(DL$108:DL127,OK)+COUNTIF(DL$108:DL127,RDGfix)+COUNTIF(DL$108:DL127,RDGave)+COUNTIF(DL$108:DL127,RDGevent)+DN$82-1</f>
        <v>0</v>
      </c>
      <c r="DO127" s="43"/>
      <c r="DP127" s="6" t="str">
        <f t="shared" si="1027"/>
        <v/>
      </c>
      <c r="DQ127" s="6" t="str">
        <f t="shared" si="1028"/>
        <v/>
      </c>
      <c r="DR127" s="201">
        <f>COUNTIF(DP$108:DP127,OK)+COUNTIF(DP$108:DP127,RDGfix)+COUNTIF(DP$108:DP127,RDGave)+COUNTIF(DP$108:DP127,RDGevent)+DR$82-1</f>
        <v>0</v>
      </c>
      <c r="DS127" s="43"/>
      <c r="DT127" s="6" t="str">
        <f t="shared" si="1029"/>
        <v/>
      </c>
      <c r="DU127" s="6" t="str">
        <f t="shared" si="1030"/>
        <v/>
      </c>
      <c r="DV127" s="201">
        <f>COUNTIF(DT$108:DT127,OK)+COUNTIF(DT$108:DT127,RDGfix)+COUNTIF(DT$108:DT127,RDGave)+COUNTIF(DT$108:DT127,RDGevent)+DV$82-1</f>
        <v>0</v>
      </c>
      <c r="DW127" s="43"/>
      <c r="DX127" s="6" t="str">
        <f t="shared" si="1031"/>
        <v/>
      </c>
      <c r="DY127" s="6" t="str">
        <f t="shared" si="1032"/>
        <v/>
      </c>
      <c r="DZ127" s="201">
        <f>COUNTIF(DX$108:DX127,OK)+COUNTIF(DX$108:DX127,RDGfix)+COUNTIF(DX$108:DX127,RDGave)+COUNTIF(DX$108:DX127,RDGevent)+DZ$82-1</f>
        <v>0</v>
      </c>
      <c r="EA127" s="43"/>
      <c r="EB127" s="6" t="str">
        <f t="shared" si="1033"/>
        <v/>
      </c>
      <c r="EC127" s="6" t="str">
        <f t="shared" si="1034"/>
        <v/>
      </c>
      <c r="ED127" s="201">
        <f>COUNTIF(EB$108:EB127,OK)+COUNTIF(EB$108:EB127,RDGfix)+COUNTIF(EB$108:EB127,RDGave)+COUNTIF(EB$108:EB127,RDGevent)+ED$82-1</f>
        <v>0</v>
      </c>
      <c r="EE127" s="43"/>
      <c r="EF127" s="6" t="str">
        <f t="shared" si="1035"/>
        <v/>
      </c>
      <c r="EG127" s="6" t="str">
        <f t="shared" si="1036"/>
        <v/>
      </c>
      <c r="EH127" s="201">
        <f>COUNTIF(EF$108:EF127,OK)+COUNTIF(EF$108:EF127,RDGfix)+COUNTIF(EF$108:EF127,RDGave)+COUNTIF(EF$108:EF127,RDGevent)+EH$82-1</f>
        <v>0</v>
      </c>
      <c r="EI127" s="43"/>
      <c r="EJ127" s="6" t="str">
        <f t="shared" si="1037"/>
        <v/>
      </c>
      <c r="EK127" s="6" t="str">
        <f t="shared" si="1038"/>
        <v/>
      </c>
      <c r="EL127" s="201">
        <f>COUNTIF(EJ$108:EJ127,OK)+COUNTIF(EJ$108:EJ127,RDGfix)+COUNTIF(EJ$108:EJ127,RDGave)+COUNTIF(EJ$108:EJ127,RDGevent)+EL$82-1</f>
        <v>0</v>
      </c>
      <c r="EM127" s="43"/>
      <c r="EN127" s="6" t="str">
        <f t="shared" si="1039"/>
        <v/>
      </c>
      <c r="EO127" s="6" t="str">
        <f t="shared" si="1040"/>
        <v/>
      </c>
      <c r="EP127" s="201">
        <f>COUNTIF(EN$108:EN127,OK)+COUNTIF(EN$108:EN127,RDGfix)+COUNTIF(EN$108:EN127,RDGave)+COUNTIF(EN$108:EN127,RDGevent)+EP$82-1</f>
        <v>0</v>
      </c>
      <c r="EQ127" s="43"/>
      <c r="ER127" s="6" t="str">
        <f t="shared" si="1041"/>
        <v/>
      </c>
      <c r="ES127" s="6" t="str">
        <f t="shared" si="1042"/>
        <v/>
      </c>
      <c r="ET127" s="201">
        <f>COUNTIF(ER$108:ER127,OK)+COUNTIF(ER$108:ER127,RDGfix)+COUNTIF(ER$108:ER127,RDGave)+COUNTIF(ER$108:ER127,RDGevent)+ET$82-1</f>
        <v>0</v>
      </c>
      <c r="EU127" s="43"/>
      <c r="EV127" s="6" t="str">
        <f t="shared" si="1043"/>
        <v/>
      </c>
      <c r="EW127" s="6" t="str">
        <f t="shared" si="1044"/>
        <v/>
      </c>
      <c r="EX127" s="201">
        <f>COUNTIF(EV$108:EV127,OK)+COUNTIF(EV$108:EV127,RDGfix)+COUNTIF(EV$108:EV127,RDGave)+COUNTIF(EV$108:EV127,RDGevent)+EX$82-1</f>
        <v>0</v>
      </c>
      <c r="EY127" s="43"/>
      <c r="EZ127" s="6" t="str">
        <f t="shared" si="1045"/>
        <v/>
      </c>
      <c r="FA127" s="6" t="str">
        <f t="shared" si="1046"/>
        <v/>
      </c>
      <c r="FB127" s="201">
        <f>COUNTIF(EZ$108:EZ127,OK)+COUNTIF(EZ$108:EZ127,RDGfix)+COUNTIF(EZ$108:EZ127,RDGave)+COUNTIF(EZ$108:EZ127,RDGevent)+FB$82-1</f>
        <v>0</v>
      </c>
      <c r="FC127" s="43"/>
      <c r="FD127" s="6" t="str">
        <f t="shared" si="1047"/>
        <v/>
      </c>
      <c r="FE127" s="6" t="str">
        <f t="shared" si="1048"/>
        <v/>
      </c>
      <c r="FF127" s="201">
        <f>COUNTIF(FD$108:FD127,OK)+COUNTIF(FD$108:FD127,RDGfix)+COUNTIF(FD$108:FD127,RDGave)+COUNTIF(FD$108:FD127,RDGevent)+FF$82-1</f>
        <v>0</v>
      </c>
      <c r="FG127" s="43"/>
      <c r="FH127" s="6" t="str">
        <f t="shared" si="1049"/>
        <v/>
      </c>
      <c r="FI127" s="6" t="str">
        <f t="shared" si="1050"/>
        <v/>
      </c>
      <c r="FJ127" s="201">
        <f>COUNTIF(FH$108:FH127,OK)+COUNTIF(FH$108:FH127,RDGfix)+COUNTIF(FH$108:FH127,RDGave)+COUNTIF(FH$108:FH127,RDGevent)+FJ$82-1</f>
        <v>0</v>
      </c>
      <c r="FK127" s="2"/>
      <c r="FL127" s="53"/>
      <c r="FM127" s="2"/>
    </row>
    <row r="128" spans="2:169">
      <c r="B128" s="5" t="s">
        <v>152</v>
      </c>
      <c r="C128" s="242"/>
      <c r="D128" s="6" t="str">
        <f t="shared" si="890"/>
        <v/>
      </c>
      <c r="E128" s="6" t="str">
        <f t="shared" si="649"/>
        <v/>
      </c>
      <c r="F128" s="201">
        <f>COUNTIF(D$108:D128,OK)+COUNTIF(D$108:D128,RDGfix)+COUNTIF(D$108:D128,RDGave)+COUNTIF(D$108:D128,RDGevent)</f>
        <v>0</v>
      </c>
      <c r="G128" s="242"/>
      <c r="H128" s="6" t="str">
        <f t="shared" si="971"/>
        <v/>
      </c>
      <c r="I128" s="6" t="str">
        <f t="shared" si="972"/>
        <v/>
      </c>
      <c r="J128" s="201">
        <f>COUNTIF(H$108:H128,OK)+COUNTIF(H$108:H128,RDGfix)+COUNTIF(H$108:H128,RDGave)+COUNTIF(H$108:H128,RDGevent)+J$82-1</f>
        <v>0</v>
      </c>
      <c r="K128" s="43"/>
      <c r="L128" s="6" t="str">
        <f t="shared" si="973"/>
        <v/>
      </c>
      <c r="M128" s="6" t="str">
        <f t="shared" si="974"/>
        <v/>
      </c>
      <c r="N128" s="201">
        <f>COUNTIF(L$108:L128,OK)+COUNTIF(L$108:L128,RDGfix)+COUNTIF(L$108:L128,RDGave)+COUNTIF(L$108:L128,RDGevent)+N$82-1</f>
        <v>0</v>
      </c>
      <c r="O128" s="43"/>
      <c r="P128" s="6" t="str">
        <f t="shared" si="975"/>
        <v/>
      </c>
      <c r="Q128" s="6" t="str">
        <f t="shared" si="976"/>
        <v/>
      </c>
      <c r="R128" s="201">
        <f>COUNTIF(P$108:P128,OK)+COUNTIF(P$108:P128,RDGfix)+COUNTIF(P$108:P128,RDGave)+COUNTIF(P$108:P128,RDGevent)+R$82-1</f>
        <v>0</v>
      </c>
      <c r="S128" s="43"/>
      <c r="T128" s="6" t="str">
        <f t="shared" si="977"/>
        <v/>
      </c>
      <c r="U128" s="6" t="str">
        <f t="shared" si="978"/>
        <v/>
      </c>
      <c r="V128" s="201">
        <f>COUNTIF(T$108:T128,OK)+COUNTIF(T$108:T128,RDGfix)+COUNTIF(T$108:T128,RDGave)+COUNTIF(T$108:T128,RDGevent)+V$82-1</f>
        <v>0</v>
      </c>
      <c r="W128" s="43"/>
      <c r="X128" s="6" t="str">
        <f t="shared" si="979"/>
        <v/>
      </c>
      <c r="Y128" s="6" t="str">
        <f t="shared" si="980"/>
        <v/>
      </c>
      <c r="Z128" s="201">
        <f>COUNTIF(X$108:X128,OK)+COUNTIF(X$108:X128,RDGfix)+COUNTIF(X$108:X128,RDGave)+COUNTIF(X$108:X128,RDGevent)+Z$82-1</f>
        <v>0</v>
      </c>
      <c r="AA128" s="43"/>
      <c r="AB128" s="6" t="str">
        <f t="shared" si="981"/>
        <v/>
      </c>
      <c r="AC128" s="6" t="str">
        <f t="shared" si="982"/>
        <v/>
      </c>
      <c r="AD128" s="201">
        <f>COUNTIF(AB$108:AB128,OK)+COUNTIF(AB$108:AB128,RDGfix)+COUNTIF(AB$108:AB128,RDGave)+COUNTIF(AB$108:AB128,RDGevent)+AD$82-1</f>
        <v>0</v>
      </c>
      <c r="AE128" s="43"/>
      <c r="AF128" s="6" t="str">
        <f t="shared" si="983"/>
        <v/>
      </c>
      <c r="AG128" s="6" t="str">
        <f t="shared" si="984"/>
        <v/>
      </c>
      <c r="AH128" s="201">
        <f>COUNTIF(AF$108:AF128,OK)+COUNTIF(AF$108:AF128,RDGfix)+COUNTIF(AF$108:AF128,RDGave)+COUNTIF(AF$108:AF128,RDGevent)+AH$82-1</f>
        <v>0</v>
      </c>
      <c r="AI128" s="43"/>
      <c r="AJ128" s="6" t="str">
        <f t="shared" si="985"/>
        <v/>
      </c>
      <c r="AK128" s="6" t="str">
        <f t="shared" si="986"/>
        <v/>
      </c>
      <c r="AL128" s="201">
        <f>COUNTIF(AJ$108:AJ128,OK)+COUNTIF(AJ$108:AJ128,RDGfix)+COUNTIF(AJ$108:AJ128,RDGave)+COUNTIF(AJ$108:AJ128,RDGevent)+AL$82-1</f>
        <v>0</v>
      </c>
      <c r="AM128" s="242"/>
      <c r="AN128" s="6" t="str">
        <f t="shared" si="987"/>
        <v/>
      </c>
      <c r="AO128" s="6" t="str">
        <f t="shared" si="988"/>
        <v/>
      </c>
      <c r="AP128" s="201">
        <f>COUNTIF(AN$108:AN128,OK)+COUNTIF(AN$108:AN128,RDGfix)+COUNTIF(AN$108:AN128,RDGave)+COUNTIF(AN$108:AN128,RDGevent)+AP$82-1</f>
        <v>0</v>
      </c>
      <c r="AQ128" s="43"/>
      <c r="AR128" s="6" t="str">
        <f t="shared" si="989"/>
        <v/>
      </c>
      <c r="AS128" s="6" t="str">
        <f t="shared" si="990"/>
        <v/>
      </c>
      <c r="AT128" s="201">
        <f>COUNTIF(AR$108:AR128,OK)+COUNTIF(AR$108:AR128,RDGfix)+COUNTIF(AR$108:AR128,RDGave)+COUNTIF(AR$108:AR128,RDGevent)+AT$82-1</f>
        <v>0</v>
      </c>
      <c r="AU128" s="43"/>
      <c r="AV128" s="6" t="str">
        <f t="shared" si="991"/>
        <v/>
      </c>
      <c r="AW128" s="6" t="str">
        <f t="shared" si="992"/>
        <v/>
      </c>
      <c r="AX128" s="201">
        <f>COUNTIF(AV$108:AV128,OK)+COUNTIF(AV$108:AV128,RDGfix)+COUNTIF(AV$108:AV128,RDGave)+COUNTIF(AV$108:AV128,RDGevent)+AX$82-1</f>
        <v>0</v>
      </c>
      <c r="AY128" s="43"/>
      <c r="AZ128" s="6" t="str">
        <f t="shared" si="993"/>
        <v/>
      </c>
      <c r="BA128" s="6" t="str">
        <f t="shared" si="994"/>
        <v/>
      </c>
      <c r="BB128" s="201">
        <f>COUNTIF(AZ$108:AZ128,OK)+COUNTIF(AZ$108:AZ128,RDGfix)+COUNTIF(AZ$108:AZ128,RDGave)+COUNTIF(AZ$108:AZ128,RDGevent)+BB$82-1</f>
        <v>0</v>
      </c>
      <c r="BC128" s="43"/>
      <c r="BD128" s="6" t="str">
        <f t="shared" si="995"/>
        <v/>
      </c>
      <c r="BE128" s="6" t="str">
        <f t="shared" si="996"/>
        <v/>
      </c>
      <c r="BF128" s="201">
        <f>COUNTIF(BD$108:BD128,OK)+COUNTIF(BD$108:BD128,RDGfix)+COUNTIF(BD$108:BD128,RDGave)+COUNTIF(BD$108:BD128,RDGevent)+BF$82-1</f>
        <v>0</v>
      </c>
      <c r="BG128" s="43"/>
      <c r="BH128" s="6" t="str">
        <f t="shared" si="997"/>
        <v/>
      </c>
      <c r="BI128" s="6" t="str">
        <f t="shared" si="998"/>
        <v/>
      </c>
      <c r="BJ128" s="201">
        <f>COUNTIF(BH$108:BH128,OK)+COUNTIF(BH$108:BH128,RDGfix)+COUNTIF(BH$108:BH128,RDGave)+COUNTIF(BH$108:BH128,RDGevent)+BJ$82-1</f>
        <v>0</v>
      </c>
      <c r="BK128" s="43"/>
      <c r="BL128" s="6" t="str">
        <f t="shared" si="999"/>
        <v/>
      </c>
      <c r="BM128" s="6" t="str">
        <f t="shared" si="1000"/>
        <v/>
      </c>
      <c r="BN128" s="201">
        <f>COUNTIF(BL$108:BL128,OK)+COUNTIF(BL$108:BL128,RDGfix)+COUNTIF(BL$108:BL128,RDGave)+COUNTIF(BL$108:BL128,RDGevent)+BN$82-1</f>
        <v>0</v>
      </c>
      <c r="BO128" s="43"/>
      <c r="BP128" s="6" t="str">
        <f t="shared" si="1001"/>
        <v/>
      </c>
      <c r="BQ128" s="6" t="str">
        <f t="shared" si="1002"/>
        <v/>
      </c>
      <c r="BR128" s="201">
        <f>COUNTIF(BP$108:BP128,OK)+COUNTIF(BP$108:BP128,RDGfix)+COUNTIF(BP$108:BP128,RDGave)+COUNTIF(BP$108:BP128,RDGevent)+BR$82-1</f>
        <v>0</v>
      </c>
      <c r="BS128" s="43"/>
      <c r="BT128" s="6" t="str">
        <f t="shared" si="1003"/>
        <v/>
      </c>
      <c r="BU128" s="6" t="str">
        <f t="shared" si="1004"/>
        <v/>
      </c>
      <c r="BV128" s="201">
        <f>COUNTIF(BT$108:BT128,OK)+COUNTIF(BT$108:BT128,RDGfix)+COUNTIF(BT$108:BT128,RDGave)+COUNTIF(BT$108:BT128,RDGevent)+BV$82-1</f>
        <v>0</v>
      </c>
      <c r="BW128" s="43"/>
      <c r="BX128" s="6" t="str">
        <f t="shared" si="1005"/>
        <v/>
      </c>
      <c r="BY128" s="6" t="str">
        <f t="shared" si="1006"/>
        <v/>
      </c>
      <c r="BZ128" s="201">
        <f>COUNTIF(BX$108:BX128,OK)+COUNTIF(BX$108:BX128,RDGfix)+COUNTIF(BX$108:BX128,RDGave)+COUNTIF(BX$108:BX128,RDGevent)+BZ$82-1</f>
        <v>0</v>
      </c>
      <c r="CA128" s="43"/>
      <c r="CB128" s="6" t="str">
        <f t="shared" si="1007"/>
        <v/>
      </c>
      <c r="CC128" s="6" t="str">
        <f t="shared" si="1008"/>
        <v/>
      </c>
      <c r="CD128" s="201">
        <f>COUNTIF(CB$108:CB128,OK)+COUNTIF(CB$108:CB128,RDGfix)+COUNTIF(CB$108:CB128,RDGave)+COUNTIF(CB$108:CB128,RDGevent)+CD$82-1</f>
        <v>0</v>
      </c>
      <c r="CE128" s="43"/>
      <c r="CF128" s="6" t="str">
        <f t="shared" si="1009"/>
        <v/>
      </c>
      <c r="CG128" s="6" t="str">
        <f t="shared" si="1010"/>
        <v/>
      </c>
      <c r="CH128" s="201">
        <f>COUNTIF(CF$108:CF128,OK)+COUNTIF(CF$108:CF128,RDGfix)+COUNTIF(CF$108:CF128,RDGave)+COUNTIF(CF$108:CF128,RDGevent)+CH$82-1</f>
        <v>0</v>
      </c>
      <c r="CI128" s="43"/>
      <c r="CJ128" s="6" t="str">
        <f t="shared" si="1011"/>
        <v/>
      </c>
      <c r="CK128" s="6" t="str">
        <f t="shared" si="1012"/>
        <v/>
      </c>
      <c r="CL128" s="201">
        <f>COUNTIF(CJ$108:CJ128,OK)+COUNTIF(CJ$108:CJ128,RDGfix)+COUNTIF(CJ$108:CJ128,RDGave)+COUNTIF(CJ$108:CJ128,RDGevent)+CL$82-1</f>
        <v>0</v>
      </c>
      <c r="CM128" s="43"/>
      <c r="CN128" s="6" t="str">
        <f t="shared" si="1013"/>
        <v/>
      </c>
      <c r="CO128" s="6" t="str">
        <f t="shared" si="1014"/>
        <v/>
      </c>
      <c r="CP128" s="201">
        <f>COUNTIF(CN$108:CN128,OK)+COUNTIF(CN$108:CN128,RDGfix)+COUNTIF(CN$108:CN128,RDGave)+COUNTIF(CN$108:CN128,RDGevent)+CP$82-1</f>
        <v>0</v>
      </c>
      <c r="CQ128" s="43"/>
      <c r="CR128" s="6" t="str">
        <f t="shared" si="1015"/>
        <v/>
      </c>
      <c r="CS128" s="6" t="str">
        <f t="shared" si="1016"/>
        <v/>
      </c>
      <c r="CT128" s="201">
        <f>COUNTIF(CR$108:CR128,OK)+COUNTIF(CR$108:CR128,RDGfix)+COUNTIF(CR$108:CR128,RDGave)+COUNTIF(CR$108:CR128,RDGevent)+CT$82-1</f>
        <v>0</v>
      </c>
      <c r="CU128" s="43"/>
      <c r="CV128" s="6" t="str">
        <f t="shared" si="1017"/>
        <v/>
      </c>
      <c r="CW128" s="6" t="str">
        <f t="shared" si="1018"/>
        <v/>
      </c>
      <c r="CX128" s="201">
        <f>COUNTIF(CV$108:CV128,OK)+COUNTIF(CV$108:CV128,RDGfix)+COUNTIF(CV$108:CV128,RDGave)+COUNTIF(CV$108:CV128,RDGevent)+CX$82-1</f>
        <v>0</v>
      </c>
      <c r="CY128" s="43"/>
      <c r="CZ128" s="6" t="str">
        <f t="shared" si="1019"/>
        <v/>
      </c>
      <c r="DA128" s="6" t="str">
        <f t="shared" si="1020"/>
        <v/>
      </c>
      <c r="DB128" s="201">
        <f>COUNTIF(CZ$108:CZ128,OK)+COUNTIF(CZ$108:CZ128,RDGfix)+COUNTIF(CZ$108:CZ128,RDGave)+COUNTIF(CZ$108:CZ128,RDGevent)+DB$82-1</f>
        <v>0</v>
      </c>
      <c r="DC128" s="43"/>
      <c r="DD128" s="6" t="str">
        <f t="shared" si="1021"/>
        <v/>
      </c>
      <c r="DE128" s="6" t="str">
        <f t="shared" si="1022"/>
        <v/>
      </c>
      <c r="DF128" s="201">
        <f>COUNTIF(DD$108:DD128,OK)+COUNTIF(DD$108:DD128,RDGfix)+COUNTIF(DD$108:DD128,RDGave)+COUNTIF(DD$108:DD128,RDGevent)+DF$82-1</f>
        <v>0</v>
      </c>
      <c r="DG128" s="43"/>
      <c r="DH128" s="6" t="str">
        <f t="shared" si="1023"/>
        <v/>
      </c>
      <c r="DI128" s="6" t="str">
        <f t="shared" si="1024"/>
        <v/>
      </c>
      <c r="DJ128" s="201">
        <f>COUNTIF(DH$108:DH128,OK)+COUNTIF(DH$108:DH128,RDGfix)+COUNTIF(DH$108:DH128,RDGave)+COUNTIF(DH$108:DH128,RDGevent)+DJ$82-1</f>
        <v>0</v>
      </c>
      <c r="DK128" s="43"/>
      <c r="DL128" s="6" t="str">
        <f t="shared" si="1025"/>
        <v/>
      </c>
      <c r="DM128" s="6" t="str">
        <f t="shared" si="1026"/>
        <v/>
      </c>
      <c r="DN128" s="201">
        <f>COUNTIF(DL$108:DL128,OK)+COUNTIF(DL$108:DL128,RDGfix)+COUNTIF(DL$108:DL128,RDGave)+COUNTIF(DL$108:DL128,RDGevent)+DN$82-1</f>
        <v>0</v>
      </c>
      <c r="DO128" s="43"/>
      <c r="DP128" s="6" t="str">
        <f t="shared" si="1027"/>
        <v/>
      </c>
      <c r="DQ128" s="6" t="str">
        <f t="shared" si="1028"/>
        <v/>
      </c>
      <c r="DR128" s="201">
        <f>COUNTIF(DP$108:DP128,OK)+COUNTIF(DP$108:DP128,RDGfix)+COUNTIF(DP$108:DP128,RDGave)+COUNTIF(DP$108:DP128,RDGevent)+DR$82-1</f>
        <v>0</v>
      </c>
      <c r="DS128" s="43"/>
      <c r="DT128" s="6" t="str">
        <f t="shared" si="1029"/>
        <v/>
      </c>
      <c r="DU128" s="6" t="str">
        <f t="shared" si="1030"/>
        <v/>
      </c>
      <c r="DV128" s="201">
        <f>COUNTIF(DT$108:DT128,OK)+COUNTIF(DT$108:DT128,RDGfix)+COUNTIF(DT$108:DT128,RDGave)+COUNTIF(DT$108:DT128,RDGevent)+DV$82-1</f>
        <v>0</v>
      </c>
      <c r="DW128" s="43"/>
      <c r="DX128" s="6" t="str">
        <f t="shared" si="1031"/>
        <v/>
      </c>
      <c r="DY128" s="6" t="str">
        <f t="shared" si="1032"/>
        <v/>
      </c>
      <c r="DZ128" s="201">
        <f>COUNTIF(DX$108:DX128,OK)+COUNTIF(DX$108:DX128,RDGfix)+COUNTIF(DX$108:DX128,RDGave)+COUNTIF(DX$108:DX128,RDGevent)+DZ$82-1</f>
        <v>0</v>
      </c>
      <c r="EA128" s="43"/>
      <c r="EB128" s="6" t="str">
        <f t="shared" si="1033"/>
        <v/>
      </c>
      <c r="EC128" s="6" t="str">
        <f t="shared" si="1034"/>
        <v/>
      </c>
      <c r="ED128" s="201">
        <f>COUNTIF(EB$108:EB128,OK)+COUNTIF(EB$108:EB128,RDGfix)+COUNTIF(EB$108:EB128,RDGave)+COUNTIF(EB$108:EB128,RDGevent)+ED$82-1</f>
        <v>0</v>
      </c>
      <c r="EE128" s="43"/>
      <c r="EF128" s="6" t="str">
        <f t="shared" si="1035"/>
        <v/>
      </c>
      <c r="EG128" s="6" t="str">
        <f t="shared" si="1036"/>
        <v/>
      </c>
      <c r="EH128" s="201">
        <f>COUNTIF(EF$108:EF128,OK)+COUNTIF(EF$108:EF128,RDGfix)+COUNTIF(EF$108:EF128,RDGave)+COUNTIF(EF$108:EF128,RDGevent)+EH$82-1</f>
        <v>0</v>
      </c>
      <c r="EI128" s="43"/>
      <c r="EJ128" s="6" t="str">
        <f t="shared" si="1037"/>
        <v/>
      </c>
      <c r="EK128" s="6" t="str">
        <f t="shared" si="1038"/>
        <v/>
      </c>
      <c r="EL128" s="201">
        <f>COUNTIF(EJ$108:EJ128,OK)+COUNTIF(EJ$108:EJ128,RDGfix)+COUNTIF(EJ$108:EJ128,RDGave)+COUNTIF(EJ$108:EJ128,RDGevent)+EL$82-1</f>
        <v>0</v>
      </c>
      <c r="EM128" s="43"/>
      <c r="EN128" s="6" t="str">
        <f t="shared" si="1039"/>
        <v/>
      </c>
      <c r="EO128" s="6" t="str">
        <f t="shared" si="1040"/>
        <v/>
      </c>
      <c r="EP128" s="201">
        <f>COUNTIF(EN$108:EN128,OK)+COUNTIF(EN$108:EN128,RDGfix)+COUNTIF(EN$108:EN128,RDGave)+COUNTIF(EN$108:EN128,RDGevent)+EP$82-1</f>
        <v>0</v>
      </c>
      <c r="EQ128" s="43"/>
      <c r="ER128" s="6" t="str">
        <f t="shared" si="1041"/>
        <v/>
      </c>
      <c r="ES128" s="6" t="str">
        <f t="shared" si="1042"/>
        <v/>
      </c>
      <c r="ET128" s="201">
        <f>COUNTIF(ER$108:ER128,OK)+COUNTIF(ER$108:ER128,RDGfix)+COUNTIF(ER$108:ER128,RDGave)+COUNTIF(ER$108:ER128,RDGevent)+ET$82-1</f>
        <v>0</v>
      </c>
      <c r="EU128" s="43"/>
      <c r="EV128" s="6" t="str">
        <f t="shared" si="1043"/>
        <v/>
      </c>
      <c r="EW128" s="6" t="str">
        <f t="shared" si="1044"/>
        <v/>
      </c>
      <c r="EX128" s="201">
        <f>COUNTIF(EV$108:EV128,OK)+COUNTIF(EV$108:EV128,RDGfix)+COUNTIF(EV$108:EV128,RDGave)+COUNTIF(EV$108:EV128,RDGevent)+EX$82-1</f>
        <v>0</v>
      </c>
      <c r="EY128" s="43"/>
      <c r="EZ128" s="6" t="str">
        <f t="shared" si="1045"/>
        <v/>
      </c>
      <c r="FA128" s="6" t="str">
        <f t="shared" si="1046"/>
        <v/>
      </c>
      <c r="FB128" s="201">
        <f>COUNTIF(EZ$108:EZ128,OK)+COUNTIF(EZ$108:EZ128,RDGfix)+COUNTIF(EZ$108:EZ128,RDGave)+COUNTIF(EZ$108:EZ128,RDGevent)+FB$82-1</f>
        <v>0</v>
      </c>
      <c r="FC128" s="43"/>
      <c r="FD128" s="6" t="str">
        <f t="shared" si="1047"/>
        <v/>
      </c>
      <c r="FE128" s="6" t="str">
        <f t="shared" si="1048"/>
        <v/>
      </c>
      <c r="FF128" s="201">
        <f>COUNTIF(FD$108:FD128,OK)+COUNTIF(FD$108:FD128,RDGfix)+COUNTIF(FD$108:FD128,RDGave)+COUNTIF(FD$108:FD128,RDGevent)+FF$82-1</f>
        <v>0</v>
      </c>
      <c r="FG128" s="43"/>
      <c r="FH128" s="6" t="str">
        <f t="shared" si="1049"/>
        <v/>
      </c>
      <c r="FI128" s="6" t="str">
        <f t="shared" si="1050"/>
        <v/>
      </c>
      <c r="FJ128" s="201">
        <f>COUNTIF(FH$108:FH128,OK)+COUNTIF(FH$108:FH128,RDGfix)+COUNTIF(FH$108:FH128,RDGave)+COUNTIF(FH$108:FH128,RDGevent)+FJ$82-1</f>
        <v>0</v>
      </c>
      <c r="FK128" s="2"/>
      <c r="FL128" s="53"/>
      <c r="FM128" s="2"/>
    </row>
    <row r="129" spans="2:169">
      <c r="B129" s="5" t="s">
        <v>320</v>
      </c>
      <c r="C129" s="242"/>
      <c r="D129" s="6" t="str">
        <f t="shared" si="890"/>
        <v/>
      </c>
      <c r="E129" s="6" t="str">
        <f t="shared" si="649"/>
        <v/>
      </c>
      <c r="F129" s="201">
        <f>COUNTIF(D$108:D129,OK)+COUNTIF(D$108:D129,RDGfix)+COUNTIF(D$108:D129,RDGave)+COUNTIF(D$108:D129,RDGevent)</f>
        <v>0</v>
      </c>
      <c r="G129" s="242"/>
      <c r="H129" s="6" t="str">
        <f t="shared" si="971"/>
        <v/>
      </c>
      <c r="I129" s="6" t="str">
        <f t="shared" si="972"/>
        <v/>
      </c>
      <c r="J129" s="201">
        <f>COUNTIF(H$108:H129,OK)+COUNTIF(H$108:H129,RDGfix)+COUNTIF(H$108:H129,RDGave)+COUNTIF(H$108:H129,RDGevent)+J$82-1</f>
        <v>0</v>
      </c>
      <c r="K129" s="43"/>
      <c r="L129" s="6" t="str">
        <f t="shared" si="973"/>
        <v/>
      </c>
      <c r="M129" s="6" t="str">
        <f t="shared" si="974"/>
        <v/>
      </c>
      <c r="N129" s="201">
        <f>COUNTIF(L$108:L129,OK)+COUNTIF(L$108:L129,RDGfix)+COUNTIF(L$108:L129,RDGave)+COUNTIF(L$108:L129,RDGevent)+N$82-1</f>
        <v>0</v>
      </c>
      <c r="O129" s="43"/>
      <c r="P129" s="6" t="str">
        <f t="shared" si="975"/>
        <v/>
      </c>
      <c r="Q129" s="6" t="str">
        <f t="shared" si="976"/>
        <v/>
      </c>
      <c r="R129" s="201">
        <f>COUNTIF(P$108:P129,OK)+COUNTIF(P$108:P129,RDGfix)+COUNTIF(P$108:P129,RDGave)+COUNTIF(P$108:P129,RDGevent)+R$82-1</f>
        <v>0</v>
      </c>
      <c r="S129" s="43"/>
      <c r="T129" s="6" t="str">
        <f t="shared" si="977"/>
        <v/>
      </c>
      <c r="U129" s="6" t="str">
        <f t="shared" si="978"/>
        <v/>
      </c>
      <c r="V129" s="201">
        <f>COUNTIF(T$108:T129,OK)+COUNTIF(T$108:T129,RDGfix)+COUNTIF(T$108:T129,RDGave)+COUNTIF(T$108:T129,RDGevent)+V$82-1</f>
        <v>0</v>
      </c>
      <c r="W129" s="43"/>
      <c r="X129" s="6" t="str">
        <f t="shared" si="979"/>
        <v/>
      </c>
      <c r="Y129" s="6" t="str">
        <f t="shared" si="980"/>
        <v/>
      </c>
      <c r="Z129" s="201">
        <f>COUNTIF(X$108:X129,OK)+COUNTIF(X$108:X129,RDGfix)+COUNTIF(X$108:X129,RDGave)+COUNTIF(X$108:X129,RDGevent)+Z$82-1</f>
        <v>0</v>
      </c>
      <c r="AA129" s="43"/>
      <c r="AB129" s="6" t="str">
        <f t="shared" si="981"/>
        <v/>
      </c>
      <c r="AC129" s="6" t="str">
        <f t="shared" si="982"/>
        <v/>
      </c>
      <c r="AD129" s="201">
        <f>COUNTIF(AB$108:AB129,OK)+COUNTIF(AB$108:AB129,RDGfix)+COUNTIF(AB$108:AB129,RDGave)+COUNTIF(AB$108:AB129,RDGevent)+AD$82-1</f>
        <v>0</v>
      </c>
      <c r="AE129" s="43"/>
      <c r="AF129" s="6" t="str">
        <f t="shared" si="983"/>
        <v/>
      </c>
      <c r="AG129" s="6" t="str">
        <f t="shared" si="984"/>
        <v/>
      </c>
      <c r="AH129" s="201">
        <f>COUNTIF(AF$108:AF129,OK)+COUNTIF(AF$108:AF129,RDGfix)+COUNTIF(AF$108:AF129,RDGave)+COUNTIF(AF$108:AF129,RDGevent)+AH$82-1</f>
        <v>0</v>
      </c>
      <c r="AI129" s="43"/>
      <c r="AJ129" s="6" t="str">
        <f t="shared" si="985"/>
        <v/>
      </c>
      <c r="AK129" s="6" t="str">
        <f t="shared" si="986"/>
        <v/>
      </c>
      <c r="AL129" s="201">
        <f>COUNTIF(AJ$108:AJ129,OK)+COUNTIF(AJ$108:AJ129,RDGfix)+COUNTIF(AJ$108:AJ129,RDGave)+COUNTIF(AJ$108:AJ129,RDGevent)+AL$82-1</f>
        <v>0</v>
      </c>
      <c r="AM129" s="242"/>
      <c r="AN129" s="6" t="str">
        <f t="shared" si="987"/>
        <v/>
      </c>
      <c r="AO129" s="6" t="str">
        <f t="shared" si="988"/>
        <v/>
      </c>
      <c r="AP129" s="201">
        <f>COUNTIF(AN$108:AN129,OK)+COUNTIF(AN$108:AN129,RDGfix)+COUNTIF(AN$108:AN129,RDGave)+COUNTIF(AN$108:AN129,RDGevent)+AP$82-1</f>
        <v>0</v>
      </c>
      <c r="AQ129" s="43"/>
      <c r="AR129" s="6" t="str">
        <f t="shared" si="989"/>
        <v/>
      </c>
      <c r="AS129" s="6" t="str">
        <f t="shared" si="990"/>
        <v/>
      </c>
      <c r="AT129" s="201">
        <f>COUNTIF(AR$108:AR129,OK)+COUNTIF(AR$108:AR129,RDGfix)+COUNTIF(AR$108:AR129,RDGave)+COUNTIF(AR$108:AR129,RDGevent)+AT$82-1</f>
        <v>0</v>
      </c>
      <c r="AU129" s="43"/>
      <c r="AV129" s="6" t="str">
        <f t="shared" si="991"/>
        <v/>
      </c>
      <c r="AW129" s="6" t="str">
        <f t="shared" si="992"/>
        <v/>
      </c>
      <c r="AX129" s="201">
        <f>COUNTIF(AV$108:AV129,OK)+COUNTIF(AV$108:AV129,RDGfix)+COUNTIF(AV$108:AV129,RDGave)+COUNTIF(AV$108:AV129,RDGevent)+AX$82-1</f>
        <v>0</v>
      </c>
      <c r="AY129" s="43"/>
      <c r="AZ129" s="6" t="str">
        <f t="shared" si="993"/>
        <v/>
      </c>
      <c r="BA129" s="6" t="str">
        <f t="shared" si="994"/>
        <v/>
      </c>
      <c r="BB129" s="201">
        <f>COUNTIF(AZ$108:AZ129,OK)+COUNTIF(AZ$108:AZ129,RDGfix)+COUNTIF(AZ$108:AZ129,RDGave)+COUNTIF(AZ$108:AZ129,RDGevent)+BB$82-1</f>
        <v>0</v>
      </c>
      <c r="BC129" s="43"/>
      <c r="BD129" s="6" t="str">
        <f t="shared" si="995"/>
        <v/>
      </c>
      <c r="BE129" s="6" t="str">
        <f t="shared" si="996"/>
        <v/>
      </c>
      <c r="BF129" s="201">
        <f>COUNTIF(BD$108:BD129,OK)+COUNTIF(BD$108:BD129,RDGfix)+COUNTIF(BD$108:BD129,RDGave)+COUNTIF(BD$108:BD129,RDGevent)+BF$82-1</f>
        <v>0</v>
      </c>
      <c r="BG129" s="43"/>
      <c r="BH129" s="6" t="str">
        <f t="shared" si="997"/>
        <v/>
      </c>
      <c r="BI129" s="6" t="str">
        <f t="shared" si="998"/>
        <v/>
      </c>
      <c r="BJ129" s="201">
        <f>COUNTIF(BH$108:BH129,OK)+COUNTIF(BH$108:BH129,RDGfix)+COUNTIF(BH$108:BH129,RDGave)+COUNTIF(BH$108:BH129,RDGevent)+BJ$82-1</f>
        <v>0</v>
      </c>
      <c r="BK129" s="43"/>
      <c r="BL129" s="6" t="str">
        <f t="shared" si="999"/>
        <v/>
      </c>
      <c r="BM129" s="6" t="str">
        <f t="shared" si="1000"/>
        <v/>
      </c>
      <c r="BN129" s="201">
        <f>COUNTIF(BL$108:BL129,OK)+COUNTIF(BL$108:BL129,RDGfix)+COUNTIF(BL$108:BL129,RDGave)+COUNTIF(BL$108:BL129,RDGevent)+BN$82-1</f>
        <v>0</v>
      </c>
      <c r="BO129" s="43"/>
      <c r="BP129" s="6" t="str">
        <f t="shared" si="1001"/>
        <v/>
      </c>
      <c r="BQ129" s="6" t="str">
        <f t="shared" si="1002"/>
        <v/>
      </c>
      <c r="BR129" s="201">
        <f>COUNTIF(BP$108:BP129,OK)+COUNTIF(BP$108:BP129,RDGfix)+COUNTIF(BP$108:BP129,RDGave)+COUNTIF(BP$108:BP129,RDGevent)+BR$82-1</f>
        <v>0</v>
      </c>
      <c r="BS129" s="43"/>
      <c r="BT129" s="6" t="str">
        <f t="shared" si="1003"/>
        <v/>
      </c>
      <c r="BU129" s="6" t="str">
        <f t="shared" si="1004"/>
        <v/>
      </c>
      <c r="BV129" s="201">
        <f>COUNTIF(BT$108:BT129,OK)+COUNTIF(BT$108:BT129,RDGfix)+COUNTIF(BT$108:BT129,RDGave)+COUNTIF(BT$108:BT129,RDGevent)+BV$82-1</f>
        <v>0</v>
      </c>
      <c r="BW129" s="43"/>
      <c r="BX129" s="6" t="str">
        <f t="shared" si="1005"/>
        <v/>
      </c>
      <c r="BY129" s="6" t="str">
        <f t="shared" si="1006"/>
        <v/>
      </c>
      <c r="BZ129" s="201">
        <f>COUNTIF(BX$108:BX129,OK)+COUNTIF(BX$108:BX129,RDGfix)+COUNTIF(BX$108:BX129,RDGave)+COUNTIF(BX$108:BX129,RDGevent)+BZ$82-1</f>
        <v>0</v>
      </c>
      <c r="CA129" s="43"/>
      <c r="CB129" s="6" t="str">
        <f t="shared" si="1007"/>
        <v/>
      </c>
      <c r="CC129" s="6" t="str">
        <f t="shared" si="1008"/>
        <v/>
      </c>
      <c r="CD129" s="201">
        <f>COUNTIF(CB$108:CB129,OK)+COUNTIF(CB$108:CB129,RDGfix)+COUNTIF(CB$108:CB129,RDGave)+COUNTIF(CB$108:CB129,RDGevent)+CD$82-1</f>
        <v>0</v>
      </c>
      <c r="CE129" s="43"/>
      <c r="CF129" s="6" t="str">
        <f t="shared" si="1009"/>
        <v/>
      </c>
      <c r="CG129" s="6" t="str">
        <f t="shared" si="1010"/>
        <v/>
      </c>
      <c r="CH129" s="201">
        <f>COUNTIF(CF$108:CF129,OK)+COUNTIF(CF$108:CF129,RDGfix)+COUNTIF(CF$108:CF129,RDGave)+COUNTIF(CF$108:CF129,RDGevent)+CH$82-1</f>
        <v>0</v>
      </c>
      <c r="CI129" s="43"/>
      <c r="CJ129" s="6" t="str">
        <f t="shared" si="1011"/>
        <v/>
      </c>
      <c r="CK129" s="6" t="str">
        <f t="shared" si="1012"/>
        <v/>
      </c>
      <c r="CL129" s="201">
        <f>COUNTIF(CJ$108:CJ129,OK)+COUNTIF(CJ$108:CJ129,RDGfix)+COUNTIF(CJ$108:CJ129,RDGave)+COUNTIF(CJ$108:CJ129,RDGevent)+CL$82-1</f>
        <v>0</v>
      </c>
      <c r="CM129" s="43"/>
      <c r="CN129" s="6" t="str">
        <f t="shared" si="1013"/>
        <v/>
      </c>
      <c r="CO129" s="6" t="str">
        <f t="shared" si="1014"/>
        <v/>
      </c>
      <c r="CP129" s="201">
        <f>COUNTIF(CN$108:CN129,OK)+COUNTIF(CN$108:CN129,RDGfix)+COUNTIF(CN$108:CN129,RDGave)+COUNTIF(CN$108:CN129,RDGevent)+CP$82-1</f>
        <v>0</v>
      </c>
      <c r="CQ129" s="43"/>
      <c r="CR129" s="6" t="str">
        <f t="shared" si="1015"/>
        <v/>
      </c>
      <c r="CS129" s="6" t="str">
        <f t="shared" si="1016"/>
        <v/>
      </c>
      <c r="CT129" s="201">
        <f>COUNTIF(CR$108:CR129,OK)+COUNTIF(CR$108:CR129,RDGfix)+COUNTIF(CR$108:CR129,RDGave)+COUNTIF(CR$108:CR129,RDGevent)+CT$82-1</f>
        <v>0</v>
      </c>
      <c r="CU129" s="43"/>
      <c r="CV129" s="6" t="str">
        <f t="shared" si="1017"/>
        <v/>
      </c>
      <c r="CW129" s="6" t="str">
        <f t="shared" si="1018"/>
        <v/>
      </c>
      <c r="CX129" s="201">
        <f>COUNTIF(CV$108:CV129,OK)+COUNTIF(CV$108:CV129,RDGfix)+COUNTIF(CV$108:CV129,RDGave)+COUNTIF(CV$108:CV129,RDGevent)+CX$82-1</f>
        <v>0</v>
      </c>
      <c r="CY129" s="43"/>
      <c r="CZ129" s="6" t="str">
        <f t="shared" si="1019"/>
        <v/>
      </c>
      <c r="DA129" s="6" t="str">
        <f t="shared" si="1020"/>
        <v/>
      </c>
      <c r="DB129" s="201">
        <f>COUNTIF(CZ$108:CZ129,OK)+COUNTIF(CZ$108:CZ129,RDGfix)+COUNTIF(CZ$108:CZ129,RDGave)+COUNTIF(CZ$108:CZ129,RDGevent)+DB$82-1</f>
        <v>0</v>
      </c>
      <c r="DC129" s="43"/>
      <c r="DD129" s="6" t="str">
        <f t="shared" si="1021"/>
        <v/>
      </c>
      <c r="DE129" s="6" t="str">
        <f t="shared" si="1022"/>
        <v/>
      </c>
      <c r="DF129" s="201">
        <f>COUNTIF(DD$108:DD129,OK)+COUNTIF(DD$108:DD129,RDGfix)+COUNTIF(DD$108:DD129,RDGave)+COUNTIF(DD$108:DD129,RDGevent)+DF$82-1</f>
        <v>0</v>
      </c>
      <c r="DG129" s="43"/>
      <c r="DH129" s="6" t="str">
        <f t="shared" si="1023"/>
        <v/>
      </c>
      <c r="DI129" s="6" t="str">
        <f t="shared" si="1024"/>
        <v/>
      </c>
      <c r="DJ129" s="201">
        <f>COUNTIF(DH$108:DH129,OK)+COUNTIF(DH$108:DH129,RDGfix)+COUNTIF(DH$108:DH129,RDGave)+COUNTIF(DH$108:DH129,RDGevent)+DJ$82-1</f>
        <v>0</v>
      </c>
      <c r="DK129" s="43"/>
      <c r="DL129" s="6" t="str">
        <f t="shared" si="1025"/>
        <v/>
      </c>
      <c r="DM129" s="6" t="str">
        <f t="shared" si="1026"/>
        <v/>
      </c>
      <c r="DN129" s="201">
        <f>COUNTIF(DL$108:DL129,OK)+COUNTIF(DL$108:DL129,RDGfix)+COUNTIF(DL$108:DL129,RDGave)+COUNTIF(DL$108:DL129,RDGevent)+DN$82-1</f>
        <v>0</v>
      </c>
      <c r="DO129" s="43"/>
      <c r="DP129" s="6" t="str">
        <f t="shared" si="1027"/>
        <v/>
      </c>
      <c r="DQ129" s="6" t="str">
        <f t="shared" si="1028"/>
        <v/>
      </c>
      <c r="DR129" s="201">
        <f>COUNTIF(DP$108:DP129,OK)+COUNTIF(DP$108:DP129,RDGfix)+COUNTIF(DP$108:DP129,RDGave)+COUNTIF(DP$108:DP129,RDGevent)+DR$82-1</f>
        <v>0</v>
      </c>
      <c r="DS129" s="43"/>
      <c r="DT129" s="6" t="str">
        <f t="shared" si="1029"/>
        <v/>
      </c>
      <c r="DU129" s="6" t="str">
        <f t="shared" si="1030"/>
        <v/>
      </c>
      <c r="DV129" s="201">
        <f>COUNTIF(DT$108:DT129,OK)+COUNTIF(DT$108:DT129,RDGfix)+COUNTIF(DT$108:DT129,RDGave)+COUNTIF(DT$108:DT129,RDGevent)+DV$82-1</f>
        <v>0</v>
      </c>
      <c r="DW129" s="43"/>
      <c r="DX129" s="6" t="str">
        <f t="shared" si="1031"/>
        <v/>
      </c>
      <c r="DY129" s="6" t="str">
        <f t="shared" si="1032"/>
        <v/>
      </c>
      <c r="DZ129" s="201">
        <f>COUNTIF(DX$108:DX129,OK)+COUNTIF(DX$108:DX129,RDGfix)+COUNTIF(DX$108:DX129,RDGave)+COUNTIF(DX$108:DX129,RDGevent)+DZ$82-1</f>
        <v>0</v>
      </c>
      <c r="EA129" s="43"/>
      <c r="EB129" s="6" t="str">
        <f t="shared" si="1033"/>
        <v/>
      </c>
      <c r="EC129" s="6" t="str">
        <f t="shared" si="1034"/>
        <v/>
      </c>
      <c r="ED129" s="201">
        <f>COUNTIF(EB$108:EB129,OK)+COUNTIF(EB$108:EB129,RDGfix)+COUNTIF(EB$108:EB129,RDGave)+COUNTIF(EB$108:EB129,RDGevent)+ED$82-1</f>
        <v>0</v>
      </c>
      <c r="EE129" s="43"/>
      <c r="EF129" s="6" t="str">
        <f t="shared" si="1035"/>
        <v/>
      </c>
      <c r="EG129" s="6" t="str">
        <f t="shared" si="1036"/>
        <v/>
      </c>
      <c r="EH129" s="201">
        <f>COUNTIF(EF$108:EF129,OK)+COUNTIF(EF$108:EF129,RDGfix)+COUNTIF(EF$108:EF129,RDGave)+COUNTIF(EF$108:EF129,RDGevent)+EH$82-1</f>
        <v>0</v>
      </c>
      <c r="EI129" s="43"/>
      <c r="EJ129" s="6" t="str">
        <f t="shared" si="1037"/>
        <v/>
      </c>
      <c r="EK129" s="6" t="str">
        <f t="shared" si="1038"/>
        <v/>
      </c>
      <c r="EL129" s="201">
        <f>COUNTIF(EJ$108:EJ129,OK)+COUNTIF(EJ$108:EJ129,RDGfix)+COUNTIF(EJ$108:EJ129,RDGave)+COUNTIF(EJ$108:EJ129,RDGevent)+EL$82-1</f>
        <v>0</v>
      </c>
      <c r="EM129" s="43"/>
      <c r="EN129" s="6" t="str">
        <f t="shared" si="1039"/>
        <v/>
      </c>
      <c r="EO129" s="6" t="str">
        <f t="shared" si="1040"/>
        <v/>
      </c>
      <c r="EP129" s="201">
        <f>COUNTIF(EN$108:EN129,OK)+COUNTIF(EN$108:EN129,RDGfix)+COUNTIF(EN$108:EN129,RDGave)+COUNTIF(EN$108:EN129,RDGevent)+EP$82-1</f>
        <v>0</v>
      </c>
      <c r="EQ129" s="43"/>
      <c r="ER129" s="6" t="str">
        <f t="shared" si="1041"/>
        <v/>
      </c>
      <c r="ES129" s="6" t="str">
        <f t="shared" si="1042"/>
        <v/>
      </c>
      <c r="ET129" s="201">
        <f>COUNTIF(ER$108:ER129,OK)+COUNTIF(ER$108:ER129,RDGfix)+COUNTIF(ER$108:ER129,RDGave)+COUNTIF(ER$108:ER129,RDGevent)+ET$82-1</f>
        <v>0</v>
      </c>
      <c r="EU129" s="43"/>
      <c r="EV129" s="6" t="str">
        <f t="shared" si="1043"/>
        <v/>
      </c>
      <c r="EW129" s="6" t="str">
        <f t="shared" si="1044"/>
        <v/>
      </c>
      <c r="EX129" s="201">
        <f>COUNTIF(EV$108:EV129,OK)+COUNTIF(EV$108:EV129,RDGfix)+COUNTIF(EV$108:EV129,RDGave)+COUNTIF(EV$108:EV129,RDGevent)+EX$82-1</f>
        <v>0</v>
      </c>
      <c r="EY129" s="43"/>
      <c r="EZ129" s="6" t="str">
        <f t="shared" si="1045"/>
        <v/>
      </c>
      <c r="FA129" s="6" t="str">
        <f t="shared" si="1046"/>
        <v/>
      </c>
      <c r="FB129" s="201">
        <f>COUNTIF(EZ$108:EZ129,OK)+COUNTIF(EZ$108:EZ129,RDGfix)+COUNTIF(EZ$108:EZ129,RDGave)+COUNTIF(EZ$108:EZ129,RDGevent)+FB$82-1</f>
        <v>0</v>
      </c>
      <c r="FC129" s="43"/>
      <c r="FD129" s="6" t="str">
        <f t="shared" si="1047"/>
        <v/>
      </c>
      <c r="FE129" s="6" t="str">
        <f t="shared" si="1048"/>
        <v/>
      </c>
      <c r="FF129" s="201">
        <f>COUNTIF(FD$108:FD129,OK)+COUNTIF(FD$108:FD129,RDGfix)+COUNTIF(FD$108:FD129,RDGave)+COUNTIF(FD$108:FD129,RDGevent)+FF$82-1</f>
        <v>0</v>
      </c>
      <c r="FG129" s="43"/>
      <c r="FH129" s="6" t="str">
        <f t="shared" si="1049"/>
        <v/>
      </c>
      <c r="FI129" s="6" t="str">
        <f t="shared" si="1050"/>
        <v/>
      </c>
      <c r="FJ129" s="201">
        <f>COUNTIF(FH$108:FH129,OK)+COUNTIF(FH$108:FH129,RDGfix)+COUNTIF(FH$108:FH129,RDGave)+COUNTIF(FH$108:FH129,RDGevent)+FJ$82-1</f>
        <v>0</v>
      </c>
      <c r="FK129" s="2"/>
      <c r="FL129" s="53"/>
      <c r="FM129" s="2"/>
    </row>
    <row r="130" spans="2:169">
      <c r="B130" s="5" t="s">
        <v>321</v>
      </c>
      <c r="C130" s="242"/>
      <c r="D130" s="6" t="str">
        <f t="shared" si="890"/>
        <v/>
      </c>
      <c r="E130" s="6" t="str">
        <f t="shared" si="649"/>
        <v/>
      </c>
      <c r="F130" s="201">
        <f>COUNTIF(D$108:D130,OK)+COUNTIF(D$108:D130,RDGfix)+COUNTIF(D$108:D130,RDGave)+COUNTIF(D$108:D130,RDGevent)</f>
        <v>0</v>
      </c>
      <c r="G130" s="242"/>
      <c r="H130" s="6" t="str">
        <f t="shared" si="971"/>
        <v/>
      </c>
      <c r="I130" s="6" t="str">
        <f t="shared" si="972"/>
        <v/>
      </c>
      <c r="J130" s="201">
        <f>COUNTIF(H$108:H130,OK)+COUNTIF(H$108:H130,RDGfix)+COUNTIF(H$108:H130,RDGave)+COUNTIF(H$108:H130,RDGevent)+J$82-1</f>
        <v>0</v>
      </c>
      <c r="K130" s="43"/>
      <c r="L130" s="6" t="str">
        <f t="shared" si="973"/>
        <v/>
      </c>
      <c r="M130" s="6" t="str">
        <f t="shared" si="974"/>
        <v/>
      </c>
      <c r="N130" s="201">
        <f>COUNTIF(L$108:L130,OK)+COUNTIF(L$108:L130,RDGfix)+COUNTIF(L$108:L130,RDGave)+COUNTIF(L$108:L130,RDGevent)+N$82-1</f>
        <v>0</v>
      </c>
      <c r="O130" s="43"/>
      <c r="P130" s="6" t="str">
        <f t="shared" si="975"/>
        <v/>
      </c>
      <c r="Q130" s="6" t="str">
        <f t="shared" si="976"/>
        <v/>
      </c>
      <c r="R130" s="201">
        <f>COUNTIF(P$108:P130,OK)+COUNTIF(P$108:P130,RDGfix)+COUNTIF(P$108:P130,RDGave)+COUNTIF(P$108:P130,RDGevent)+R$82-1</f>
        <v>0</v>
      </c>
      <c r="S130" s="43"/>
      <c r="T130" s="6" t="str">
        <f t="shared" si="977"/>
        <v/>
      </c>
      <c r="U130" s="6" t="str">
        <f t="shared" si="978"/>
        <v/>
      </c>
      <c r="V130" s="201">
        <f>COUNTIF(T$108:T130,OK)+COUNTIF(T$108:T130,RDGfix)+COUNTIF(T$108:T130,RDGave)+COUNTIF(T$108:T130,RDGevent)+V$82-1</f>
        <v>0</v>
      </c>
      <c r="W130" s="43"/>
      <c r="X130" s="6" t="str">
        <f t="shared" si="979"/>
        <v/>
      </c>
      <c r="Y130" s="6" t="str">
        <f t="shared" si="980"/>
        <v/>
      </c>
      <c r="Z130" s="201">
        <f>COUNTIF(X$108:X130,OK)+COUNTIF(X$108:X130,RDGfix)+COUNTIF(X$108:X130,RDGave)+COUNTIF(X$108:X130,RDGevent)+Z$82-1</f>
        <v>0</v>
      </c>
      <c r="AA130" s="43"/>
      <c r="AB130" s="6" t="str">
        <f t="shared" si="981"/>
        <v/>
      </c>
      <c r="AC130" s="6" t="str">
        <f t="shared" si="982"/>
        <v/>
      </c>
      <c r="AD130" s="201">
        <f>COUNTIF(AB$108:AB130,OK)+COUNTIF(AB$108:AB130,RDGfix)+COUNTIF(AB$108:AB130,RDGave)+COUNTIF(AB$108:AB130,RDGevent)+AD$82-1</f>
        <v>0</v>
      </c>
      <c r="AE130" s="43"/>
      <c r="AF130" s="6" t="str">
        <f t="shared" si="983"/>
        <v/>
      </c>
      <c r="AG130" s="6" t="str">
        <f t="shared" si="984"/>
        <v/>
      </c>
      <c r="AH130" s="201">
        <f>COUNTIF(AF$108:AF130,OK)+COUNTIF(AF$108:AF130,RDGfix)+COUNTIF(AF$108:AF130,RDGave)+COUNTIF(AF$108:AF130,RDGevent)+AH$82-1</f>
        <v>0</v>
      </c>
      <c r="AI130" s="43"/>
      <c r="AJ130" s="6" t="str">
        <f t="shared" si="985"/>
        <v/>
      </c>
      <c r="AK130" s="6" t="str">
        <f t="shared" si="986"/>
        <v/>
      </c>
      <c r="AL130" s="201">
        <f>COUNTIF(AJ$108:AJ130,OK)+COUNTIF(AJ$108:AJ130,RDGfix)+COUNTIF(AJ$108:AJ130,RDGave)+COUNTIF(AJ$108:AJ130,RDGevent)+AL$82-1</f>
        <v>0</v>
      </c>
      <c r="AM130" s="242"/>
      <c r="AN130" s="6" t="str">
        <f t="shared" si="987"/>
        <v/>
      </c>
      <c r="AO130" s="6" t="str">
        <f t="shared" si="988"/>
        <v/>
      </c>
      <c r="AP130" s="201">
        <f>COUNTIF(AN$108:AN130,OK)+COUNTIF(AN$108:AN130,RDGfix)+COUNTIF(AN$108:AN130,RDGave)+COUNTIF(AN$108:AN130,RDGevent)+AP$82-1</f>
        <v>0</v>
      </c>
      <c r="AQ130" s="43"/>
      <c r="AR130" s="6" t="str">
        <f t="shared" si="989"/>
        <v/>
      </c>
      <c r="AS130" s="6" t="str">
        <f t="shared" si="990"/>
        <v/>
      </c>
      <c r="AT130" s="201">
        <f>COUNTIF(AR$108:AR130,OK)+COUNTIF(AR$108:AR130,RDGfix)+COUNTIF(AR$108:AR130,RDGave)+COUNTIF(AR$108:AR130,RDGevent)+AT$82-1</f>
        <v>0</v>
      </c>
      <c r="AU130" s="43"/>
      <c r="AV130" s="6" t="str">
        <f t="shared" si="991"/>
        <v/>
      </c>
      <c r="AW130" s="6" t="str">
        <f t="shared" si="992"/>
        <v/>
      </c>
      <c r="AX130" s="201">
        <f>COUNTIF(AV$108:AV130,OK)+COUNTIF(AV$108:AV130,RDGfix)+COUNTIF(AV$108:AV130,RDGave)+COUNTIF(AV$108:AV130,RDGevent)+AX$82-1</f>
        <v>0</v>
      </c>
      <c r="AY130" s="43"/>
      <c r="AZ130" s="6" t="str">
        <f t="shared" si="993"/>
        <v/>
      </c>
      <c r="BA130" s="6" t="str">
        <f t="shared" si="994"/>
        <v/>
      </c>
      <c r="BB130" s="201">
        <f>COUNTIF(AZ$108:AZ130,OK)+COUNTIF(AZ$108:AZ130,RDGfix)+COUNTIF(AZ$108:AZ130,RDGave)+COUNTIF(AZ$108:AZ130,RDGevent)+BB$82-1</f>
        <v>0</v>
      </c>
      <c r="BC130" s="43"/>
      <c r="BD130" s="6" t="str">
        <f t="shared" si="995"/>
        <v/>
      </c>
      <c r="BE130" s="6" t="str">
        <f t="shared" si="996"/>
        <v/>
      </c>
      <c r="BF130" s="201">
        <f>COUNTIF(BD$108:BD130,OK)+COUNTIF(BD$108:BD130,RDGfix)+COUNTIF(BD$108:BD130,RDGave)+COUNTIF(BD$108:BD130,RDGevent)+BF$82-1</f>
        <v>0</v>
      </c>
      <c r="BG130" s="43"/>
      <c r="BH130" s="6" t="str">
        <f t="shared" si="997"/>
        <v/>
      </c>
      <c r="BI130" s="6" t="str">
        <f t="shared" si="998"/>
        <v/>
      </c>
      <c r="BJ130" s="201">
        <f>COUNTIF(BH$108:BH130,OK)+COUNTIF(BH$108:BH130,RDGfix)+COUNTIF(BH$108:BH130,RDGave)+COUNTIF(BH$108:BH130,RDGevent)+BJ$82-1</f>
        <v>0</v>
      </c>
      <c r="BK130" s="43"/>
      <c r="BL130" s="6" t="str">
        <f t="shared" si="999"/>
        <v/>
      </c>
      <c r="BM130" s="6" t="str">
        <f t="shared" si="1000"/>
        <v/>
      </c>
      <c r="BN130" s="201">
        <f>COUNTIF(BL$108:BL130,OK)+COUNTIF(BL$108:BL130,RDGfix)+COUNTIF(BL$108:BL130,RDGave)+COUNTIF(BL$108:BL130,RDGevent)+BN$82-1</f>
        <v>0</v>
      </c>
      <c r="BO130" s="43"/>
      <c r="BP130" s="6" t="str">
        <f t="shared" si="1001"/>
        <v/>
      </c>
      <c r="BQ130" s="6" t="str">
        <f t="shared" si="1002"/>
        <v/>
      </c>
      <c r="BR130" s="201">
        <f>COUNTIF(BP$108:BP130,OK)+COUNTIF(BP$108:BP130,RDGfix)+COUNTIF(BP$108:BP130,RDGave)+COUNTIF(BP$108:BP130,RDGevent)+BR$82-1</f>
        <v>0</v>
      </c>
      <c r="BS130" s="43"/>
      <c r="BT130" s="6" t="str">
        <f t="shared" si="1003"/>
        <v/>
      </c>
      <c r="BU130" s="6" t="str">
        <f t="shared" si="1004"/>
        <v/>
      </c>
      <c r="BV130" s="201">
        <f>COUNTIF(BT$108:BT130,OK)+COUNTIF(BT$108:BT130,RDGfix)+COUNTIF(BT$108:BT130,RDGave)+COUNTIF(BT$108:BT130,RDGevent)+BV$82-1</f>
        <v>0</v>
      </c>
      <c r="BW130" s="43"/>
      <c r="BX130" s="6" t="str">
        <f t="shared" si="1005"/>
        <v/>
      </c>
      <c r="BY130" s="6" t="str">
        <f t="shared" si="1006"/>
        <v/>
      </c>
      <c r="BZ130" s="201">
        <f>COUNTIF(BX$108:BX130,OK)+COUNTIF(BX$108:BX130,RDGfix)+COUNTIF(BX$108:BX130,RDGave)+COUNTIF(BX$108:BX130,RDGevent)+BZ$82-1</f>
        <v>0</v>
      </c>
      <c r="CA130" s="43"/>
      <c r="CB130" s="6" t="str">
        <f t="shared" si="1007"/>
        <v/>
      </c>
      <c r="CC130" s="6" t="str">
        <f t="shared" si="1008"/>
        <v/>
      </c>
      <c r="CD130" s="201">
        <f>COUNTIF(CB$108:CB130,OK)+COUNTIF(CB$108:CB130,RDGfix)+COUNTIF(CB$108:CB130,RDGave)+COUNTIF(CB$108:CB130,RDGevent)+CD$82-1</f>
        <v>0</v>
      </c>
      <c r="CE130" s="43"/>
      <c r="CF130" s="6" t="str">
        <f t="shared" si="1009"/>
        <v/>
      </c>
      <c r="CG130" s="6" t="str">
        <f t="shared" si="1010"/>
        <v/>
      </c>
      <c r="CH130" s="201">
        <f>COUNTIF(CF$108:CF130,OK)+COUNTIF(CF$108:CF130,RDGfix)+COUNTIF(CF$108:CF130,RDGave)+COUNTIF(CF$108:CF130,RDGevent)+CH$82-1</f>
        <v>0</v>
      </c>
      <c r="CI130" s="43"/>
      <c r="CJ130" s="6" t="str">
        <f t="shared" si="1011"/>
        <v/>
      </c>
      <c r="CK130" s="6" t="str">
        <f t="shared" si="1012"/>
        <v/>
      </c>
      <c r="CL130" s="201">
        <f>COUNTIF(CJ$108:CJ130,OK)+COUNTIF(CJ$108:CJ130,RDGfix)+COUNTIF(CJ$108:CJ130,RDGave)+COUNTIF(CJ$108:CJ130,RDGevent)+CL$82-1</f>
        <v>0</v>
      </c>
      <c r="CM130" s="43"/>
      <c r="CN130" s="6" t="str">
        <f t="shared" si="1013"/>
        <v/>
      </c>
      <c r="CO130" s="6" t="str">
        <f t="shared" si="1014"/>
        <v/>
      </c>
      <c r="CP130" s="201">
        <f>COUNTIF(CN$108:CN130,OK)+COUNTIF(CN$108:CN130,RDGfix)+COUNTIF(CN$108:CN130,RDGave)+COUNTIF(CN$108:CN130,RDGevent)+CP$82-1</f>
        <v>0</v>
      </c>
      <c r="CQ130" s="43"/>
      <c r="CR130" s="6" t="str">
        <f t="shared" si="1015"/>
        <v/>
      </c>
      <c r="CS130" s="6" t="str">
        <f t="shared" si="1016"/>
        <v/>
      </c>
      <c r="CT130" s="201">
        <f>COUNTIF(CR$108:CR130,OK)+COUNTIF(CR$108:CR130,RDGfix)+COUNTIF(CR$108:CR130,RDGave)+COUNTIF(CR$108:CR130,RDGevent)+CT$82-1</f>
        <v>0</v>
      </c>
      <c r="CU130" s="43"/>
      <c r="CV130" s="6" t="str">
        <f t="shared" si="1017"/>
        <v/>
      </c>
      <c r="CW130" s="6" t="str">
        <f t="shared" si="1018"/>
        <v/>
      </c>
      <c r="CX130" s="201">
        <f>COUNTIF(CV$108:CV130,OK)+COUNTIF(CV$108:CV130,RDGfix)+COUNTIF(CV$108:CV130,RDGave)+COUNTIF(CV$108:CV130,RDGevent)+CX$82-1</f>
        <v>0</v>
      </c>
      <c r="CY130" s="43"/>
      <c r="CZ130" s="6" t="str">
        <f t="shared" si="1019"/>
        <v/>
      </c>
      <c r="DA130" s="6" t="str">
        <f t="shared" si="1020"/>
        <v/>
      </c>
      <c r="DB130" s="201">
        <f>COUNTIF(CZ$108:CZ130,OK)+COUNTIF(CZ$108:CZ130,RDGfix)+COUNTIF(CZ$108:CZ130,RDGave)+COUNTIF(CZ$108:CZ130,RDGevent)+DB$82-1</f>
        <v>0</v>
      </c>
      <c r="DC130" s="43"/>
      <c r="DD130" s="6" t="str">
        <f t="shared" si="1021"/>
        <v/>
      </c>
      <c r="DE130" s="6" t="str">
        <f t="shared" si="1022"/>
        <v/>
      </c>
      <c r="DF130" s="201">
        <f>COUNTIF(DD$108:DD130,OK)+COUNTIF(DD$108:DD130,RDGfix)+COUNTIF(DD$108:DD130,RDGave)+COUNTIF(DD$108:DD130,RDGevent)+DF$82-1</f>
        <v>0</v>
      </c>
      <c r="DG130" s="43"/>
      <c r="DH130" s="6" t="str">
        <f t="shared" si="1023"/>
        <v/>
      </c>
      <c r="DI130" s="6" t="str">
        <f t="shared" si="1024"/>
        <v/>
      </c>
      <c r="DJ130" s="201">
        <f>COUNTIF(DH$108:DH130,OK)+COUNTIF(DH$108:DH130,RDGfix)+COUNTIF(DH$108:DH130,RDGave)+COUNTIF(DH$108:DH130,RDGevent)+DJ$82-1</f>
        <v>0</v>
      </c>
      <c r="DK130" s="43"/>
      <c r="DL130" s="6" t="str">
        <f t="shared" si="1025"/>
        <v/>
      </c>
      <c r="DM130" s="6" t="str">
        <f t="shared" si="1026"/>
        <v/>
      </c>
      <c r="DN130" s="201">
        <f>COUNTIF(DL$108:DL130,OK)+COUNTIF(DL$108:DL130,RDGfix)+COUNTIF(DL$108:DL130,RDGave)+COUNTIF(DL$108:DL130,RDGevent)+DN$82-1</f>
        <v>0</v>
      </c>
      <c r="DO130" s="43"/>
      <c r="DP130" s="6" t="str">
        <f t="shared" si="1027"/>
        <v/>
      </c>
      <c r="DQ130" s="6" t="str">
        <f t="shared" si="1028"/>
        <v/>
      </c>
      <c r="DR130" s="201">
        <f>COUNTIF(DP$108:DP130,OK)+COUNTIF(DP$108:DP130,RDGfix)+COUNTIF(DP$108:DP130,RDGave)+COUNTIF(DP$108:DP130,RDGevent)+DR$82-1</f>
        <v>0</v>
      </c>
      <c r="DS130" s="43"/>
      <c r="DT130" s="6" t="str">
        <f t="shared" si="1029"/>
        <v/>
      </c>
      <c r="DU130" s="6" t="str">
        <f t="shared" si="1030"/>
        <v/>
      </c>
      <c r="DV130" s="201">
        <f>COUNTIF(DT$108:DT130,OK)+COUNTIF(DT$108:DT130,RDGfix)+COUNTIF(DT$108:DT130,RDGave)+COUNTIF(DT$108:DT130,RDGevent)+DV$82-1</f>
        <v>0</v>
      </c>
      <c r="DW130" s="43"/>
      <c r="DX130" s="6" t="str">
        <f t="shared" si="1031"/>
        <v/>
      </c>
      <c r="DY130" s="6" t="str">
        <f t="shared" si="1032"/>
        <v/>
      </c>
      <c r="DZ130" s="201">
        <f>COUNTIF(DX$108:DX130,OK)+COUNTIF(DX$108:DX130,RDGfix)+COUNTIF(DX$108:DX130,RDGave)+COUNTIF(DX$108:DX130,RDGevent)+DZ$82-1</f>
        <v>0</v>
      </c>
      <c r="EA130" s="43"/>
      <c r="EB130" s="6" t="str">
        <f t="shared" si="1033"/>
        <v/>
      </c>
      <c r="EC130" s="6" t="str">
        <f t="shared" si="1034"/>
        <v/>
      </c>
      <c r="ED130" s="201">
        <f>COUNTIF(EB$108:EB130,OK)+COUNTIF(EB$108:EB130,RDGfix)+COUNTIF(EB$108:EB130,RDGave)+COUNTIF(EB$108:EB130,RDGevent)+ED$82-1</f>
        <v>0</v>
      </c>
      <c r="EE130" s="43"/>
      <c r="EF130" s="6" t="str">
        <f t="shared" si="1035"/>
        <v/>
      </c>
      <c r="EG130" s="6" t="str">
        <f t="shared" si="1036"/>
        <v/>
      </c>
      <c r="EH130" s="201">
        <f>COUNTIF(EF$108:EF130,OK)+COUNTIF(EF$108:EF130,RDGfix)+COUNTIF(EF$108:EF130,RDGave)+COUNTIF(EF$108:EF130,RDGevent)+EH$82-1</f>
        <v>0</v>
      </c>
      <c r="EI130" s="43"/>
      <c r="EJ130" s="6" t="str">
        <f t="shared" si="1037"/>
        <v/>
      </c>
      <c r="EK130" s="6" t="str">
        <f t="shared" si="1038"/>
        <v/>
      </c>
      <c r="EL130" s="201">
        <f>COUNTIF(EJ$108:EJ130,OK)+COUNTIF(EJ$108:EJ130,RDGfix)+COUNTIF(EJ$108:EJ130,RDGave)+COUNTIF(EJ$108:EJ130,RDGevent)+EL$82-1</f>
        <v>0</v>
      </c>
      <c r="EM130" s="43"/>
      <c r="EN130" s="6" t="str">
        <f t="shared" si="1039"/>
        <v/>
      </c>
      <c r="EO130" s="6" t="str">
        <f t="shared" si="1040"/>
        <v/>
      </c>
      <c r="EP130" s="201">
        <f>COUNTIF(EN$108:EN130,OK)+COUNTIF(EN$108:EN130,RDGfix)+COUNTIF(EN$108:EN130,RDGave)+COUNTIF(EN$108:EN130,RDGevent)+EP$82-1</f>
        <v>0</v>
      </c>
      <c r="EQ130" s="43"/>
      <c r="ER130" s="6" t="str">
        <f t="shared" si="1041"/>
        <v/>
      </c>
      <c r="ES130" s="6" t="str">
        <f t="shared" si="1042"/>
        <v/>
      </c>
      <c r="ET130" s="201">
        <f>COUNTIF(ER$108:ER130,OK)+COUNTIF(ER$108:ER130,RDGfix)+COUNTIF(ER$108:ER130,RDGave)+COUNTIF(ER$108:ER130,RDGevent)+ET$82-1</f>
        <v>0</v>
      </c>
      <c r="EU130" s="43"/>
      <c r="EV130" s="6" t="str">
        <f t="shared" si="1043"/>
        <v/>
      </c>
      <c r="EW130" s="6" t="str">
        <f t="shared" si="1044"/>
        <v/>
      </c>
      <c r="EX130" s="201">
        <f>COUNTIF(EV$108:EV130,OK)+COUNTIF(EV$108:EV130,RDGfix)+COUNTIF(EV$108:EV130,RDGave)+COUNTIF(EV$108:EV130,RDGevent)+EX$82-1</f>
        <v>0</v>
      </c>
      <c r="EY130" s="43"/>
      <c r="EZ130" s="6" t="str">
        <f t="shared" si="1045"/>
        <v/>
      </c>
      <c r="FA130" s="6" t="str">
        <f t="shared" si="1046"/>
        <v/>
      </c>
      <c r="FB130" s="201">
        <f>COUNTIF(EZ$108:EZ130,OK)+COUNTIF(EZ$108:EZ130,RDGfix)+COUNTIF(EZ$108:EZ130,RDGave)+COUNTIF(EZ$108:EZ130,RDGevent)+FB$82-1</f>
        <v>0</v>
      </c>
      <c r="FC130" s="43"/>
      <c r="FD130" s="6" t="str">
        <f t="shared" si="1047"/>
        <v/>
      </c>
      <c r="FE130" s="6" t="str">
        <f t="shared" si="1048"/>
        <v/>
      </c>
      <c r="FF130" s="201">
        <f>COUNTIF(FD$108:FD130,OK)+COUNTIF(FD$108:FD130,RDGfix)+COUNTIF(FD$108:FD130,RDGave)+COUNTIF(FD$108:FD130,RDGevent)+FF$82-1</f>
        <v>0</v>
      </c>
      <c r="FG130" s="43"/>
      <c r="FH130" s="6" t="str">
        <f t="shared" si="1049"/>
        <v/>
      </c>
      <c r="FI130" s="6" t="str">
        <f t="shared" si="1050"/>
        <v/>
      </c>
      <c r="FJ130" s="201">
        <f>COUNTIF(FH$108:FH130,OK)+COUNTIF(FH$108:FH130,RDGfix)+COUNTIF(FH$108:FH130,RDGave)+COUNTIF(FH$108:FH130,RDGevent)+FJ$82-1</f>
        <v>0</v>
      </c>
      <c r="FK130" s="2"/>
      <c r="FL130" s="53"/>
      <c r="FM130" s="2"/>
    </row>
    <row r="131" spans="2:169">
      <c r="B131" s="5" t="s">
        <v>322</v>
      </c>
      <c r="C131" s="242"/>
      <c r="D131" s="6" t="str">
        <f t="shared" si="890"/>
        <v/>
      </c>
      <c r="E131" s="6" t="str">
        <f t="shared" si="649"/>
        <v/>
      </c>
      <c r="F131" s="201">
        <f>COUNTIF(D$108:D131,OK)+COUNTIF(D$108:D131,RDGfix)+COUNTIF(D$108:D131,RDGave)+COUNTIF(D$108:D131,RDGevent)</f>
        <v>0</v>
      </c>
      <c r="G131" s="242"/>
      <c r="H131" s="6" t="str">
        <f t="shared" ref="H131" si="1051">IF(G131="","",OK)</f>
        <v/>
      </c>
      <c r="I131" s="6" t="str">
        <f t="shared" ref="I131" si="1052">IF(G131="","",IF(AND(H$107="L",H131="DNC"),$I$2,
IF(H131=OK,J131,IF(HLOOKUP(H131,Comments3,2,FALSE)=D,J$107,IF(HLOOKUP(H131,Comments3,2,FALSE)=A,VLOOKUP(G131,Averages,G$4,FALSE),IF(HLOOKUP(H131,Comments3,2,FALSE)=E,VLOOKUP(G131,EventAverage,2,FALSE), HLOOKUP(H131,Comments4,2,FALSE)))))))</f>
        <v/>
      </c>
      <c r="J131" s="201">
        <f>COUNTIF(H$108:H131,OK)+COUNTIF(H$108:H131,RDGfix)+COUNTIF(H$108:H131,RDGave)+COUNTIF(H$108:H131,RDGevent)+J$82-1</f>
        <v>0</v>
      </c>
      <c r="K131" s="43"/>
      <c r="L131" s="6" t="str">
        <f t="shared" ref="L131" si="1053">IF(K131="","",OK)</f>
        <v/>
      </c>
      <c r="M131" s="6" t="str">
        <f t="shared" ref="M131" si="1054">IF(K131="","",IF(AND(L$107="L",L131="DNC"),$I$2,
IF(L131=OK,N131,IF(HLOOKUP(L131,Comments3,2,FALSE)=D,N$107,IF(HLOOKUP(L131,Comments3,2,FALSE)=A,VLOOKUP(K131,Averages,K$4,FALSE),IF(HLOOKUP(L131,Comments3,2,FALSE)=E,VLOOKUP(K131,EventAverage,2,FALSE), HLOOKUP(L131,Comments4,2,FALSE)))))))</f>
        <v/>
      </c>
      <c r="N131" s="201">
        <f>COUNTIF(L$108:L131,OK)+COUNTIF(L$108:L131,RDGfix)+COUNTIF(L$108:L131,RDGave)+COUNTIF(L$108:L131,RDGevent)+N$82-1</f>
        <v>0</v>
      </c>
      <c r="O131" s="43"/>
      <c r="P131" s="6" t="str">
        <f t="shared" ref="P131" si="1055">IF(O131="","",OK)</f>
        <v/>
      </c>
      <c r="Q131" s="6" t="str">
        <f t="shared" ref="Q131" si="1056">IF(O131="","",IF(AND(P$107="L",P131="DNC"),$I$2,
IF(P131=OK,R131,IF(HLOOKUP(P131,Comments3,2,FALSE)=D,R$107,IF(HLOOKUP(P131,Comments3,2,FALSE)=A,VLOOKUP(O131,Averages,O$4,FALSE),IF(HLOOKUP(P131,Comments3,2,FALSE)=E,VLOOKUP(O131,EventAverage,2,FALSE), HLOOKUP(P131,Comments4,2,FALSE)))))))</f>
        <v/>
      </c>
      <c r="R131" s="201">
        <f>COUNTIF(P$108:P131,OK)+COUNTIF(P$108:P131,RDGfix)+COUNTIF(P$108:P131,RDGave)+COUNTIF(P$108:P131,RDGevent)+R$82-1</f>
        <v>0</v>
      </c>
      <c r="S131" s="43"/>
      <c r="T131" s="6" t="str">
        <f t="shared" ref="T131" si="1057">IF(S131="","",OK)</f>
        <v/>
      </c>
      <c r="U131" s="6" t="str">
        <f t="shared" ref="U131" si="1058">IF(S131="","",IF(AND(T$107="L",T131="DNC"),$I$2,
IF(T131=OK,V131,IF(HLOOKUP(T131,Comments3,2,FALSE)=D,V$107,IF(HLOOKUP(T131,Comments3,2,FALSE)=A,VLOOKUP(S131,Averages,S$4,FALSE),IF(HLOOKUP(T131,Comments3,2,FALSE)=E,VLOOKUP(S131,EventAverage,2,FALSE), HLOOKUP(T131,Comments4,2,FALSE)))))))</f>
        <v/>
      </c>
      <c r="V131" s="201">
        <f>COUNTIF(T$108:T131,OK)+COUNTIF(T$108:T131,RDGfix)+COUNTIF(T$108:T131,RDGave)+COUNTIF(T$108:T131,RDGevent)+V$82-1</f>
        <v>0</v>
      </c>
      <c r="W131" s="43"/>
      <c r="X131" s="6" t="str">
        <f t="shared" ref="X131" si="1059">IF(W131="","",OK)</f>
        <v/>
      </c>
      <c r="Y131" s="6" t="str">
        <f t="shared" ref="Y131" si="1060">IF(W131="","",IF(AND(X$107="L",X131="DNC"),$I$2,
IF(X131=OK,Z131,IF(HLOOKUP(X131,Comments3,2,FALSE)=D,Z$107,IF(HLOOKUP(X131,Comments3,2,FALSE)=A,VLOOKUP(W131,Averages,W$4,FALSE),IF(HLOOKUP(X131,Comments3,2,FALSE)=E,VLOOKUP(W131,EventAverage,2,FALSE), HLOOKUP(X131,Comments4,2,FALSE)))))))</f>
        <v/>
      </c>
      <c r="Z131" s="201">
        <f>COUNTIF(X$108:X131,OK)+COUNTIF(X$108:X131,RDGfix)+COUNTIF(X$108:X131,RDGave)+COUNTIF(X$108:X131,RDGevent)+Z$82-1</f>
        <v>0</v>
      </c>
      <c r="AA131" s="43"/>
      <c r="AB131" s="6" t="str">
        <f t="shared" ref="AB131" si="1061">IF(AA131="","",OK)</f>
        <v/>
      </c>
      <c r="AC131" s="6" t="str">
        <f t="shared" ref="AC131" si="1062">IF(AA131="","",IF(AND(AB$107="L",AB131="DNC"),$I$2,
IF(AB131=OK,AD131,IF(HLOOKUP(AB131,Comments3,2,FALSE)=D,AD$107,IF(HLOOKUP(AB131,Comments3,2,FALSE)=A,VLOOKUP(AA131,Averages,AA$4,FALSE),IF(HLOOKUP(AB131,Comments3,2,FALSE)=E,VLOOKUP(AA131,EventAverage,2,FALSE), HLOOKUP(AB131,Comments4,2,FALSE)))))))</f>
        <v/>
      </c>
      <c r="AD131" s="201">
        <f>COUNTIF(AB$108:AB131,OK)+COUNTIF(AB$108:AB131,RDGfix)+COUNTIF(AB$108:AB131,RDGave)+COUNTIF(AB$108:AB131,RDGevent)+AD$82-1</f>
        <v>0</v>
      </c>
      <c r="AE131" s="43"/>
      <c r="AF131" s="6" t="str">
        <f t="shared" ref="AF131" si="1063">IF(AE131="","",OK)</f>
        <v/>
      </c>
      <c r="AG131" s="6" t="str">
        <f t="shared" ref="AG131" si="1064">IF(AE131="","",IF(AND(AF$107="L",AF131="DNC"),$I$2,
IF(AF131=OK,AH131,IF(HLOOKUP(AF131,Comments3,2,FALSE)=D,AH$107,IF(HLOOKUP(AF131,Comments3,2,FALSE)=A,VLOOKUP(AE131,Averages,AE$4,FALSE),IF(HLOOKUP(AF131,Comments3,2,FALSE)=E,VLOOKUP(AE131,EventAverage,2,FALSE), HLOOKUP(AF131,Comments4,2,FALSE)))))))</f>
        <v/>
      </c>
      <c r="AH131" s="201">
        <f>COUNTIF(AF$108:AF131,OK)+COUNTIF(AF$108:AF131,RDGfix)+COUNTIF(AF$108:AF131,RDGave)+COUNTIF(AF$108:AF131,RDGevent)+AH$82-1</f>
        <v>0</v>
      </c>
      <c r="AI131" s="43"/>
      <c r="AJ131" s="6" t="str">
        <f t="shared" si="985"/>
        <v/>
      </c>
      <c r="AK131" s="6" t="str">
        <f t="shared" ref="AK131" si="1065">IF(AI131="","",IF(AND(AJ$107="L",AJ131="DNC"),$I$2,
IF(AJ131=OK,AL131,IF(HLOOKUP(AJ131,Comments3,2,FALSE)=D,AL$107,IF(HLOOKUP(AJ131,Comments3,2,FALSE)=A,VLOOKUP(AI131,Averages,AI$4,FALSE),IF(HLOOKUP(AJ131,Comments3,2,FALSE)=E,VLOOKUP(AI131,EventAverage,2,FALSE), HLOOKUP(AJ131,Comments4,2,FALSE)))))))</f>
        <v/>
      </c>
      <c r="AL131" s="201">
        <f>COUNTIF(AJ$108:AJ131,OK)+COUNTIF(AJ$108:AJ131,RDGfix)+COUNTIF(AJ$108:AJ131,RDGave)+COUNTIF(AJ$108:AJ131,RDGevent)+AL$82-1</f>
        <v>0</v>
      </c>
      <c r="AM131" s="242"/>
      <c r="AN131" s="6" t="str">
        <f t="shared" si="987"/>
        <v/>
      </c>
      <c r="AO131" s="6" t="str">
        <f t="shared" si="988"/>
        <v/>
      </c>
      <c r="AP131" s="201">
        <f>COUNTIF(AN$108:AN131,OK)+COUNTIF(AN$108:AN131,RDGfix)+COUNTIF(AN$108:AN131,RDGave)+COUNTIF(AN$108:AN131,RDGevent)+AP$82-1</f>
        <v>0</v>
      </c>
      <c r="AQ131" s="43"/>
      <c r="AR131" s="6" t="str">
        <f t="shared" ref="AR131" si="1066">IF(AQ131="","",OK)</f>
        <v/>
      </c>
      <c r="AS131" s="6" t="str">
        <f t="shared" ref="AS131" si="1067">IF(AQ131="","",IF(AND(AR$107="L",AR131="DNC"),$I$2,
IF(AR131=OK,AT131,IF(HLOOKUP(AR131,Comments3,2,FALSE)=D,AT$107,IF(HLOOKUP(AR131,Comments3,2,FALSE)=A,VLOOKUP(AQ131,Averages,AQ$4,FALSE),IF(HLOOKUP(AR131,Comments3,2,FALSE)=E,VLOOKUP(AQ131,EventAverage,2,FALSE), HLOOKUP(AR131,Comments4,2,FALSE)))))))</f>
        <v/>
      </c>
      <c r="AT131" s="201">
        <f>COUNTIF(AR$108:AR131,OK)+COUNTIF(AR$108:AR131,RDGfix)+COUNTIF(AR$108:AR131,RDGave)+COUNTIF(AR$108:AR131,RDGevent)+AT$82-1</f>
        <v>0</v>
      </c>
      <c r="AU131" s="43"/>
      <c r="AV131" s="6" t="str">
        <f t="shared" ref="AV131" si="1068">IF(AU131="","",OK)</f>
        <v/>
      </c>
      <c r="AW131" s="6" t="str">
        <f t="shared" ref="AW131" si="1069">IF(AU131="","",IF(AND(AV$107="L",AV131="DNC"),$I$2,
IF(AV131=OK,AX131,IF(HLOOKUP(AV131,Comments3,2,FALSE)=D,AX$107,IF(HLOOKUP(AV131,Comments3,2,FALSE)=A,VLOOKUP(AU131,Averages,AU$4,FALSE),IF(HLOOKUP(AV131,Comments3,2,FALSE)=E,VLOOKUP(AU131,EventAverage,2,FALSE), HLOOKUP(AV131,Comments4,2,FALSE)))))))</f>
        <v/>
      </c>
      <c r="AX131" s="201">
        <f>COUNTIF(AV$108:AV131,OK)+COUNTIF(AV$108:AV131,RDGfix)+COUNTIF(AV$108:AV131,RDGave)+COUNTIF(AV$108:AV131,RDGevent)+AX$82-1</f>
        <v>0</v>
      </c>
      <c r="AY131" s="43"/>
      <c r="AZ131" s="6" t="str">
        <f t="shared" ref="AZ131" si="1070">IF(AY131="","",OK)</f>
        <v/>
      </c>
      <c r="BA131" s="6" t="str">
        <f t="shared" ref="BA131" si="1071">IF(AY131="","",IF(AND(AZ$107="L",AZ131="DNC"),$I$2,
IF(AZ131=OK,BB131,IF(HLOOKUP(AZ131,Comments3,2,FALSE)=D,BB$107,IF(HLOOKUP(AZ131,Comments3,2,FALSE)=A,VLOOKUP(AY131,Averages,AY$4,FALSE),IF(HLOOKUP(AZ131,Comments3,2,FALSE)=E,VLOOKUP(AY131,EventAverage,2,FALSE), HLOOKUP(AZ131,Comments4,2,FALSE)))))))</f>
        <v/>
      </c>
      <c r="BB131" s="201">
        <f>COUNTIF(AZ$108:AZ131,OK)+COUNTIF(AZ$108:AZ131,RDGfix)+COUNTIF(AZ$108:AZ131,RDGave)+COUNTIF(AZ$108:AZ131,RDGevent)+BB$82-1</f>
        <v>0</v>
      </c>
      <c r="BC131" s="43"/>
      <c r="BD131" s="6" t="str">
        <f t="shared" ref="BD131" si="1072">IF(BC131="","",OK)</f>
        <v/>
      </c>
      <c r="BE131" s="6" t="str">
        <f t="shared" ref="BE131" si="1073">IF(BC131="","",IF(AND(BD$107="L",BD131="DNC"),$I$2,
IF(BD131=OK,BF131,IF(HLOOKUP(BD131,Comments3,2,FALSE)=D,BF$107,IF(HLOOKUP(BD131,Comments3,2,FALSE)=A,VLOOKUP(BC131,Averages,BC$4,FALSE),IF(HLOOKUP(BD131,Comments3,2,FALSE)=E,VLOOKUP(BC131,EventAverage,2,FALSE), HLOOKUP(BD131,Comments4,2,FALSE)))))))</f>
        <v/>
      </c>
      <c r="BF131" s="201">
        <f>COUNTIF(BD$108:BD131,OK)+COUNTIF(BD$108:BD131,RDGfix)+COUNTIF(BD$108:BD131,RDGave)+COUNTIF(BD$108:BD131,RDGevent)+BF$82-1</f>
        <v>0</v>
      </c>
      <c r="BG131" s="43"/>
      <c r="BH131" s="6" t="str">
        <f t="shared" ref="BH131" si="1074">IF(BG131="","",OK)</f>
        <v/>
      </c>
      <c r="BI131" s="6" t="str">
        <f t="shared" ref="BI131" si="1075">IF(BG131="","",IF(AND(BH$107="L",BH131="DNC"),$I$2,
IF(BH131=OK,BJ131,IF(HLOOKUP(BH131,Comments3,2,FALSE)=D,BJ$107,IF(HLOOKUP(BH131,Comments3,2,FALSE)=A,VLOOKUP(BG131,Averages,BG$4,FALSE),IF(HLOOKUP(BH131,Comments3,2,FALSE)=E,VLOOKUP(BG131,EventAverage,2,FALSE), HLOOKUP(BH131,Comments4,2,FALSE)))))))</f>
        <v/>
      </c>
      <c r="BJ131" s="201">
        <f>COUNTIF(BH$108:BH131,OK)+COUNTIF(BH$108:BH131,RDGfix)+COUNTIF(BH$108:BH131,RDGave)+COUNTIF(BH$108:BH131,RDGevent)+BJ$82-1</f>
        <v>0</v>
      </c>
      <c r="BK131" s="43"/>
      <c r="BL131" s="6" t="str">
        <f t="shared" ref="BL131" si="1076">IF(BK131="","",OK)</f>
        <v/>
      </c>
      <c r="BM131" s="6" t="str">
        <f t="shared" ref="BM131" si="1077">IF(BK131="","",IF(AND(BL$107="L",BL131="DNC"),$I$2,
IF(BL131=OK,BN131,IF(HLOOKUP(BL131,Comments3,2,FALSE)=D,BN$107,IF(HLOOKUP(BL131,Comments3,2,FALSE)=A,VLOOKUP(BK131,Averages,BK$4,FALSE),IF(HLOOKUP(BL131,Comments3,2,FALSE)=E,VLOOKUP(BK131,EventAverage,2,FALSE), HLOOKUP(BL131,Comments4,2,FALSE)))))))</f>
        <v/>
      </c>
      <c r="BN131" s="201">
        <f>COUNTIF(BL$108:BL131,OK)+COUNTIF(BL$108:BL131,RDGfix)+COUNTIF(BL$108:BL131,RDGave)+COUNTIF(BL$108:BL131,RDGevent)+BN$82-1</f>
        <v>0</v>
      </c>
      <c r="BO131" s="43"/>
      <c r="BP131" s="6" t="str">
        <f t="shared" ref="BP131" si="1078">IF(BO131="","",OK)</f>
        <v/>
      </c>
      <c r="BQ131" s="6" t="str">
        <f t="shared" ref="BQ131" si="1079">IF(BO131="","",IF(AND(BP$107="L",BP131="DNC"),$I$2,
IF(BP131=OK,BR131,IF(HLOOKUP(BP131,Comments3,2,FALSE)=D,BR$107,IF(HLOOKUP(BP131,Comments3,2,FALSE)=A,VLOOKUP(BO131,Averages,BO$4,FALSE),IF(HLOOKUP(BP131,Comments3,2,FALSE)=E,VLOOKUP(BO131,EventAverage,2,FALSE), HLOOKUP(BP131,Comments4,2,FALSE)))))))</f>
        <v/>
      </c>
      <c r="BR131" s="201">
        <f>COUNTIF(BP$108:BP131,OK)+COUNTIF(BP$108:BP131,RDGfix)+COUNTIF(BP$108:BP131,RDGave)+COUNTIF(BP$108:BP131,RDGevent)+BR$82-1</f>
        <v>0</v>
      </c>
      <c r="BS131" s="43"/>
      <c r="BT131" s="6" t="str">
        <f t="shared" ref="BT131" si="1080">IF(BS131="","",OK)</f>
        <v/>
      </c>
      <c r="BU131" s="6" t="str">
        <f t="shared" ref="BU131" si="1081">IF(BS131="","",IF(AND(BT$107="L",BT131="DNC"),$I$2,
IF(BT131=OK,BV131,IF(HLOOKUP(BT131,Comments3,2,FALSE)=D,BV$107,IF(HLOOKUP(BT131,Comments3,2,FALSE)=A,VLOOKUP(BS131,Averages,BS$4,FALSE),IF(HLOOKUP(BT131,Comments3,2,FALSE)=E,VLOOKUP(BS131,EventAverage,2,FALSE), HLOOKUP(BT131,Comments4,2,FALSE)))))))</f>
        <v/>
      </c>
      <c r="BV131" s="201">
        <f>COUNTIF(BT$108:BT131,OK)+COUNTIF(BT$108:BT131,RDGfix)+COUNTIF(BT$108:BT131,RDGave)+COUNTIF(BT$108:BT131,RDGevent)+BV$82-1</f>
        <v>0</v>
      </c>
      <c r="BW131" s="43"/>
      <c r="BX131" s="6" t="str">
        <f t="shared" ref="BX131" si="1082">IF(BW131="","",OK)</f>
        <v/>
      </c>
      <c r="BY131" s="6" t="str">
        <f t="shared" ref="BY131" si="1083">IF(BW131="","",IF(AND(BX$107="L",BX131="DNC"),$I$2,
IF(BX131=OK,BZ131,IF(HLOOKUP(BX131,Comments3,2,FALSE)=D,BZ$107,IF(HLOOKUP(BX131,Comments3,2,FALSE)=A,VLOOKUP(BW131,Averages,BW$4,FALSE),IF(HLOOKUP(BX131,Comments3,2,FALSE)=E,VLOOKUP(BW131,EventAverage,2,FALSE), HLOOKUP(BX131,Comments4,2,FALSE)))))))</f>
        <v/>
      </c>
      <c r="BZ131" s="201">
        <f>COUNTIF(BX$108:BX131,OK)+COUNTIF(BX$108:BX131,RDGfix)+COUNTIF(BX$108:BX131,RDGave)+COUNTIF(BX$108:BX131,RDGevent)+BZ$82-1</f>
        <v>0</v>
      </c>
      <c r="CA131" s="43"/>
      <c r="CB131" s="6" t="str">
        <f t="shared" ref="CB131" si="1084">IF(CA131="","",OK)</f>
        <v/>
      </c>
      <c r="CC131" s="6" t="str">
        <f t="shared" ref="CC131" si="1085">IF(CA131="","",IF(AND(CB$107="L",CB131="DNC"),$I$2,
IF(CB131=OK,CD131,IF(HLOOKUP(CB131,Comments3,2,FALSE)=D,CD$107,IF(HLOOKUP(CB131,Comments3,2,FALSE)=A,VLOOKUP(CA131,Averages,CA$4,FALSE),IF(HLOOKUP(CB131,Comments3,2,FALSE)=E,VLOOKUP(CA131,EventAverage,2,FALSE), HLOOKUP(CB131,Comments4,2,FALSE)))))))</f>
        <v/>
      </c>
      <c r="CD131" s="201">
        <f>COUNTIF(CB$108:CB131,OK)+COUNTIF(CB$108:CB131,RDGfix)+COUNTIF(CB$108:CB131,RDGave)+COUNTIF(CB$108:CB131,RDGevent)+CD$82-1</f>
        <v>0</v>
      </c>
      <c r="CE131" s="43"/>
      <c r="CF131" s="6" t="str">
        <f t="shared" ref="CF131" si="1086">IF(CE131="","",OK)</f>
        <v/>
      </c>
      <c r="CG131" s="6" t="str">
        <f t="shared" ref="CG131" si="1087">IF(CE131="","",IF(AND(CF$107="L",CF131="DNC"),$I$2,
IF(CF131=OK,CH131,IF(HLOOKUP(CF131,Comments3,2,FALSE)=D,CH$107,IF(HLOOKUP(CF131,Comments3,2,FALSE)=A,VLOOKUP(CE131,Averages,CE$4,FALSE),IF(HLOOKUP(CF131,Comments3,2,FALSE)=E,VLOOKUP(CE131,EventAverage,2,FALSE), HLOOKUP(CF131,Comments4,2,FALSE)))))))</f>
        <v/>
      </c>
      <c r="CH131" s="201">
        <f>COUNTIF(CF$108:CF131,OK)+COUNTIF(CF$108:CF131,RDGfix)+COUNTIF(CF$108:CF131,RDGave)+COUNTIF(CF$108:CF131,RDGevent)+CH$82-1</f>
        <v>0</v>
      </c>
      <c r="CI131" s="43"/>
      <c r="CJ131" s="6" t="str">
        <f t="shared" ref="CJ131" si="1088">IF(CI131="","",OK)</f>
        <v/>
      </c>
      <c r="CK131" s="6" t="str">
        <f t="shared" ref="CK131" si="1089">IF(CI131="","",IF(AND(CJ$107="L",CJ131="DNC"),$I$2,
IF(CJ131=OK,CL131,IF(HLOOKUP(CJ131,Comments3,2,FALSE)=D,CL$107,IF(HLOOKUP(CJ131,Comments3,2,FALSE)=A,VLOOKUP(CI131,Averages,CI$4,FALSE),IF(HLOOKUP(CJ131,Comments3,2,FALSE)=E,VLOOKUP(CI131,EventAverage,2,FALSE), HLOOKUP(CJ131,Comments4,2,FALSE)))))))</f>
        <v/>
      </c>
      <c r="CL131" s="201">
        <f>COUNTIF(CJ$108:CJ131,OK)+COUNTIF(CJ$108:CJ131,RDGfix)+COUNTIF(CJ$108:CJ131,RDGave)+COUNTIF(CJ$108:CJ131,RDGevent)+CL$82-1</f>
        <v>0</v>
      </c>
      <c r="CM131" s="43"/>
      <c r="CN131" s="6" t="str">
        <f t="shared" ref="CN131" si="1090">IF(CM131="","",OK)</f>
        <v/>
      </c>
      <c r="CO131" s="6" t="str">
        <f t="shared" ref="CO131" si="1091">IF(CM131="","",IF(AND(CN$107="L",CN131="DNC"),$I$2,
IF(CN131=OK,CP131,IF(HLOOKUP(CN131,Comments3,2,FALSE)=D,CP$107,IF(HLOOKUP(CN131,Comments3,2,FALSE)=A,VLOOKUP(CM131,Averages,CM$4,FALSE),IF(HLOOKUP(CN131,Comments3,2,FALSE)=E,VLOOKUP(CM131,EventAverage,2,FALSE), HLOOKUP(CN131,Comments4,2,FALSE)))))))</f>
        <v/>
      </c>
      <c r="CP131" s="201">
        <f>COUNTIF(CN$108:CN131,OK)+COUNTIF(CN$108:CN131,RDGfix)+COUNTIF(CN$108:CN131,RDGave)+COUNTIF(CN$108:CN131,RDGevent)+CP$82-1</f>
        <v>0</v>
      </c>
      <c r="CQ131" s="43"/>
      <c r="CR131" s="6" t="str">
        <f t="shared" ref="CR131" si="1092">IF(CQ131="","",OK)</f>
        <v/>
      </c>
      <c r="CS131" s="6" t="str">
        <f t="shared" ref="CS131" si="1093">IF(CQ131="","",IF(AND(CR$107="L",CR131="DNC"),$I$2,
IF(CR131=OK,CT131,IF(HLOOKUP(CR131,Comments3,2,FALSE)=D,CT$107,IF(HLOOKUP(CR131,Comments3,2,FALSE)=A,VLOOKUP(CQ131,Averages,CQ$4,FALSE),IF(HLOOKUP(CR131,Comments3,2,FALSE)=E,VLOOKUP(CQ131,EventAverage,2,FALSE), HLOOKUP(CR131,Comments4,2,FALSE)))))))</f>
        <v/>
      </c>
      <c r="CT131" s="201">
        <f>COUNTIF(CR$108:CR131,OK)+COUNTIF(CR$108:CR131,RDGfix)+COUNTIF(CR$108:CR131,RDGave)+COUNTIF(CR$108:CR131,RDGevent)+CT$82-1</f>
        <v>0</v>
      </c>
      <c r="CU131" s="43"/>
      <c r="CV131" s="6" t="str">
        <f t="shared" ref="CV131" si="1094">IF(CU131="","",OK)</f>
        <v/>
      </c>
      <c r="CW131" s="6" t="str">
        <f t="shared" ref="CW131" si="1095">IF(CU131="","",IF(AND(CV$107="L",CV131="DNC"),$I$2,
IF(CV131=OK,CX131,IF(HLOOKUP(CV131,Comments3,2,FALSE)=D,CX$107,IF(HLOOKUP(CV131,Comments3,2,FALSE)=A,VLOOKUP(CU131,Averages,CU$4,FALSE),IF(HLOOKUP(CV131,Comments3,2,FALSE)=E,VLOOKUP(CU131,EventAverage,2,FALSE), HLOOKUP(CV131,Comments4,2,FALSE)))))))</f>
        <v/>
      </c>
      <c r="CX131" s="201">
        <f>COUNTIF(CV$108:CV131,OK)+COUNTIF(CV$108:CV131,RDGfix)+COUNTIF(CV$108:CV131,RDGave)+COUNTIF(CV$108:CV131,RDGevent)+CX$82-1</f>
        <v>0</v>
      </c>
      <c r="CY131" s="43"/>
      <c r="CZ131" s="6" t="str">
        <f t="shared" ref="CZ131" si="1096">IF(CY131="","",OK)</f>
        <v/>
      </c>
      <c r="DA131" s="6" t="str">
        <f t="shared" ref="DA131" si="1097">IF(CY131="","",IF(AND(CZ$107="L",CZ131="DNC"),$I$2,
IF(CZ131=OK,DB131,IF(HLOOKUP(CZ131,Comments3,2,FALSE)=D,DB$107,IF(HLOOKUP(CZ131,Comments3,2,FALSE)=A,VLOOKUP(CY131,Averages,CY$4,FALSE),IF(HLOOKUP(CZ131,Comments3,2,FALSE)=E,VLOOKUP(CY131,EventAverage,2,FALSE), HLOOKUP(CZ131,Comments4,2,FALSE)))))))</f>
        <v/>
      </c>
      <c r="DB131" s="201">
        <f>COUNTIF(CZ$108:CZ131,OK)+COUNTIF(CZ$108:CZ131,RDGfix)+COUNTIF(CZ$108:CZ131,RDGave)+COUNTIF(CZ$108:CZ131,RDGevent)+DB$82-1</f>
        <v>0</v>
      </c>
      <c r="DC131" s="43"/>
      <c r="DD131" s="6" t="str">
        <f t="shared" ref="DD131" si="1098">IF(DC131="","",OK)</f>
        <v/>
      </c>
      <c r="DE131" s="6" t="str">
        <f t="shared" ref="DE131" si="1099">IF(DC131="","",IF(AND(DD$107="L",DD131="DNC"),$I$2,
IF(DD131=OK,DF131,IF(HLOOKUP(DD131,Comments3,2,FALSE)=D,DF$107,IF(HLOOKUP(DD131,Comments3,2,FALSE)=A,VLOOKUP(DC131,Averages,DC$4,FALSE),IF(HLOOKUP(DD131,Comments3,2,FALSE)=E,VLOOKUP(DC131,EventAverage,2,FALSE), HLOOKUP(DD131,Comments4,2,FALSE)))))))</f>
        <v/>
      </c>
      <c r="DF131" s="201">
        <f>COUNTIF(DD$108:DD131,OK)+COUNTIF(DD$108:DD131,RDGfix)+COUNTIF(DD$108:DD131,RDGave)+COUNTIF(DD$108:DD131,RDGevent)+DF$82-1</f>
        <v>0</v>
      </c>
      <c r="DG131" s="43"/>
      <c r="DH131" s="6" t="str">
        <f t="shared" ref="DH131" si="1100">IF(DG131="","",OK)</f>
        <v/>
      </c>
      <c r="DI131" s="6" t="str">
        <f t="shared" ref="DI131" si="1101">IF(DG131="","",IF(AND(DH$107="L",DH131="DNC"),$I$2,
IF(DH131=OK,DJ131,IF(HLOOKUP(DH131,Comments3,2,FALSE)=D,DJ$107,IF(HLOOKUP(DH131,Comments3,2,FALSE)=A,VLOOKUP(DG131,Averages,DG$4,FALSE),IF(HLOOKUP(DH131,Comments3,2,FALSE)=E,VLOOKUP(DG131,EventAverage,2,FALSE), HLOOKUP(DH131,Comments4,2,FALSE)))))))</f>
        <v/>
      </c>
      <c r="DJ131" s="201">
        <f>COUNTIF(DH$108:DH131,OK)+COUNTIF(DH$108:DH131,RDGfix)+COUNTIF(DH$108:DH131,RDGave)+COUNTIF(DH$108:DH131,RDGevent)+DJ$82-1</f>
        <v>0</v>
      </c>
      <c r="DK131" s="43"/>
      <c r="DL131" s="6" t="str">
        <f t="shared" ref="DL131" si="1102">IF(DK131="","",OK)</f>
        <v/>
      </c>
      <c r="DM131" s="6" t="str">
        <f t="shared" ref="DM131" si="1103">IF(DK131="","",IF(AND(DL$107="L",DL131="DNC"),$I$2,
IF(DL131=OK,DN131,IF(HLOOKUP(DL131,Comments3,2,FALSE)=D,DN$107,IF(HLOOKUP(DL131,Comments3,2,FALSE)=A,VLOOKUP(DK131,Averages,DK$4,FALSE),IF(HLOOKUP(DL131,Comments3,2,FALSE)=E,VLOOKUP(DK131,EventAverage,2,FALSE), HLOOKUP(DL131,Comments4,2,FALSE)))))))</f>
        <v/>
      </c>
      <c r="DN131" s="201">
        <f>COUNTIF(DL$108:DL131,OK)+COUNTIF(DL$108:DL131,RDGfix)+COUNTIF(DL$108:DL131,RDGave)+COUNTIF(DL$108:DL131,RDGevent)+DN$82-1</f>
        <v>0</v>
      </c>
      <c r="DO131" s="43"/>
      <c r="DP131" s="6" t="str">
        <f t="shared" ref="DP131" si="1104">IF(DO131="","",OK)</f>
        <v/>
      </c>
      <c r="DQ131" s="6" t="str">
        <f t="shared" ref="DQ131" si="1105">IF(DO131="","",IF(AND(DP$107="L",DP131="DNC"),$I$2,
IF(DP131=OK,DR131,IF(HLOOKUP(DP131,Comments3,2,FALSE)=D,DR$107,IF(HLOOKUP(DP131,Comments3,2,FALSE)=A,VLOOKUP(DO131,Averages,DO$4,FALSE),IF(HLOOKUP(DP131,Comments3,2,FALSE)=E,VLOOKUP(DO131,EventAverage,2,FALSE), HLOOKUP(DP131,Comments4,2,FALSE)))))))</f>
        <v/>
      </c>
      <c r="DR131" s="201">
        <f>COUNTIF(DP$108:DP131,OK)+COUNTIF(DP$108:DP131,RDGfix)+COUNTIF(DP$108:DP131,RDGave)+COUNTIF(DP$108:DP131,RDGevent)+DR$82-1</f>
        <v>0</v>
      </c>
      <c r="DS131" s="43"/>
      <c r="DT131" s="6" t="str">
        <f t="shared" ref="DT131" si="1106">IF(DS131="","",OK)</f>
        <v/>
      </c>
      <c r="DU131" s="6" t="str">
        <f t="shared" ref="DU131" si="1107">IF(DS131="","",IF(AND(DT$107="L",DT131="DNC"),$I$2,
IF(DT131=OK,DV131,IF(HLOOKUP(DT131,Comments3,2,FALSE)=D,DV$107,IF(HLOOKUP(DT131,Comments3,2,FALSE)=A,VLOOKUP(DS131,Averages,DS$4,FALSE),IF(HLOOKUP(DT131,Comments3,2,FALSE)=E,VLOOKUP(DS131,EventAverage,2,FALSE), HLOOKUP(DT131,Comments4,2,FALSE)))))))</f>
        <v/>
      </c>
      <c r="DV131" s="201">
        <f>COUNTIF(DT$108:DT131,OK)+COUNTIF(DT$108:DT131,RDGfix)+COUNTIF(DT$108:DT131,RDGave)+COUNTIF(DT$108:DT131,RDGevent)+DV$82-1</f>
        <v>0</v>
      </c>
      <c r="DW131" s="43"/>
      <c r="DX131" s="6" t="str">
        <f t="shared" ref="DX131" si="1108">IF(DW131="","",OK)</f>
        <v/>
      </c>
      <c r="DY131" s="6" t="str">
        <f t="shared" ref="DY131" si="1109">IF(DW131="","",IF(AND(DX$107="L",DX131="DNC"),$I$2,
IF(DX131=OK,DZ131,IF(HLOOKUP(DX131,Comments3,2,FALSE)=D,DZ$107,IF(HLOOKUP(DX131,Comments3,2,FALSE)=A,VLOOKUP(DW131,Averages,DW$4,FALSE),IF(HLOOKUP(DX131,Comments3,2,FALSE)=E,VLOOKUP(DW131,EventAverage,2,FALSE), HLOOKUP(DX131,Comments4,2,FALSE)))))))</f>
        <v/>
      </c>
      <c r="DZ131" s="201">
        <f>COUNTIF(DX$108:DX131,OK)+COUNTIF(DX$108:DX131,RDGfix)+COUNTIF(DX$108:DX131,RDGave)+COUNTIF(DX$108:DX131,RDGevent)+DZ$82-1</f>
        <v>0</v>
      </c>
      <c r="EA131" s="43"/>
      <c r="EB131" s="6" t="str">
        <f t="shared" ref="EB131" si="1110">IF(EA131="","",OK)</f>
        <v/>
      </c>
      <c r="EC131" s="6" t="str">
        <f t="shared" ref="EC131" si="1111">IF(EA131="","",IF(AND(EB$107="L",EB131="DNC"),$I$2,
IF(EB131=OK,ED131,IF(HLOOKUP(EB131,Comments3,2,FALSE)=D,ED$107,IF(HLOOKUP(EB131,Comments3,2,FALSE)=A,VLOOKUP(EA131,Averages,EA$4,FALSE),IF(HLOOKUP(EB131,Comments3,2,FALSE)=E,VLOOKUP(EA131,EventAverage,2,FALSE), HLOOKUP(EB131,Comments4,2,FALSE)))))))</f>
        <v/>
      </c>
      <c r="ED131" s="201">
        <f>COUNTIF(EB$108:EB131,OK)+COUNTIF(EB$108:EB131,RDGfix)+COUNTIF(EB$108:EB131,RDGave)+COUNTIF(EB$108:EB131,RDGevent)+ED$82-1</f>
        <v>0</v>
      </c>
      <c r="EE131" s="43"/>
      <c r="EF131" s="6" t="str">
        <f t="shared" ref="EF131" si="1112">IF(EE131="","",OK)</f>
        <v/>
      </c>
      <c r="EG131" s="6" t="str">
        <f t="shared" ref="EG131" si="1113">IF(EE131="","",IF(AND(EF$107="L",EF131="DNC"),$I$2,
IF(EF131=OK,EH131,IF(HLOOKUP(EF131,Comments3,2,FALSE)=D,EH$107,IF(HLOOKUP(EF131,Comments3,2,FALSE)=A,VLOOKUP(EE131,Averages,EE$4,FALSE),IF(HLOOKUP(EF131,Comments3,2,FALSE)=E,VLOOKUP(EE131,EventAverage,2,FALSE), HLOOKUP(EF131,Comments4,2,FALSE)))))))</f>
        <v/>
      </c>
      <c r="EH131" s="201">
        <f>COUNTIF(EF$108:EF131,OK)+COUNTIF(EF$108:EF131,RDGfix)+COUNTIF(EF$108:EF131,RDGave)+COUNTIF(EF$108:EF131,RDGevent)+EH$82-1</f>
        <v>0</v>
      </c>
      <c r="EI131" s="43"/>
      <c r="EJ131" s="6" t="str">
        <f t="shared" ref="EJ131" si="1114">IF(EI131="","",OK)</f>
        <v/>
      </c>
      <c r="EK131" s="6" t="str">
        <f t="shared" ref="EK131" si="1115">IF(EI131="","",IF(AND(EJ$107="L",EJ131="DNC"),$I$2,
IF(EJ131=OK,EL131,IF(HLOOKUP(EJ131,Comments3,2,FALSE)=D,EL$107,IF(HLOOKUP(EJ131,Comments3,2,FALSE)=A,VLOOKUP(EI131,Averages,EI$4,FALSE),IF(HLOOKUP(EJ131,Comments3,2,FALSE)=E,VLOOKUP(EI131,EventAverage,2,FALSE), HLOOKUP(EJ131,Comments4,2,FALSE)))))))</f>
        <v/>
      </c>
      <c r="EL131" s="201">
        <f>COUNTIF(EJ$108:EJ131,OK)+COUNTIF(EJ$108:EJ131,RDGfix)+COUNTIF(EJ$108:EJ131,RDGave)+COUNTIF(EJ$108:EJ131,RDGevent)+EL$82-1</f>
        <v>0</v>
      </c>
      <c r="EM131" s="43"/>
      <c r="EN131" s="6" t="str">
        <f t="shared" ref="EN131" si="1116">IF(EM131="","",OK)</f>
        <v/>
      </c>
      <c r="EO131" s="6" t="str">
        <f t="shared" ref="EO131" si="1117">IF(EM131="","",IF(AND(EN$107="L",EN131="DNC"),$I$2,
IF(EN131=OK,EP131,IF(HLOOKUP(EN131,Comments3,2,FALSE)=D,EP$107,IF(HLOOKUP(EN131,Comments3,2,FALSE)=A,VLOOKUP(EM131,Averages,EM$4,FALSE),IF(HLOOKUP(EN131,Comments3,2,FALSE)=E,VLOOKUP(EM131,EventAverage,2,FALSE), HLOOKUP(EN131,Comments4,2,FALSE)))))))</f>
        <v/>
      </c>
      <c r="EP131" s="201">
        <f>COUNTIF(EN$108:EN131,OK)+COUNTIF(EN$108:EN131,RDGfix)+COUNTIF(EN$108:EN131,RDGave)+COUNTIF(EN$108:EN131,RDGevent)+EP$82-1</f>
        <v>0</v>
      </c>
      <c r="EQ131" s="43"/>
      <c r="ER131" s="6" t="str">
        <f t="shared" ref="ER131" si="1118">IF(EQ131="","",OK)</f>
        <v/>
      </c>
      <c r="ES131" s="6" t="str">
        <f t="shared" ref="ES131" si="1119">IF(EQ131="","",IF(AND(ER$107="L",ER131="DNC"),$I$2,
IF(ER131=OK,ET131,IF(HLOOKUP(ER131,Comments3,2,FALSE)=D,ET$107,IF(HLOOKUP(ER131,Comments3,2,FALSE)=A,VLOOKUP(EQ131,Averages,EQ$4,FALSE),IF(HLOOKUP(ER131,Comments3,2,FALSE)=E,VLOOKUP(EQ131,EventAverage,2,FALSE), HLOOKUP(ER131,Comments4,2,FALSE)))))))</f>
        <v/>
      </c>
      <c r="ET131" s="201">
        <f>COUNTIF(ER$108:ER131,OK)+COUNTIF(ER$108:ER131,RDGfix)+COUNTIF(ER$108:ER131,RDGave)+COUNTIF(ER$108:ER131,RDGevent)+ET$82-1</f>
        <v>0</v>
      </c>
      <c r="EU131" s="43"/>
      <c r="EV131" s="6" t="str">
        <f t="shared" ref="EV131" si="1120">IF(EU131="","",OK)</f>
        <v/>
      </c>
      <c r="EW131" s="6" t="str">
        <f t="shared" ref="EW131" si="1121">IF(EU131="","",IF(AND(EV$107="L",EV131="DNC"),$I$2,
IF(EV131=OK,EX131,IF(HLOOKUP(EV131,Comments3,2,FALSE)=D,EX$107,IF(HLOOKUP(EV131,Comments3,2,FALSE)=A,VLOOKUP(EU131,Averages,EU$4,FALSE),IF(HLOOKUP(EV131,Comments3,2,FALSE)=E,VLOOKUP(EU131,EventAverage,2,FALSE), HLOOKUP(EV131,Comments4,2,FALSE)))))))</f>
        <v/>
      </c>
      <c r="EX131" s="201">
        <f>COUNTIF(EV$108:EV131,OK)+COUNTIF(EV$108:EV131,RDGfix)+COUNTIF(EV$108:EV131,RDGave)+COUNTIF(EV$108:EV131,RDGevent)+EX$82-1</f>
        <v>0</v>
      </c>
      <c r="EY131" s="43"/>
      <c r="EZ131" s="6" t="str">
        <f t="shared" ref="EZ131" si="1122">IF(EY131="","",OK)</f>
        <v/>
      </c>
      <c r="FA131" s="6" t="str">
        <f t="shared" ref="FA131" si="1123">IF(EY131="","",IF(AND(EZ$107="L",EZ131="DNC"),$I$2,
IF(EZ131=OK,FB131,IF(HLOOKUP(EZ131,Comments3,2,FALSE)=D,FB$107,IF(HLOOKUP(EZ131,Comments3,2,FALSE)=A,VLOOKUP(EY131,Averages,EY$4,FALSE),IF(HLOOKUP(EZ131,Comments3,2,FALSE)=E,VLOOKUP(EY131,EventAverage,2,FALSE), HLOOKUP(EZ131,Comments4,2,FALSE)))))))</f>
        <v/>
      </c>
      <c r="FB131" s="201">
        <f>COUNTIF(EZ$108:EZ131,OK)+COUNTIF(EZ$108:EZ131,RDGfix)+COUNTIF(EZ$108:EZ131,RDGave)+COUNTIF(EZ$108:EZ131,RDGevent)+FB$82-1</f>
        <v>0</v>
      </c>
      <c r="FC131" s="43"/>
      <c r="FD131" s="6" t="str">
        <f t="shared" ref="FD131" si="1124">IF(FC131="","",OK)</f>
        <v/>
      </c>
      <c r="FE131" s="6" t="str">
        <f t="shared" ref="FE131" si="1125">IF(FC131="","",IF(AND(FD$107="L",FD131="DNC"),$I$2,
IF(FD131=OK,FF131,IF(HLOOKUP(FD131,Comments3,2,FALSE)=D,FF$107,IF(HLOOKUP(FD131,Comments3,2,FALSE)=A,VLOOKUP(FC131,Averages,FC$4,FALSE),IF(HLOOKUP(FD131,Comments3,2,FALSE)=E,VLOOKUP(FC131,EventAverage,2,FALSE), HLOOKUP(FD131,Comments4,2,FALSE)))))))</f>
        <v/>
      </c>
      <c r="FF131" s="201">
        <f>COUNTIF(FD$108:FD131,OK)+COUNTIF(FD$108:FD131,RDGfix)+COUNTIF(FD$108:FD131,RDGave)+COUNTIF(FD$108:FD131,RDGevent)+FF$82-1</f>
        <v>0</v>
      </c>
      <c r="FG131" s="43"/>
      <c r="FH131" s="6" t="str">
        <f t="shared" ref="FH131" si="1126">IF(FG131="","",OK)</f>
        <v/>
      </c>
      <c r="FI131" s="6" t="str">
        <f t="shared" ref="FI131" si="1127">IF(FG131="","",IF(AND(FH$107="L",FH131="DNC"),$I$2,
IF(FH131=OK,FJ131,IF(HLOOKUP(FH131,Comments3,2,FALSE)=D,FJ$107,IF(HLOOKUP(FH131,Comments3,2,FALSE)=A,VLOOKUP(FG131,Averages,FG$4,FALSE),IF(HLOOKUP(FH131,Comments3,2,FALSE)=E,VLOOKUP(FG131,EventAverage,2,FALSE), HLOOKUP(FH131,Comments4,2,FALSE)))))))</f>
        <v/>
      </c>
      <c r="FJ131" s="201">
        <f>COUNTIF(FH$108:FH131,OK)+COUNTIF(FH$108:FH131,RDGfix)+COUNTIF(FH$108:FH131,RDGave)+COUNTIF(FH$108:FH131,RDGevent)+FJ$82-1</f>
        <v>0</v>
      </c>
      <c r="FK131" s="2"/>
      <c r="FL131" s="53"/>
      <c r="FM131" s="2"/>
    </row>
    <row r="132" spans="2:169">
      <c r="B132" s="139" t="s">
        <v>162</v>
      </c>
      <c r="C132" s="140">
        <f>IF(C$7&lt;1,0,COUNTA(C133:C156))</f>
        <v>0</v>
      </c>
      <c r="D132" s="141"/>
      <c r="E132" s="141"/>
      <c r="F132" s="210"/>
      <c r="G132" s="140">
        <f>IF(G$7&lt;1,0,COUNTA(G133:G156))</f>
        <v>0</v>
      </c>
      <c r="H132" s="141"/>
      <c r="I132" s="141"/>
      <c r="J132" s="216">
        <f>G132+J107</f>
        <v>1</v>
      </c>
      <c r="K132" s="140">
        <f>IF(K$7&lt;1,0,COUNTA(K133:K156))</f>
        <v>0</v>
      </c>
      <c r="L132" s="141"/>
      <c r="M132" s="141"/>
      <c r="N132" s="216">
        <f>K132+N107</f>
        <v>1</v>
      </c>
      <c r="O132" s="140">
        <f>IF(O$7&lt;1,0,COUNTA(O133:O156))</f>
        <v>0</v>
      </c>
      <c r="P132" s="141"/>
      <c r="Q132" s="141"/>
      <c r="R132" s="216">
        <f>O132+R107</f>
        <v>1</v>
      </c>
      <c r="S132" s="140">
        <f>IF(S$7&lt;1,0,COUNTA(S133:S156))</f>
        <v>0</v>
      </c>
      <c r="T132" s="141"/>
      <c r="U132" s="141"/>
      <c r="V132" s="216">
        <f>S132+V107</f>
        <v>1</v>
      </c>
      <c r="W132" s="140">
        <f>IF(W$7&lt;1,0,COUNTA(W133:W156))</f>
        <v>0</v>
      </c>
      <c r="X132" s="141"/>
      <c r="Y132" s="141"/>
      <c r="Z132" s="216">
        <f>W132+Z107</f>
        <v>1</v>
      </c>
      <c r="AA132" s="140">
        <f>IF(AA$7&lt;1,0,COUNTA(AA133:AA156))</f>
        <v>0</v>
      </c>
      <c r="AB132" s="141"/>
      <c r="AC132" s="141"/>
      <c r="AD132" s="216">
        <f>AA132+AD107</f>
        <v>1</v>
      </c>
      <c r="AE132" s="140">
        <f>IF(AE$7&lt;1,0,COUNTA(AE133:AE156))</f>
        <v>0</v>
      </c>
      <c r="AF132" s="141"/>
      <c r="AG132" s="141"/>
      <c r="AH132" s="216">
        <f>AE132+AH107</f>
        <v>1</v>
      </c>
      <c r="AI132" s="140">
        <f>IF(AI$7&lt;1,0,COUNTA(AI133:AI156))</f>
        <v>0</v>
      </c>
      <c r="AJ132" s="141"/>
      <c r="AK132" s="141"/>
      <c r="AL132" s="216">
        <f>AI132+AL107</f>
        <v>1</v>
      </c>
      <c r="AM132" s="140">
        <f>IF(AM$7&lt;1,0,COUNTA(AM133:AM156))</f>
        <v>0</v>
      </c>
      <c r="AN132" s="141"/>
      <c r="AO132" s="141"/>
      <c r="AP132" s="216">
        <f>AM132+AP107</f>
        <v>1</v>
      </c>
      <c r="AQ132" s="140">
        <f>IF(AQ$7&lt;1,0,COUNTA(AQ133:AQ156))</f>
        <v>0</v>
      </c>
      <c r="AR132" s="141"/>
      <c r="AS132" s="141"/>
      <c r="AT132" s="216">
        <f>AQ132+AT107</f>
        <v>1</v>
      </c>
      <c r="AU132" s="140">
        <f>IF(AU$7&lt;1,0,COUNTA(AU133:AU156))</f>
        <v>0</v>
      </c>
      <c r="AV132" s="141"/>
      <c r="AW132" s="141"/>
      <c r="AX132" s="216">
        <f>AU132+AX107</f>
        <v>1</v>
      </c>
      <c r="AY132" s="140">
        <f>IF(AY$7&lt;1,0,COUNTA(AY133:AY156))</f>
        <v>0</v>
      </c>
      <c r="AZ132" s="141"/>
      <c r="BA132" s="141"/>
      <c r="BB132" s="216">
        <f>AY132+BB107</f>
        <v>1</v>
      </c>
      <c r="BC132" s="140">
        <f>IF(BC$7&lt;1,0,COUNTA(BC133:BC156))</f>
        <v>0</v>
      </c>
      <c r="BD132" s="141"/>
      <c r="BE132" s="141"/>
      <c r="BF132" s="216">
        <f>BC132+BF107</f>
        <v>1</v>
      </c>
      <c r="BG132" s="140">
        <f>IF(BG$7&lt;1,0,COUNTA(BG133:BG156))</f>
        <v>0</v>
      </c>
      <c r="BH132" s="141"/>
      <c r="BI132" s="141"/>
      <c r="BJ132" s="216">
        <f>BG132+BJ107</f>
        <v>1</v>
      </c>
      <c r="BK132" s="140">
        <f>IF(BK$7&lt;1,0,COUNTA(BK133:BK156))</f>
        <v>0</v>
      </c>
      <c r="BL132" s="141"/>
      <c r="BM132" s="141"/>
      <c r="BN132" s="216">
        <f>BK132+BN107</f>
        <v>1</v>
      </c>
      <c r="BO132" s="140">
        <f>IF(BO$7&lt;1,0,COUNTA(BO133:BO156))</f>
        <v>0</v>
      </c>
      <c r="BP132" s="141"/>
      <c r="BQ132" s="141"/>
      <c r="BR132" s="216">
        <f>BO132+BR107</f>
        <v>1</v>
      </c>
      <c r="BS132" s="140">
        <f>IF(BS$7&lt;1,0,COUNTA(BS133:BS156))</f>
        <v>0</v>
      </c>
      <c r="BT132" s="141"/>
      <c r="BU132" s="141"/>
      <c r="BV132" s="216">
        <f>BS132+BV107</f>
        <v>1</v>
      </c>
      <c r="BW132" s="140">
        <f>IF(BW$7&lt;1,0,COUNTA(BW133:BW156))</f>
        <v>0</v>
      </c>
      <c r="BX132" s="141"/>
      <c r="BY132" s="141"/>
      <c r="BZ132" s="216">
        <f>BW132+BZ107</f>
        <v>1</v>
      </c>
      <c r="CA132" s="140">
        <f>IF(CA$7&lt;1,0,COUNTA(CA133:CA156))</f>
        <v>0</v>
      </c>
      <c r="CB132" s="141"/>
      <c r="CC132" s="141"/>
      <c r="CD132" s="216">
        <f>CA132+CD107</f>
        <v>1</v>
      </c>
      <c r="CE132" s="140">
        <f>IF(CE$7&lt;1,0,COUNTA(CE133:CE156))</f>
        <v>0</v>
      </c>
      <c r="CF132" s="141"/>
      <c r="CG132" s="141"/>
      <c r="CH132" s="216">
        <f>CE132+CH107</f>
        <v>1</v>
      </c>
      <c r="CI132" s="140">
        <f>IF(CI$7&lt;1,0,COUNTA(CI133:CI156))</f>
        <v>0</v>
      </c>
      <c r="CJ132" s="141"/>
      <c r="CK132" s="141"/>
      <c r="CL132" s="216">
        <f>CI132+CL107</f>
        <v>1</v>
      </c>
      <c r="CM132" s="140">
        <f>IF(CM$7&lt;1,0,COUNTA(CM133:CM156))</f>
        <v>0</v>
      </c>
      <c r="CN132" s="141"/>
      <c r="CO132" s="141"/>
      <c r="CP132" s="216">
        <f>CM132+CP107</f>
        <v>1</v>
      </c>
      <c r="CQ132" s="140">
        <f>IF(CQ$7&lt;1,0,COUNTA(CQ133:CQ156))</f>
        <v>0</v>
      </c>
      <c r="CR132" s="141"/>
      <c r="CS132" s="141"/>
      <c r="CT132" s="216">
        <f>CQ132+CT107</f>
        <v>1</v>
      </c>
      <c r="CU132" s="140">
        <f>IF(CU$7&lt;1,0,COUNTA(CU133:CU156))</f>
        <v>0</v>
      </c>
      <c r="CV132" s="141"/>
      <c r="CW132" s="141"/>
      <c r="CX132" s="216">
        <f>CU132+CX107</f>
        <v>1</v>
      </c>
      <c r="CY132" s="140">
        <f>IF(CY$7&lt;1,0,COUNTA(CY133:CY156))</f>
        <v>0</v>
      </c>
      <c r="CZ132" s="141"/>
      <c r="DA132" s="141"/>
      <c r="DB132" s="216">
        <f>CY132+DB107</f>
        <v>1</v>
      </c>
      <c r="DC132" s="140">
        <f>IF(DC$7&lt;1,0,COUNTA(DC133:DC156))</f>
        <v>0</v>
      </c>
      <c r="DD132" s="141"/>
      <c r="DE132" s="141"/>
      <c r="DF132" s="216">
        <f>DC132+DF107</f>
        <v>1</v>
      </c>
      <c r="DG132" s="140">
        <f>IF(DG$7&lt;1,0,COUNTA(DG133:DG156))</f>
        <v>0</v>
      </c>
      <c r="DH132" s="141"/>
      <c r="DI132" s="141"/>
      <c r="DJ132" s="216">
        <f>DG132+DJ107</f>
        <v>1</v>
      </c>
      <c r="DK132" s="140">
        <f>IF(DK$7&lt;1,0,COUNTA(DK133:DK156))</f>
        <v>0</v>
      </c>
      <c r="DL132" s="141"/>
      <c r="DM132" s="141"/>
      <c r="DN132" s="216">
        <f>DK132+DN107</f>
        <v>1</v>
      </c>
      <c r="DO132" s="140">
        <f>IF(DO$7&lt;1,0,COUNTA(DO133:DO156))</f>
        <v>0</v>
      </c>
      <c r="DP132" s="141"/>
      <c r="DQ132" s="141"/>
      <c r="DR132" s="216">
        <f>DO132+DR107</f>
        <v>1</v>
      </c>
      <c r="DS132" s="140">
        <f>IF(DS$7&lt;1,0,COUNTA(DS133:DS156))</f>
        <v>0</v>
      </c>
      <c r="DT132" s="141"/>
      <c r="DU132" s="141"/>
      <c r="DV132" s="216">
        <f>DS132+DV107</f>
        <v>1</v>
      </c>
      <c r="DW132" s="140">
        <f>IF(DW$7&lt;1,0,COUNTA(DW133:DW156))</f>
        <v>0</v>
      </c>
      <c r="DX132" s="141"/>
      <c r="DY132" s="141"/>
      <c r="DZ132" s="216">
        <f>DW132+DZ107</f>
        <v>1</v>
      </c>
      <c r="EA132" s="140">
        <f>IF(EA$7&lt;1,0,COUNTA(EA133:EA156))</f>
        <v>0</v>
      </c>
      <c r="EB132" s="141"/>
      <c r="EC132" s="141"/>
      <c r="ED132" s="216">
        <f>EA132+ED107</f>
        <v>1</v>
      </c>
      <c r="EE132" s="140">
        <f>IF(EE$7&lt;1,0,COUNTA(EE133:EE156))</f>
        <v>0</v>
      </c>
      <c r="EF132" s="141"/>
      <c r="EG132" s="141"/>
      <c r="EH132" s="216">
        <f>EE132+EH107</f>
        <v>1</v>
      </c>
      <c r="EI132" s="140">
        <f>IF(EI$7&lt;1,0,COUNTA(EI133:EI156))</f>
        <v>0</v>
      </c>
      <c r="EJ132" s="141"/>
      <c r="EK132" s="141"/>
      <c r="EL132" s="216">
        <f>EI132+EL107</f>
        <v>1</v>
      </c>
      <c r="EM132" s="140">
        <v>0</v>
      </c>
      <c r="EN132" s="141"/>
      <c r="EO132" s="141"/>
      <c r="EP132" s="216">
        <f>EM132+EP107</f>
        <v>1</v>
      </c>
      <c r="EQ132" s="140">
        <f>IF(EQ$7&lt;1,0,COUNTA(EQ133:EQ156))</f>
        <v>0</v>
      </c>
      <c r="ER132" s="141"/>
      <c r="ES132" s="141"/>
      <c r="ET132" s="216">
        <f>EQ132+ET107</f>
        <v>1</v>
      </c>
      <c r="EU132" s="140">
        <f>IF(EU$7&lt;1,0,COUNTA(EU133:EU156))</f>
        <v>0</v>
      </c>
      <c r="EV132" s="141"/>
      <c r="EW132" s="141"/>
      <c r="EX132" s="216">
        <f>EU132+EX107</f>
        <v>1</v>
      </c>
      <c r="EY132" s="140">
        <f>IF(EY$7&lt;1,0,COUNTA(EY133:EY156))</f>
        <v>0</v>
      </c>
      <c r="EZ132" s="141"/>
      <c r="FA132" s="141"/>
      <c r="FB132" s="216">
        <f>EY132+FB107</f>
        <v>1</v>
      </c>
      <c r="FC132" s="140">
        <f>IF(FC$7&lt;1,0,COUNTA(FC133:FC156))</f>
        <v>0</v>
      </c>
      <c r="FD132" s="141"/>
      <c r="FE132" s="141"/>
      <c r="FF132" s="216">
        <f>FC132+FF107</f>
        <v>1</v>
      </c>
      <c r="FG132" s="140">
        <f>IF(FG$7&lt;1,0,COUNTA(FG133:FG156))</f>
        <v>0</v>
      </c>
      <c r="FH132" s="141"/>
      <c r="FI132" s="141"/>
      <c r="FJ132" s="216">
        <f>FG132+FJ107</f>
        <v>1</v>
      </c>
      <c r="FK132" s="2"/>
      <c r="FL132" s="53"/>
      <c r="FM132" s="2"/>
    </row>
    <row r="133" spans="2:169">
      <c r="B133" s="139" t="s">
        <v>163</v>
      </c>
      <c r="C133" s="43"/>
      <c r="D133" s="138" t="str">
        <f t="shared" ref="D133:D156" si="1128">IF(C133="","",IF(C$7&lt;1,"",WDN))</f>
        <v/>
      </c>
      <c r="E133" s="200" t="str">
        <f t="shared" si="649"/>
        <v/>
      </c>
      <c r="F133" s="201">
        <f>COUNTIF(D$133:D133,OK)+COUNTIF(D$133:D133,RDGfix)+COUNTIF(D$133:D133,RDGave)+COUNTIF(D$133:D133,RDGevent)</f>
        <v>0</v>
      </c>
      <c r="G133" s="242"/>
      <c r="H133" s="138" t="str">
        <f t="shared" ref="H133:H155" si="1129">IF(G133="","",IF(G$7&lt;1,"",WDN))</f>
        <v/>
      </c>
      <c r="I133" s="200" t="str">
        <f t="shared" ref="I133:I155" si="1130">IF(G133="","",IF(H133=OK,J133,IF(HLOOKUP(H133,Comments3,2,FALSE)=D,J$132,IF(HLOOKUP(H133,Comments3,2,FALSE)=A,VLOOKUP(G133,Averages,G$4,FALSE),IF(HLOOKUP(H133,Comments3,2,FALSE)=E,VLOOKUP(G133,EventAverage,2,FALSE), HLOOKUP(H133,Comments4,2,FALSE))))))</f>
        <v/>
      </c>
      <c r="J133" s="201">
        <f>COUNTIF(H$133:H133,OK)+COUNTIF(H$133:H133,RDGfix)+COUNTIF(H$133:H133,RDGave)+COUNTIF(H$133:H133,RDGevent)+J$107-1</f>
        <v>0</v>
      </c>
      <c r="K133" s="43"/>
      <c r="L133" s="138" t="str">
        <f t="shared" ref="L133:L155" si="1131">IF(K133="","",IF(K$7&lt;1,"",WDN))</f>
        <v/>
      </c>
      <c r="M133" s="200" t="str">
        <f t="shared" ref="M133:M155" si="1132">IF(K133="","",IF(L133=OK,N133,IF(HLOOKUP(L133,Comments3,2,FALSE)=D,N$132,IF(HLOOKUP(L133,Comments3,2,FALSE)=A,VLOOKUP(K133,Averages,K$4,FALSE),IF(HLOOKUP(L133,Comments3,2,FALSE)=E,VLOOKUP(K133,EventAverage,2,FALSE), HLOOKUP(L133,Comments4,2,FALSE))))))</f>
        <v/>
      </c>
      <c r="N133" s="201">
        <f>COUNTIF(L$133:L133,OK)+COUNTIF(L$133:L133,RDGfix)+COUNTIF(L$133:L133,RDGave)+COUNTIF(L$133:L133,RDGevent)+N$107-1</f>
        <v>0</v>
      </c>
      <c r="O133" s="43"/>
      <c r="P133" s="138" t="str">
        <f t="shared" ref="P133:P155" si="1133">IF(O133="","",IF(O$7&lt;1,"",WDN))</f>
        <v/>
      </c>
      <c r="Q133" s="200" t="str">
        <f t="shared" ref="Q133:Q155" si="1134">IF(O133="","",IF(P133=OK,R133,IF(HLOOKUP(P133,Comments3,2,FALSE)=D,R$132,IF(HLOOKUP(P133,Comments3,2,FALSE)=A,VLOOKUP(O133,Averages,O$4,FALSE),IF(HLOOKUP(P133,Comments3,2,FALSE)=E,VLOOKUP(O133,EventAverage,2,FALSE), HLOOKUP(P133,Comments4,2,FALSE))))))</f>
        <v/>
      </c>
      <c r="R133" s="201">
        <f>COUNTIF(P$133:P133,OK)+COUNTIF(P$133:P133,RDGfix)+COUNTIF(P$133:P133,RDGave)+COUNTIF(P$133:P133,RDGevent)+R$107-1</f>
        <v>0</v>
      </c>
      <c r="S133" s="43"/>
      <c r="T133" s="138" t="str">
        <f t="shared" ref="T133:T155" si="1135">IF(S133="","",IF(S$7&lt;1,"",WDN))</f>
        <v/>
      </c>
      <c r="U133" s="200" t="str">
        <f t="shared" ref="U133:U155" si="1136">IF(S133="","",IF(T133=OK,V133,IF(HLOOKUP(T133,Comments3,2,FALSE)=D,V$132,IF(HLOOKUP(T133,Comments3,2,FALSE)=A,VLOOKUP(S133,Averages,S$4,FALSE),IF(HLOOKUP(T133,Comments3,2,FALSE)=E,VLOOKUP(S133,EventAverage,2,FALSE), HLOOKUP(T133,Comments4,2,FALSE))))))</f>
        <v/>
      </c>
      <c r="V133" s="201">
        <f>COUNTIF(T$133:T133,OK)+COUNTIF(T$133:T133,RDGfix)+COUNTIF(T$133:T133,RDGave)+COUNTIF(T$133:T133,RDGevent)+V$107-1</f>
        <v>0</v>
      </c>
      <c r="W133" s="43"/>
      <c r="X133" s="138" t="str">
        <f t="shared" ref="X133:X155" si="1137">IF(W133="","",IF(W$7&lt;1,"",WDN))</f>
        <v/>
      </c>
      <c r="Y133" s="200" t="str">
        <f t="shared" ref="Y133:Y155" si="1138">IF(W133="","",IF(X133=OK,Z133,IF(HLOOKUP(X133,Comments3,2,FALSE)=D,Z$132,IF(HLOOKUP(X133,Comments3,2,FALSE)=A,VLOOKUP(W133,Averages,W$4,FALSE),IF(HLOOKUP(X133,Comments3,2,FALSE)=E,VLOOKUP(W133,EventAverage,2,FALSE), HLOOKUP(X133,Comments4,2,FALSE))))))</f>
        <v/>
      </c>
      <c r="Z133" s="201">
        <f>COUNTIF(X$133:X133,OK)+COUNTIF(X$133:X133,RDGfix)+COUNTIF(X$133:X133,RDGave)+COUNTIF(X$133:X133,RDGevent)+Z$107-1</f>
        <v>0</v>
      </c>
      <c r="AA133" s="43"/>
      <c r="AB133" s="138" t="str">
        <f t="shared" ref="AB133:AB155" si="1139">IF(AA133="","",IF(AA$7&lt;1,"",WDN))</f>
        <v/>
      </c>
      <c r="AC133" s="200" t="str">
        <f t="shared" ref="AC133:AC155" si="1140">IF(AA133="","",IF(AB133=OK,AD133,IF(HLOOKUP(AB133,Comments3,2,FALSE)=D,AD$132,IF(HLOOKUP(AB133,Comments3,2,FALSE)=A,VLOOKUP(AA133,Averages,AA$4,FALSE),IF(HLOOKUP(AB133,Comments3,2,FALSE)=E,VLOOKUP(AA133,EventAverage,2,FALSE), HLOOKUP(AB133,Comments4,2,FALSE))))))</f>
        <v/>
      </c>
      <c r="AD133" s="201">
        <f>COUNTIF(AB$133:AB133,OK)+COUNTIF(AB$133:AB133,RDGfix)+COUNTIF(AB$133:AB133,RDGave)+COUNTIF(AB$133:AB133,RDGevent)+AD$107-1</f>
        <v>0</v>
      </c>
      <c r="AE133" s="43"/>
      <c r="AF133" s="138" t="str">
        <f t="shared" ref="AF133:AF155" si="1141">IF(AE133="","",IF(AE$7&lt;1,"",WDN))</f>
        <v/>
      </c>
      <c r="AG133" s="200" t="str">
        <f t="shared" ref="AG133:AG155" si="1142">IF(AE133="","",IF(AF133=OK,AH133,IF(HLOOKUP(AF133,Comments3,2,FALSE)=D,AH$132,IF(HLOOKUP(AF133,Comments3,2,FALSE)=A,VLOOKUP(AE133,Averages,AE$4,FALSE),IF(HLOOKUP(AF133,Comments3,2,FALSE)=E,VLOOKUP(AE133,EventAverage,2,FALSE), HLOOKUP(AF133,Comments4,2,FALSE))))))</f>
        <v/>
      </c>
      <c r="AH133" s="201">
        <f>COUNTIF(AF$133:AF133,OK)+COUNTIF(AF$133:AF133,RDGfix)+COUNTIF(AF$133:AF133,RDGave)+COUNTIF(AF$133:AF133,RDGevent)+AH$107-1</f>
        <v>0</v>
      </c>
      <c r="AI133" s="43"/>
      <c r="AJ133" s="138" t="str">
        <f t="shared" ref="AJ133:AJ155" si="1143">IF(AI133="","",IF(AI$7&lt;1,"",WDN))</f>
        <v/>
      </c>
      <c r="AK133" s="200" t="str">
        <f t="shared" ref="AK133:AK155" si="1144">IF(AI133="","",IF(AJ133=OK,AL133,IF(HLOOKUP(AJ133,Comments3,2,FALSE)=D,AL$132,IF(HLOOKUP(AJ133,Comments3,2,FALSE)=A,VLOOKUP(AI133,Averages,AI$4,FALSE),IF(HLOOKUP(AJ133,Comments3,2,FALSE)=E,VLOOKUP(AI133,EventAverage,2,FALSE), HLOOKUP(AJ133,Comments4,2,FALSE))))))</f>
        <v/>
      </c>
      <c r="AL133" s="201">
        <f>COUNTIF(AJ$133:AJ133,OK)+COUNTIF(AJ$133:AJ133,RDGfix)+COUNTIF(AJ$133:AJ133,RDGave)+COUNTIF(AJ$133:AJ133,RDGevent)+AL$107-1</f>
        <v>0</v>
      </c>
      <c r="AM133" s="43"/>
      <c r="AN133" s="138" t="str">
        <f t="shared" ref="AN133:AN155" si="1145">IF(AM133="","",IF(AM$7&lt;1,"",WDN))</f>
        <v/>
      </c>
      <c r="AO133" s="200" t="str">
        <f t="shared" ref="AO133:AO155" si="1146">IF(AM133="","",IF(AN133=OK,AP133,IF(HLOOKUP(AN133,Comments3,2,FALSE)=D,AP$132,IF(HLOOKUP(AN133,Comments3,2,FALSE)=A,VLOOKUP(AM133,Averages,AM$4,FALSE),IF(HLOOKUP(AN133,Comments3,2,FALSE)=E,VLOOKUP(AM133,EventAverage,2,FALSE), HLOOKUP(AN133,Comments4,2,FALSE))))))</f>
        <v/>
      </c>
      <c r="AP133" s="201">
        <f>COUNTIF(AN$133:AN133,OK)+COUNTIF(AN$133:AN133,RDGfix)+COUNTIF(AN$133:AN133,RDGave)+COUNTIF(AN$133:AN133,RDGevent)+AP$107-1</f>
        <v>0</v>
      </c>
      <c r="AQ133" s="43"/>
      <c r="AR133" s="138" t="str">
        <f t="shared" ref="AR133:AR155" si="1147">IF(AQ133="","",IF(AQ$7&lt;1,"",WDN))</f>
        <v/>
      </c>
      <c r="AS133" s="200" t="str">
        <f t="shared" ref="AS133:AS155" si="1148">IF(AQ133="","",IF(AR133=OK,AT133,IF(HLOOKUP(AR133,Comments3,2,FALSE)=D,AT$132,IF(HLOOKUP(AR133,Comments3,2,FALSE)=A,VLOOKUP(AQ133,Averages,AQ$4,FALSE),IF(HLOOKUP(AR133,Comments3,2,FALSE)=E,VLOOKUP(AQ133,EventAverage,2,FALSE), HLOOKUP(AR133,Comments4,2,FALSE))))))</f>
        <v/>
      </c>
      <c r="AT133" s="201">
        <f>COUNTIF(AR$133:AR133,OK)+COUNTIF(AR$133:AR133,RDGfix)+COUNTIF(AR$133:AR133,RDGave)+COUNTIF(AR$133:AR133,RDGevent)+AT$107-1</f>
        <v>0</v>
      </c>
      <c r="AU133" s="43"/>
      <c r="AV133" s="138" t="str">
        <f t="shared" ref="AV133:AV155" si="1149">IF(AU133="","",IF(AU$7&lt;1,"",WDN))</f>
        <v/>
      </c>
      <c r="AW133" s="200" t="str">
        <f t="shared" ref="AW133:AW155" si="1150">IF(AU133="","",IF(AV133=OK,AX133,IF(HLOOKUP(AV133,Comments3,2,FALSE)=D,AX$132,IF(HLOOKUP(AV133,Comments3,2,FALSE)=A,VLOOKUP(AU133,Averages,AU$4,FALSE),IF(HLOOKUP(AV133,Comments3,2,FALSE)=E,VLOOKUP(AU133,EventAverage,2,FALSE), HLOOKUP(AV133,Comments4,2,FALSE))))))</f>
        <v/>
      </c>
      <c r="AX133" s="201">
        <f>COUNTIF(AV$133:AV133,OK)+COUNTIF(AV$133:AV133,RDGfix)+COUNTIF(AV$133:AV133,RDGave)+COUNTIF(AV$133:AV133,RDGevent)+AX$107-1</f>
        <v>0</v>
      </c>
      <c r="AY133" s="43"/>
      <c r="AZ133" s="138" t="str">
        <f t="shared" ref="AZ133:AZ155" si="1151">IF(AY133="","",IF(AY$7&lt;1,"",WDN))</f>
        <v/>
      </c>
      <c r="BA133" s="200" t="str">
        <f t="shared" ref="BA133:BA155" si="1152">IF(AY133="","",IF(AZ133=OK,BB133,IF(HLOOKUP(AZ133,Comments3,2,FALSE)=D,BB$132,IF(HLOOKUP(AZ133,Comments3,2,FALSE)=A,VLOOKUP(AY133,Averages,AY$4,FALSE),IF(HLOOKUP(AZ133,Comments3,2,FALSE)=E,VLOOKUP(AY133,EventAverage,2,FALSE), HLOOKUP(AZ133,Comments4,2,FALSE))))))</f>
        <v/>
      </c>
      <c r="BB133" s="201">
        <f>COUNTIF(AZ$133:AZ133,OK)+COUNTIF(AZ$133:AZ133,RDGfix)+COUNTIF(AZ$133:AZ133,RDGave)+COUNTIF(AZ$133:AZ133,RDGevent)+BB$107-1</f>
        <v>0</v>
      </c>
      <c r="BC133" s="43"/>
      <c r="BD133" s="138" t="str">
        <f t="shared" ref="BD133:BD155" si="1153">IF(BC133="","",IF(BC$7&lt;1,"",WDN))</f>
        <v/>
      </c>
      <c r="BE133" s="200" t="str">
        <f t="shared" ref="BE133:BE155" si="1154">IF(BC133="","",IF(BD133=OK,BF133,IF(HLOOKUP(BD133,Comments3,2,FALSE)=D,BF$132,IF(HLOOKUP(BD133,Comments3,2,FALSE)=A,VLOOKUP(BC133,Averages,BC$4,FALSE),IF(HLOOKUP(BD133,Comments3,2,FALSE)=E,VLOOKUP(BC133,EventAverage,2,FALSE), HLOOKUP(BD133,Comments4,2,FALSE))))))</f>
        <v/>
      </c>
      <c r="BF133" s="201">
        <f>COUNTIF(BD$133:BD133,OK)+COUNTIF(BD$133:BD133,RDGfix)+COUNTIF(BD$133:BD133,RDGave)+COUNTIF(BD$133:BD133,RDGevent)+BF$107-1</f>
        <v>0</v>
      </c>
      <c r="BG133" s="43"/>
      <c r="BH133" s="138" t="str">
        <f t="shared" ref="BH133:BH155" si="1155">IF(BG133="","",IF(BG$7&lt;1,"",WDN))</f>
        <v/>
      </c>
      <c r="BI133" s="200" t="str">
        <f t="shared" ref="BI133:BI155" si="1156">IF(BG133="","",IF(BH133=OK,BJ133,IF(HLOOKUP(BH133,Comments3,2,FALSE)=D,BJ$132,IF(HLOOKUP(BH133,Comments3,2,FALSE)=A,VLOOKUP(BG133,Averages,BG$4,FALSE),IF(HLOOKUP(BH133,Comments3,2,FALSE)=E,VLOOKUP(BG133,EventAverage,2,FALSE), HLOOKUP(BH133,Comments4,2,FALSE))))))</f>
        <v/>
      </c>
      <c r="BJ133" s="201">
        <f>COUNTIF(BH$133:BH133,OK)+COUNTIF(BH$133:BH133,RDGfix)+COUNTIF(BH$133:BH133,RDGave)+COUNTIF(BH$133:BH133,RDGevent)+BJ$107-1</f>
        <v>0</v>
      </c>
      <c r="BK133" s="43"/>
      <c r="BL133" s="138" t="str">
        <f t="shared" ref="BL133:BL155" si="1157">IF(BK133="","",IF(BK$7&lt;1,"",WDN))</f>
        <v/>
      </c>
      <c r="BM133" s="200" t="str">
        <f t="shared" ref="BM133:BM155" si="1158">IF(BK133="","",IF(BL133=OK,BN133,IF(HLOOKUP(BL133,Comments3,2,FALSE)=D,BN$132,IF(HLOOKUP(BL133,Comments3,2,FALSE)=A,VLOOKUP(BK133,Averages,BK$4,FALSE),IF(HLOOKUP(BL133,Comments3,2,FALSE)=E,VLOOKUP(BK133,EventAverage,2,FALSE), HLOOKUP(BL133,Comments4,2,FALSE))))))</f>
        <v/>
      </c>
      <c r="BN133" s="201">
        <f>COUNTIF(BL$133:BL133,OK)+COUNTIF(BL$133:BL133,RDGfix)+COUNTIF(BL$133:BL133,RDGave)+COUNTIF(BL$133:BL133,RDGevent)+BN$107-1</f>
        <v>0</v>
      </c>
      <c r="BO133" s="43"/>
      <c r="BP133" s="138" t="str">
        <f t="shared" ref="BP133:BP155" si="1159">IF(BO133="","",IF(BO$7&lt;1,"",WDN))</f>
        <v/>
      </c>
      <c r="BQ133" s="200" t="str">
        <f t="shared" ref="BQ133:BQ155" si="1160">IF(BO133="","",IF(BP133=OK,BR133,IF(HLOOKUP(BP133,Comments3,2,FALSE)=D,BR$132,IF(HLOOKUP(BP133,Comments3,2,FALSE)=A,VLOOKUP(BO133,Averages,BO$4,FALSE),IF(HLOOKUP(BP133,Comments3,2,FALSE)=E,VLOOKUP(BO133,EventAverage,2,FALSE), HLOOKUP(BP133,Comments4,2,FALSE))))))</f>
        <v/>
      </c>
      <c r="BR133" s="201">
        <f>COUNTIF(BP$133:BP133,OK)+COUNTIF(BP$133:BP133,RDGfix)+COUNTIF(BP$133:BP133,RDGave)+COUNTIF(BP$133:BP133,RDGevent)+BR$107-1</f>
        <v>0</v>
      </c>
      <c r="BS133" s="43"/>
      <c r="BT133" s="138" t="str">
        <f t="shared" ref="BT133:BT155" si="1161">IF(BS133="","",IF(BS$7&lt;1,"",WDN))</f>
        <v/>
      </c>
      <c r="BU133" s="200" t="str">
        <f t="shared" ref="BU133:BU155" si="1162">IF(BS133="","",IF(BT133=OK,BV133,IF(HLOOKUP(BT133,Comments3,2,FALSE)=D,BV$132,IF(HLOOKUP(BT133,Comments3,2,FALSE)=A,VLOOKUP(BS133,Averages,BS$4,FALSE),IF(HLOOKUP(BT133,Comments3,2,FALSE)=E,VLOOKUP(BS133,EventAverage,2,FALSE), HLOOKUP(BT133,Comments4,2,FALSE))))))</f>
        <v/>
      </c>
      <c r="BV133" s="201">
        <f>COUNTIF(BT$133:BT133,OK)+COUNTIF(BT$133:BT133,RDGfix)+COUNTIF(BT$133:BT133,RDGave)+COUNTIF(BT$133:BT133,RDGevent)+BV$107-1</f>
        <v>0</v>
      </c>
      <c r="BW133" s="43"/>
      <c r="BX133" s="138" t="str">
        <f t="shared" ref="BX133:BX155" si="1163">IF(BW133="","",IF(BW$7&lt;1,"",WDN))</f>
        <v/>
      </c>
      <c r="BY133" s="200" t="str">
        <f t="shared" ref="BY133:BY155" si="1164">IF(BW133="","",IF(BX133=OK,BZ133,IF(HLOOKUP(BX133,Comments3,2,FALSE)=D,BZ$132,IF(HLOOKUP(BX133,Comments3,2,FALSE)=A,VLOOKUP(BW133,Averages,BW$4,FALSE),IF(HLOOKUP(BX133,Comments3,2,FALSE)=E,VLOOKUP(BW133,EventAverage,2,FALSE), HLOOKUP(BX133,Comments4,2,FALSE))))))</f>
        <v/>
      </c>
      <c r="BZ133" s="201">
        <f>COUNTIF(BX$133:BX133,OK)+COUNTIF(BX$133:BX133,RDGfix)+COUNTIF(BX$133:BX133,RDGave)+COUNTIF(BX$133:BX133,RDGevent)+BZ$107-1</f>
        <v>0</v>
      </c>
      <c r="CA133" s="43"/>
      <c r="CB133" s="138" t="str">
        <f t="shared" ref="CB133:CB155" si="1165">IF(CA133="","",IF(CA$7&lt;1,"",WDN))</f>
        <v/>
      </c>
      <c r="CC133" s="200" t="str">
        <f t="shared" ref="CC133:CC155" si="1166">IF(CA133="","",IF(CB133=OK,CD133,IF(HLOOKUP(CB133,Comments3,2,FALSE)=D,CD$132,IF(HLOOKUP(CB133,Comments3,2,FALSE)=A,VLOOKUP(CA133,Averages,CA$4,FALSE),IF(HLOOKUP(CB133,Comments3,2,FALSE)=E,VLOOKUP(CA133,EventAverage,2,FALSE), HLOOKUP(CB133,Comments4,2,FALSE))))))</f>
        <v/>
      </c>
      <c r="CD133" s="201">
        <f>COUNTIF(CB$133:CB133,OK)+COUNTIF(CB$133:CB133,RDGfix)+COUNTIF(CB$133:CB133,RDGave)+COUNTIF(CB$133:CB133,RDGevent)+CD$107-1</f>
        <v>0</v>
      </c>
      <c r="CE133" s="43"/>
      <c r="CF133" s="138" t="str">
        <f t="shared" ref="CF133:CF155" si="1167">IF(CE133="","",IF(CE$7&lt;1,"",WDN))</f>
        <v/>
      </c>
      <c r="CG133" s="200" t="str">
        <f t="shared" ref="CG133:CG155" si="1168">IF(CE133="","",IF(CF133=OK,CH133,IF(HLOOKUP(CF133,Comments3,2,FALSE)=D,CH$132,IF(HLOOKUP(CF133,Comments3,2,FALSE)=A,VLOOKUP(CE133,Averages,CE$4,FALSE),IF(HLOOKUP(CF133,Comments3,2,FALSE)=E,VLOOKUP(CE133,EventAverage,2,FALSE), HLOOKUP(CF133,Comments4,2,FALSE))))))</f>
        <v/>
      </c>
      <c r="CH133" s="201">
        <f>COUNTIF(CF$133:CF133,OK)+COUNTIF(CF$133:CF133,RDGfix)+COUNTIF(CF$133:CF133,RDGave)+COUNTIF(CF$133:CF133,RDGevent)+CH$107-1</f>
        <v>0</v>
      </c>
      <c r="CI133" s="43"/>
      <c r="CJ133" s="138" t="str">
        <f t="shared" ref="CJ133:CJ155" si="1169">IF(CI133="","",IF(CI$7&lt;1,"",WDN))</f>
        <v/>
      </c>
      <c r="CK133" s="200" t="str">
        <f t="shared" ref="CK133:CK155" si="1170">IF(CI133="","",IF(CJ133=OK,CL133,IF(HLOOKUP(CJ133,Comments3,2,FALSE)=D,CL$132,IF(HLOOKUP(CJ133,Comments3,2,FALSE)=A,VLOOKUP(CI133,Averages,CI$4,FALSE),IF(HLOOKUP(CJ133,Comments3,2,FALSE)=E,VLOOKUP(CI133,EventAverage,2,FALSE), HLOOKUP(CJ133,Comments4,2,FALSE))))))</f>
        <v/>
      </c>
      <c r="CL133" s="201">
        <f>COUNTIF(CJ$133:CJ133,OK)+COUNTIF(CJ$133:CJ133,RDGfix)+COUNTIF(CJ$133:CJ133,RDGave)+COUNTIF(CJ$133:CJ133,RDGevent)+CL$107-1</f>
        <v>0</v>
      </c>
      <c r="CM133" s="43"/>
      <c r="CN133" s="138" t="str">
        <f t="shared" ref="CN133:CN155" si="1171">IF(CM133="","",IF(CM$7&lt;1,"",WDN))</f>
        <v/>
      </c>
      <c r="CO133" s="200" t="str">
        <f t="shared" ref="CO133:CO155" si="1172">IF(CM133="","",IF(CN133=OK,CP133,IF(HLOOKUP(CN133,Comments3,2,FALSE)=D,CP$132,IF(HLOOKUP(CN133,Comments3,2,FALSE)=A,VLOOKUP(CM133,Averages,CM$4,FALSE),IF(HLOOKUP(CN133,Comments3,2,FALSE)=E,VLOOKUP(CM133,EventAverage,2,FALSE), HLOOKUP(CN133,Comments4,2,FALSE))))))</f>
        <v/>
      </c>
      <c r="CP133" s="201">
        <f>COUNTIF(CN$133:CN133,OK)+COUNTIF(CN$133:CN133,RDGfix)+COUNTIF(CN$133:CN133,RDGave)+COUNTIF(CN$133:CN133,RDGevent)+CP$107-1</f>
        <v>0</v>
      </c>
      <c r="CQ133" s="43"/>
      <c r="CR133" s="138" t="str">
        <f t="shared" ref="CR133:CR155" si="1173">IF(CQ133="","",IF(CQ$7&lt;1,"",WDN))</f>
        <v/>
      </c>
      <c r="CS133" s="200" t="str">
        <f t="shared" ref="CS133:CS155" si="1174">IF(CQ133="","",IF(CR133=OK,CT133,IF(HLOOKUP(CR133,Comments3,2,FALSE)=D,CT$132,IF(HLOOKUP(CR133,Comments3,2,FALSE)=A,VLOOKUP(CQ133,Averages,CQ$4,FALSE),IF(HLOOKUP(CR133,Comments3,2,FALSE)=E,VLOOKUP(CQ133,EventAverage,2,FALSE), HLOOKUP(CR133,Comments4,2,FALSE))))))</f>
        <v/>
      </c>
      <c r="CT133" s="201">
        <f>COUNTIF(CR$133:CR133,OK)+COUNTIF(CR$133:CR133,RDGfix)+COUNTIF(CR$133:CR133,RDGave)+COUNTIF(CR$133:CR133,RDGevent)+CT$107-1</f>
        <v>0</v>
      </c>
      <c r="CU133" s="43"/>
      <c r="CV133" s="138" t="str">
        <f t="shared" ref="CV133:CV155" si="1175">IF(CU133="","",IF(CU$7&lt;1,"",WDN))</f>
        <v/>
      </c>
      <c r="CW133" s="200" t="str">
        <f t="shared" ref="CW133:CW155" si="1176">IF(CU133="","",IF(CV133=OK,CX133,IF(HLOOKUP(CV133,Comments3,2,FALSE)=D,CX$132,IF(HLOOKUP(CV133,Comments3,2,FALSE)=A,VLOOKUP(CU133,Averages,CU$4,FALSE),IF(HLOOKUP(CV133,Comments3,2,FALSE)=E,VLOOKUP(CU133,EventAverage,2,FALSE), HLOOKUP(CV133,Comments4,2,FALSE))))))</f>
        <v/>
      </c>
      <c r="CX133" s="201">
        <f>COUNTIF(CV$133:CV133,OK)+COUNTIF(CV$133:CV133,RDGfix)+COUNTIF(CV$133:CV133,RDGave)+COUNTIF(CV$133:CV133,RDGevent)+CX$107-1</f>
        <v>0</v>
      </c>
      <c r="CY133" s="43"/>
      <c r="CZ133" s="138" t="str">
        <f t="shared" ref="CZ133:CZ155" si="1177">IF(CY133="","",IF(CY$7&lt;1,"",WDN))</f>
        <v/>
      </c>
      <c r="DA133" s="200" t="str">
        <f t="shared" ref="DA133:DA155" si="1178">IF(CY133="","",IF(CZ133=OK,DB133,IF(HLOOKUP(CZ133,Comments3,2,FALSE)=D,DB$132,IF(HLOOKUP(CZ133,Comments3,2,FALSE)=A,VLOOKUP(CY133,Averages,CY$4,FALSE),IF(HLOOKUP(CZ133,Comments3,2,FALSE)=E,VLOOKUP(CY133,EventAverage,2,FALSE), HLOOKUP(CZ133,Comments4,2,FALSE))))))</f>
        <v/>
      </c>
      <c r="DB133" s="201">
        <f>COUNTIF(CZ$133:CZ133,OK)+COUNTIF(CZ$133:CZ133,RDGfix)+COUNTIF(CZ$133:CZ133,RDGave)+COUNTIF(CZ$133:CZ133,RDGevent)+DB$107-1</f>
        <v>0</v>
      </c>
      <c r="DC133" s="43"/>
      <c r="DD133" s="138" t="str">
        <f t="shared" ref="DD133:DD155" si="1179">IF(DC133="","",IF(DC$7&lt;1,"",WDN))</f>
        <v/>
      </c>
      <c r="DE133" s="200" t="str">
        <f t="shared" ref="DE133:DE155" si="1180">IF(DC133="","",IF(DD133=OK,DF133,IF(HLOOKUP(DD133,Comments3,2,FALSE)=D,DF$132,IF(HLOOKUP(DD133,Comments3,2,FALSE)=A,VLOOKUP(DC133,Averages,DC$4,FALSE),IF(HLOOKUP(DD133,Comments3,2,FALSE)=E,VLOOKUP(DC133,EventAverage,2,FALSE), HLOOKUP(DD133,Comments4,2,FALSE))))))</f>
        <v/>
      </c>
      <c r="DF133" s="201">
        <f>COUNTIF(DD$133:DD133,OK)+COUNTIF(DD$133:DD133,RDGfix)+COUNTIF(DD$133:DD133,RDGave)+COUNTIF(DD$133:DD133,RDGevent)+DF$107-1</f>
        <v>0</v>
      </c>
      <c r="DG133" s="43"/>
      <c r="DH133" s="138" t="str">
        <f t="shared" ref="DH133:DH155" si="1181">IF(DG133="","",IF(DG$7&lt;1,"",WDN))</f>
        <v/>
      </c>
      <c r="DI133" s="200" t="str">
        <f t="shared" ref="DI133:DI155" si="1182">IF(DG133="","",IF(DH133=OK,DJ133,IF(HLOOKUP(DH133,Comments3,2,FALSE)=D,DJ$132,IF(HLOOKUP(DH133,Comments3,2,FALSE)=A,VLOOKUP(DG133,Averages,DG$4,FALSE),IF(HLOOKUP(DH133,Comments3,2,FALSE)=E,VLOOKUP(DG133,EventAverage,2,FALSE), HLOOKUP(DH133,Comments4,2,FALSE))))))</f>
        <v/>
      </c>
      <c r="DJ133" s="201">
        <f>COUNTIF(DH$133:DH133,OK)+COUNTIF(DH$133:DH133,RDGfix)+COUNTIF(DH$133:DH133,RDGave)+COUNTIF(DH$133:DH133,RDGevent)+DJ$107-1</f>
        <v>0</v>
      </c>
      <c r="DK133" s="43"/>
      <c r="DL133" s="138" t="str">
        <f t="shared" ref="DL133:DL155" si="1183">IF(DK133="","",IF(DK$7&lt;1,"",WDN))</f>
        <v/>
      </c>
      <c r="DM133" s="200" t="str">
        <f t="shared" ref="DM133:DM155" si="1184">IF(DK133="","",IF(DL133=OK,DN133,IF(HLOOKUP(DL133,Comments3,2,FALSE)=D,DN$132,IF(HLOOKUP(DL133,Comments3,2,FALSE)=A,VLOOKUP(DK133,Averages,DK$4,FALSE),IF(HLOOKUP(DL133,Comments3,2,FALSE)=E,VLOOKUP(DK133,EventAverage,2,FALSE), HLOOKUP(DL133,Comments4,2,FALSE))))))</f>
        <v/>
      </c>
      <c r="DN133" s="201">
        <f>COUNTIF(DL$133:DL133,OK)+COUNTIF(DL$133:DL133,RDGfix)+COUNTIF(DL$133:DL133,RDGave)+COUNTIF(DL$133:DL133,RDGevent)+DN$107-1</f>
        <v>0</v>
      </c>
      <c r="DO133" s="43"/>
      <c r="DP133" s="138" t="str">
        <f t="shared" ref="DP133:DP155" si="1185">IF(DO133="","",IF(DO$7&lt;1,"",WDN))</f>
        <v/>
      </c>
      <c r="DQ133" s="200" t="str">
        <f t="shared" ref="DQ133:DQ155" si="1186">IF(DO133="","",IF(DP133=OK,DR133,IF(HLOOKUP(DP133,Comments3,2,FALSE)=D,DR$132,IF(HLOOKUP(DP133,Comments3,2,FALSE)=A,VLOOKUP(DO133,Averages,DO$4,FALSE),IF(HLOOKUP(DP133,Comments3,2,FALSE)=E,VLOOKUP(DO133,EventAverage,2,FALSE), HLOOKUP(DP133,Comments4,2,FALSE))))))</f>
        <v/>
      </c>
      <c r="DR133" s="201">
        <f>COUNTIF(DP$133:DP133,OK)+COUNTIF(DP$133:DP133,RDGfix)+COUNTIF(DP$133:DP133,RDGave)+COUNTIF(DP$133:DP133,RDGevent)+DR$107-1</f>
        <v>0</v>
      </c>
      <c r="DS133" s="43"/>
      <c r="DT133" s="138" t="str">
        <f t="shared" ref="DT133:DT155" si="1187">IF(DS133="","",IF(DS$7&lt;1,"",WDN))</f>
        <v/>
      </c>
      <c r="DU133" s="200" t="str">
        <f t="shared" ref="DU133:DU155" si="1188">IF(DS133="","",IF(DT133=OK,DV133,IF(HLOOKUP(DT133,Comments3,2,FALSE)=D,DV$132,IF(HLOOKUP(DT133,Comments3,2,FALSE)=A,VLOOKUP(DS133,Averages,DS$4,FALSE),IF(HLOOKUP(DT133,Comments3,2,FALSE)=E,VLOOKUP(DS133,EventAverage,2,FALSE), HLOOKUP(DT133,Comments4,2,FALSE))))))</f>
        <v/>
      </c>
      <c r="DV133" s="201">
        <f>COUNTIF(DT$133:DT133,OK)+COUNTIF(DT$133:DT133,RDGfix)+COUNTIF(DT$133:DT133,RDGave)+COUNTIF(DT$133:DT133,RDGevent)+DV$107-1</f>
        <v>0</v>
      </c>
      <c r="DW133" s="43"/>
      <c r="DX133" s="138" t="str">
        <f t="shared" ref="DX133:DX155" si="1189">IF(DW133="","",IF(DW$7&lt;1,"",WDN))</f>
        <v/>
      </c>
      <c r="DY133" s="200" t="str">
        <f t="shared" ref="DY133:DY155" si="1190">IF(DW133="","",IF(DX133=OK,DZ133,IF(HLOOKUP(DX133,Comments3,2,FALSE)=D,DZ$132,IF(HLOOKUP(DX133,Comments3,2,FALSE)=A,VLOOKUP(DW133,Averages,DW$4,FALSE),IF(HLOOKUP(DX133,Comments3,2,FALSE)=E,VLOOKUP(DW133,EventAverage,2,FALSE), HLOOKUP(DX133,Comments4,2,FALSE))))))</f>
        <v/>
      </c>
      <c r="DZ133" s="201">
        <f>COUNTIF(DX$133:DX133,OK)+COUNTIF(DX$133:DX133,RDGfix)+COUNTIF(DX$133:DX133,RDGave)+COUNTIF(DX$133:DX133,RDGevent)+DZ$107-1</f>
        <v>0</v>
      </c>
      <c r="EA133" s="43"/>
      <c r="EB133" s="138" t="str">
        <f t="shared" ref="EB133:EB155" si="1191">IF(EA133="","",IF(EA$7&lt;1,"",WDN))</f>
        <v/>
      </c>
      <c r="EC133" s="200" t="str">
        <f t="shared" ref="EC133:EC155" si="1192">IF(EA133="","",IF(EB133=OK,ED133,IF(HLOOKUP(EB133,Comments3,2,FALSE)=D,ED$132,IF(HLOOKUP(EB133,Comments3,2,FALSE)=A,VLOOKUP(EA133,Averages,EA$4,FALSE),IF(HLOOKUP(EB133,Comments3,2,FALSE)=E,VLOOKUP(EA133,EventAverage,2,FALSE), HLOOKUP(EB133,Comments4,2,FALSE))))))</f>
        <v/>
      </c>
      <c r="ED133" s="201">
        <f>COUNTIF(EB$133:EB133,OK)+COUNTIF(EB$133:EB133,RDGfix)+COUNTIF(EB$133:EB133,RDGave)+COUNTIF(EB$133:EB133,RDGevent)+ED$107-1</f>
        <v>0</v>
      </c>
      <c r="EE133" s="43"/>
      <c r="EF133" s="138" t="str">
        <f t="shared" ref="EF133:EF155" si="1193">IF(EE133="","",IF(EE$7&lt;1,"",WDN))</f>
        <v/>
      </c>
      <c r="EG133" s="200" t="str">
        <f t="shared" ref="EG133:EG155" si="1194">IF(EE133="","",IF(EF133=OK,EH133,IF(HLOOKUP(EF133,Comments3,2,FALSE)=D,EH$132,IF(HLOOKUP(EF133,Comments3,2,FALSE)=A,VLOOKUP(EE133,Averages,EE$4,FALSE),IF(HLOOKUP(EF133,Comments3,2,FALSE)=E,VLOOKUP(EE133,EventAverage,2,FALSE), HLOOKUP(EF133,Comments4,2,FALSE))))))</f>
        <v/>
      </c>
      <c r="EH133" s="201">
        <f>COUNTIF(EF$133:EF133,OK)+COUNTIF(EF$133:EF133,RDGfix)+COUNTIF(EF$133:EF133,RDGave)+COUNTIF(EF$133:EF133,RDGevent)+EH$107-1</f>
        <v>0</v>
      </c>
      <c r="EI133" s="43"/>
      <c r="EJ133" s="138" t="str">
        <f t="shared" ref="EJ133:EJ155" si="1195">IF(EI133="","",IF(EI$7&lt;1,"",WDN))</f>
        <v/>
      </c>
      <c r="EK133" s="200" t="str">
        <f t="shared" ref="EK133:EK155" si="1196">IF(EI133="","",IF(EJ133=OK,EL133,IF(HLOOKUP(EJ133,Comments3,2,FALSE)=D,EL$132,IF(HLOOKUP(EJ133,Comments3,2,FALSE)=A,VLOOKUP(EI133,Averages,EI$4,FALSE),IF(HLOOKUP(EJ133,Comments3,2,FALSE)=E,VLOOKUP(EI133,EventAverage,2,FALSE), HLOOKUP(EJ133,Comments4,2,FALSE))))))</f>
        <v/>
      </c>
      <c r="EL133" s="201">
        <f>COUNTIF(EJ$133:EJ133,OK)+COUNTIF(EJ$133:EJ133,RDGfix)+COUNTIF(EJ$133:EJ133,RDGave)+COUNTIF(EJ$133:EJ133,RDGevent)+EL$107-1</f>
        <v>0</v>
      </c>
      <c r="EM133" s="43"/>
      <c r="EN133" s="138" t="str">
        <f t="shared" ref="EN133:EN155" si="1197">IF(EM133="","",IF(EM$7&lt;1,"",WDN))</f>
        <v/>
      </c>
      <c r="EO133" s="200" t="str">
        <f t="shared" ref="EO133:EO155" si="1198">IF(EM133="","",IF(EN133=OK,EP133,IF(HLOOKUP(EN133,Comments3,2,FALSE)=D,EP$132,IF(HLOOKUP(EN133,Comments3,2,FALSE)=A,VLOOKUP(EM133,Averages,EM$4,FALSE),IF(HLOOKUP(EN133,Comments3,2,FALSE)=E,VLOOKUP(EM133,EventAverage,2,FALSE), HLOOKUP(EN133,Comments4,2,FALSE))))))</f>
        <v/>
      </c>
      <c r="EP133" s="201">
        <f>COUNTIF(EN$133:EN133,OK)+COUNTIF(EN$133:EN133,RDGfix)+COUNTIF(EN$133:EN133,RDGave)+COUNTIF(EN$133:EN133,RDGevent)+EP$107-1</f>
        <v>0</v>
      </c>
      <c r="EQ133" s="43"/>
      <c r="ER133" s="138" t="str">
        <f t="shared" ref="ER133:ER155" si="1199">IF(EQ133="","",IF(EQ$7&lt;1,"",WDN))</f>
        <v/>
      </c>
      <c r="ES133" s="200" t="str">
        <f t="shared" ref="ES133:ES155" si="1200">IF(EQ133="","",IF(ER133=OK,ET133,IF(HLOOKUP(ER133,Comments3,2,FALSE)=D,ET$132,IF(HLOOKUP(ER133,Comments3,2,FALSE)=A,VLOOKUP(EQ133,Averages,EQ$4,FALSE),IF(HLOOKUP(ER133,Comments3,2,FALSE)=E,VLOOKUP(EQ133,EventAverage,2,FALSE), HLOOKUP(ER133,Comments4,2,FALSE))))))</f>
        <v/>
      </c>
      <c r="ET133" s="201">
        <f>COUNTIF(ER$133:ER133,OK)+COUNTIF(ER$133:ER133,RDGfix)+COUNTIF(ER$133:ER133,RDGave)+COUNTIF(ER$133:ER133,RDGevent)+ET$107-1</f>
        <v>0</v>
      </c>
      <c r="EU133" s="43"/>
      <c r="EV133" s="138" t="str">
        <f t="shared" ref="EV133:EV155" si="1201">IF(EU133="","",IF(EU$7&lt;1,"",WDN))</f>
        <v/>
      </c>
      <c r="EW133" s="200" t="str">
        <f t="shared" ref="EW133:EW155" si="1202">IF(EU133="","",IF(EV133=OK,EX133,IF(HLOOKUP(EV133,Comments3,2,FALSE)=D,EX$132,IF(HLOOKUP(EV133,Comments3,2,FALSE)=A,VLOOKUP(EU133,Averages,EU$4,FALSE),IF(HLOOKUP(EV133,Comments3,2,FALSE)=E,VLOOKUP(EU133,EventAverage,2,FALSE), HLOOKUP(EV133,Comments4,2,FALSE))))))</f>
        <v/>
      </c>
      <c r="EX133" s="201">
        <f>COUNTIF(EV$133:EV133,OK)+COUNTIF(EV$133:EV133,RDGfix)+COUNTIF(EV$133:EV133,RDGave)+COUNTIF(EV$133:EV133,RDGevent)+EX$107-1</f>
        <v>0</v>
      </c>
      <c r="EY133" s="43"/>
      <c r="EZ133" s="138" t="str">
        <f t="shared" ref="EZ133:EZ155" si="1203">IF(EY133="","",IF(EY$7&lt;1,"",WDN))</f>
        <v/>
      </c>
      <c r="FA133" s="200" t="str">
        <f t="shared" ref="FA133:FA155" si="1204">IF(EY133="","",IF(EZ133=OK,FB133,IF(HLOOKUP(EZ133,Comments3,2,FALSE)=D,FB$132,IF(HLOOKUP(EZ133,Comments3,2,FALSE)=A,VLOOKUP(EY133,Averages,EY$4,FALSE),IF(HLOOKUP(EZ133,Comments3,2,FALSE)=E,VLOOKUP(EY133,EventAverage,2,FALSE), HLOOKUP(EZ133,Comments4,2,FALSE))))))</f>
        <v/>
      </c>
      <c r="FB133" s="201">
        <f>COUNTIF(EZ$133:EZ133,OK)+COUNTIF(EZ$133:EZ133,RDGfix)+COUNTIF(EZ$133:EZ133,RDGave)+COUNTIF(EZ$133:EZ133,RDGevent)+FB$107-1</f>
        <v>0</v>
      </c>
      <c r="FC133" s="43"/>
      <c r="FD133" s="138" t="str">
        <f t="shared" ref="FD133:FD155" si="1205">IF(FC133="","",IF(FC$7&lt;1,"",WDN))</f>
        <v/>
      </c>
      <c r="FE133" s="200" t="str">
        <f t="shared" ref="FE133:FE155" si="1206">IF(FC133="","",IF(FD133=OK,FF133,IF(HLOOKUP(FD133,Comments3,2,FALSE)=D,FF$132,IF(HLOOKUP(FD133,Comments3,2,FALSE)=A,VLOOKUP(FC133,Averages,FC$4,FALSE),IF(HLOOKUP(FD133,Comments3,2,FALSE)=E,VLOOKUP(FC133,EventAverage,2,FALSE), HLOOKUP(FD133,Comments4,2,FALSE))))))</f>
        <v/>
      </c>
      <c r="FF133" s="201">
        <f>COUNTIF(FD$133:FD133,OK)+COUNTIF(FD$133:FD133,RDGfix)+COUNTIF(FD$133:FD133,RDGave)+COUNTIF(FD$133:FD133,RDGevent)+FF$107-1</f>
        <v>0</v>
      </c>
      <c r="FG133" s="43"/>
      <c r="FH133" s="138" t="str">
        <f t="shared" ref="FH133:FH155" si="1207">IF(FG133="","",IF(FG$7&lt;1,"",WDN))</f>
        <v/>
      </c>
      <c r="FI133" s="200" t="str">
        <f t="shared" ref="FI133:FI155" si="1208">IF(FG133="","",IF(FH133=OK,FJ133,IF(HLOOKUP(FH133,Comments3,2,FALSE)=D,FJ$132,IF(HLOOKUP(FH133,Comments3,2,FALSE)=A,VLOOKUP(FG133,Averages,FG$4,FALSE),IF(HLOOKUP(FH133,Comments3,2,FALSE)=E,VLOOKUP(FG133,EventAverage,2,FALSE), HLOOKUP(FH133,Comments4,2,FALSE))))))</f>
        <v/>
      </c>
      <c r="FJ133" s="218">
        <f>COUNTIF(FH$133:FH133,OK)+COUNTIF(FH$133:FH133,RDGfix)+COUNTIF(FH$133:FH133,RDGave)+COUNTIF(FH$133:FH133,RDGevent)+FJ$107-1</f>
        <v>0</v>
      </c>
      <c r="FK133" s="2"/>
      <c r="FL133" s="53"/>
      <c r="FM133" s="2"/>
    </row>
    <row r="134" spans="2:169">
      <c r="B134" s="139" t="s">
        <v>164</v>
      </c>
      <c r="C134" s="43"/>
      <c r="D134" s="138" t="str">
        <f t="shared" si="1128"/>
        <v/>
      </c>
      <c r="E134" s="200" t="str">
        <f t="shared" si="649"/>
        <v/>
      </c>
      <c r="F134" s="201">
        <f>COUNTIF(D$133:D134,OK)+COUNTIF(D$133:D134,RDGfix)+COUNTIF(D$133:D134,RDGave)+COUNTIF(D$133:D134,RDGevent)</f>
        <v>0</v>
      </c>
      <c r="G134" s="242"/>
      <c r="H134" s="138" t="str">
        <f t="shared" si="1129"/>
        <v/>
      </c>
      <c r="I134" s="200" t="str">
        <f t="shared" si="1130"/>
        <v/>
      </c>
      <c r="J134" s="201">
        <f>COUNTIF(H$133:H134,OK)+COUNTIF(H$133:H134,RDGfix)+COUNTIF(H$133:H134,RDGave)+COUNTIF(H$133:H134,RDGevent)+J$107-1</f>
        <v>0</v>
      </c>
      <c r="K134" s="43"/>
      <c r="L134" s="138" t="str">
        <f t="shared" si="1131"/>
        <v/>
      </c>
      <c r="M134" s="200" t="str">
        <f t="shared" si="1132"/>
        <v/>
      </c>
      <c r="N134" s="201">
        <f>COUNTIF(L$133:L134,OK)+COUNTIF(L$133:L134,RDGfix)+COUNTIF(L$133:L134,RDGave)+COUNTIF(L$133:L134,RDGevent)+N$107-1</f>
        <v>0</v>
      </c>
      <c r="O134" s="43"/>
      <c r="P134" s="138" t="str">
        <f t="shared" si="1133"/>
        <v/>
      </c>
      <c r="Q134" s="200" t="str">
        <f t="shared" si="1134"/>
        <v/>
      </c>
      <c r="R134" s="201">
        <f>COUNTIF(P$133:P134,OK)+COUNTIF(P$133:P134,RDGfix)+COUNTIF(P$133:P134,RDGave)+COUNTIF(P$133:P134,RDGevent)+R$107-1</f>
        <v>0</v>
      </c>
      <c r="S134" s="43"/>
      <c r="T134" s="138" t="str">
        <f t="shared" si="1135"/>
        <v/>
      </c>
      <c r="U134" s="200" t="str">
        <f t="shared" si="1136"/>
        <v/>
      </c>
      <c r="V134" s="201">
        <f>COUNTIF(T$133:T134,OK)+COUNTIF(T$133:T134,RDGfix)+COUNTIF(T$133:T134,RDGave)+COUNTIF(T$133:T134,RDGevent)+V$107-1</f>
        <v>0</v>
      </c>
      <c r="W134" s="43"/>
      <c r="X134" s="138" t="str">
        <f t="shared" si="1137"/>
        <v/>
      </c>
      <c r="Y134" s="200" t="str">
        <f t="shared" si="1138"/>
        <v/>
      </c>
      <c r="Z134" s="201">
        <f>COUNTIF(X$133:X134,OK)+COUNTIF(X$133:X134,RDGfix)+COUNTIF(X$133:X134,RDGave)+COUNTIF(X$133:X134,RDGevent)+Z$107-1</f>
        <v>0</v>
      </c>
      <c r="AA134" s="43"/>
      <c r="AB134" s="138" t="str">
        <f t="shared" si="1139"/>
        <v/>
      </c>
      <c r="AC134" s="200" t="str">
        <f t="shared" si="1140"/>
        <v/>
      </c>
      <c r="AD134" s="201">
        <f>COUNTIF(AB$133:AB134,OK)+COUNTIF(AB$133:AB134,RDGfix)+COUNTIF(AB$133:AB134,RDGave)+COUNTIF(AB$133:AB134,RDGevent)+AD$107-1</f>
        <v>0</v>
      </c>
      <c r="AE134" s="43"/>
      <c r="AF134" s="138" t="str">
        <f t="shared" si="1141"/>
        <v/>
      </c>
      <c r="AG134" s="200" t="str">
        <f t="shared" si="1142"/>
        <v/>
      </c>
      <c r="AH134" s="201">
        <f>COUNTIF(AF$133:AF134,OK)+COUNTIF(AF$133:AF134,RDGfix)+COUNTIF(AF$133:AF134,RDGave)+COUNTIF(AF$133:AF134,RDGevent)+AH$107-1</f>
        <v>0</v>
      </c>
      <c r="AI134" s="43"/>
      <c r="AJ134" s="138" t="str">
        <f t="shared" si="1143"/>
        <v/>
      </c>
      <c r="AK134" s="200" t="str">
        <f t="shared" si="1144"/>
        <v/>
      </c>
      <c r="AL134" s="201">
        <f>COUNTIF(AJ$133:AJ134,OK)+COUNTIF(AJ$133:AJ134,RDGfix)+COUNTIF(AJ$133:AJ134,RDGave)+COUNTIF(AJ$133:AJ134,RDGevent)+AL$107-1</f>
        <v>0</v>
      </c>
      <c r="AM134" s="43"/>
      <c r="AN134" s="138" t="str">
        <f t="shared" si="1145"/>
        <v/>
      </c>
      <c r="AO134" s="200" t="str">
        <f t="shared" si="1146"/>
        <v/>
      </c>
      <c r="AP134" s="201">
        <f>COUNTIF(AN$133:AN134,OK)+COUNTIF(AN$133:AN134,RDGfix)+COUNTIF(AN$133:AN134,RDGave)+COUNTIF(AN$133:AN134,RDGevent)+AP$107-1</f>
        <v>0</v>
      </c>
      <c r="AQ134" s="43"/>
      <c r="AR134" s="138" t="str">
        <f t="shared" si="1147"/>
        <v/>
      </c>
      <c r="AS134" s="200" t="str">
        <f t="shared" si="1148"/>
        <v/>
      </c>
      <c r="AT134" s="201">
        <f>COUNTIF(AR$133:AR134,OK)+COUNTIF(AR$133:AR134,RDGfix)+COUNTIF(AR$133:AR134,RDGave)+COUNTIF(AR$133:AR134,RDGevent)+AT$107-1</f>
        <v>0</v>
      </c>
      <c r="AU134" s="43"/>
      <c r="AV134" s="138" t="str">
        <f t="shared" si="1149"/>
        <v/>
      </c>
      <c r="AW134" s="200" t="str">
        <f t="shared" si="1150"/>
        <v/>
      </c>
      <c r="AX134" s="201">
        <f>COUNTIF(AV$133:AV134,OK)+COUNTIF(AV$133:AV134,RDGfix)+COUNTIF(AV$133:AV134,RDGave)+COUNTIF(AV$133:AV134,RDGevent)+AX$107-1</f>
        <v>0</v>
      </c>
      <c r="AY134" s="43"/>
      <c r="AZ134" s="138" t="str">
        <f t="shared" si="1151"/>
        <v/>
      </c>
      <c r="BA134" s="200" t="str">
        <f t="shared" si="1152"/>
        <v/>
      </c>
      <c r="BB134" s="201">
        <f>COUNTIF(AZ$133:AZ134,OK)+COUNTIF(AZ$133:AZ134,RDGfix)+COUNTIF(AZ$133:AZ134,RDGave)+COUNTIF(AZ$133:AZ134,RDGevent)+BB$107-1</f>
        <v>0</v>
      </c>
      <c r="BC134" s="43"/>
      <c r="BD134" s="138" t="str">
        <f t="shared" si="1153"/>
        <v/>
      </c>
      <c r="BE134" s="200" t="str">
        <f t="shared" si="1154"/>
        <v/>
      </c>
      <c r="BF134" s="201">
        <f>COUNTIF(BD$133:BD134,OK)+COUNTIF(BD$133:BD134,RDGfix)+COUNTIF(BD$133:BD134,RDGave)+COUNTIF(BD$133:BD134,RDGevent)+BF$107-1</f>
        <v>0</v>
      </c>
      <c r="BG134" s="43"/>
      <c r="BH134" s="138" t="str">
        <f t="shared" si="1155"/>
        <v/>
      </c>
      <c r="BI134" s="200" t="str">
        <f t="shared" si="1156"/>
        <v/>
      </c>
      <c r="BJ134" s="201">
        <f>COUNTIF(BH$133:BH134,OK)+COUNTIF(BH$133:BH134,RDGfix)+COUNTIF(BH$133:BH134,RDGave)+COUNTIF(BH$133:BH134,RDGevent)+BJ$107-1</f>
        <v>0</v>
      </c>
      <c r="BK134" s="43"/>
      <c r="BL134" s="138" t="str">
        <f t="shared" si="1157"/>
        <v/>
      </c>
      <c r="BM134" s="200" t="str">
        <f t="shared" si="1158"/>
        <v/>
      </c>
      <c r="BN134" s="201">
        <f>COUNTIF(BL$133:BL134,OK)+COUNTIF(BL$133:BL134,RDGfix)+COUNTIF(BL$133:BL134,RDGave)+COUNTIF(BL$133:BL134,RDGevent)+BN$107-1</f>
        <v>0</v>
      </c>
      <c r="BO134" s="43"/>
      <c r="BP134" s="138" t="str">
        <f t="shared" si="1159"/>
        <v/>
      </c>
      <c r="BQ134" s="200" t="str">
        <f t="shared" si="1160"/>
        <v/>
      </c>
      <c r="BR134" s="201">
        <f>COUNTIF(BP$133:BP134,OK)+COUNTIF(BP$133:BP134,RDGfix)+COUNTIF(BP$133:BP134,RDGave)+COUNTIF(BP$133:BP134,RDGevent)+BR$107-1</f>
        <v>0</v>
      </c>
      <c r="BS134" s="43"/>
      <c r="BT134" s="138" t="str">
        <f t="shared" si="1161"/>
        <v/>
      </c>
      <c r="BU134" s="200" t="str">
        <f t="shared" si="1162"/>
        <v/>
      </c>
      <c r="BV134" s="201">
        <f>COUNTIF(BT$133:BT134,OK)+COUNTIF(BT$133:BT134,RDGfix)+COUNTIF(BT$133:BT134,RDGave)+COUNTIF(BT$133:BT134,RDGevent)+BV$107-1</f>
        <v>0</v>
      </c>
      <c r="BW134" s="43"/>
      <c r="BX134" s="138" t="str">
        <f t="shared" si="1163"/>
        <v/>
      </c>
      <c r="BY134" s="200" t="str">
        <f t="shared" si="1164"/>
        <v/>
      </c>
      <c r="BZ134" s="201">
        <f>COUNTIF(BX$133:BX134,OK)+COUNTIF(BX$133:BX134,RDGfix)+COUNTIF(BX$133:BX134,RDGave)+COUNTIF(BX$133:BX134,RDGevent)+BZ$107-1</f>
        <v>0</v>
      </c>
      <c r="CA134" s="43"/>
      <c r="CB134" s="138" t="str">
        <f t="shared" si="1165"/>
        <v/>
      </c>
      <c r="CC134" s="200" t="str">
        <f t="shared" si="1166"/>
        <v/>
      </c>
      <c r="CD134" s="201">
        <f>COUNTIF(CB$133:CB134,OK)+COUNTIF(CB$133:CB134,RDGfix)+COUNTIF(CB$133:CB134,RDGave)+COUNTIF(CB$133:CB134,RDGevent)+CD$107-1</f>
        <v>0</v>
      </c>
      <c r="CE134" s="43"/>
      <c r="CF134" s="138" t="str">
        <f t="shared" si="1167"/>
        <v/>
      </c>
      <c r="CG134" s="200" t="str">
        <f t="shared" si="1168"/>
        <v/>
      </c>
      <c r="CH134" s="201">
        <f>COUNTIF(CF$133:CF134,OK)+COUNTIF(CF$133:CF134,RDGfix)+COUNTIF(CF$133:CF134,RDGave)+COUNTIF(CF$133:CF134,RDGevent)+CH$107-1</f>
        <v>0</v>
      </c>
      <c r="CI134" s="43"/>
      <c r="CJ134" s="138" t="str">
        <f t="shared" si="1169"/>
        <v/>
      </c>
      <c r="CK134" s="200" t="str">
        <f t="shared" si="1170"/>
        <v/>
      </c>
      <c r="CL134" s="201">
        <f>COUNTIF(CJ$133:CJ134,OK)+COUNTIF(CJ$133:CJ134,RDGfix)+COUNTIF(CJ$133:CJ134,RDGave)+COUNTIF(CJ$133:CJ134,RDGevent)+CL$107-1</f>
        <v>0</v>
      </c>
      <c r="CM134" s="43"/>
      <c r="CN134" s="138" t="str">
        <f t="shared" si="1171"/>
        <v/>
      </c>
      <c r="CO134" s="200" t="str">
        <f t="shared" si="1172"/>
        <v/>
      </c>
      <c r="CP134" s="201">
        <f>COUNTIF(CN$133:CN134,OK)+COUNTIF(CN$133:CN134,RDGfix)+COUNTIF(CN$133:CN134,RDGave)+COUNTIF(CN$133:CN134,RDGevent)+CP$107-1</f>
        <v>0</v>
      </c>
      <c r="CQ134" s="43"/>
      <c r="CR134" s="138" t="str">
        <f t="shared" si="1173"/>
        <v/>
      </c>
      <c r="CS134" s="200" t="str">
        <f t="shared" si="1174"/>
        <v/>
      </c>
      <c r="CT134" s="201">
        <f>COUNTIF(CR$133:CR134,OK)+COUNTIF(CR$133:CR134,RDGfix)+COUNTIF(CR$133:CR134,RDGave)+COUNTIF(CR$133:CR134,RDGevent)+CT$107-1</f>
        <v>0</v>
      </c>
      <c r="CU134" s="43"/>
      <c r="CV134" s="138" t="str">
        <f t="shared" si="1175"/>
        <v/>
      </c>
      <c r="CW134" s="200" t="str">
        <f t="shared" si="1176"/>
        <v/>
      </c>
      <c r="CX134" s="201">
        <f>COUNTIF(CV$133:CV134,OK)+COUNTIF(CV$133:CV134,RDGfix)+COUNTIF(CV$133:CV134,RDGave)+COUNTIF(CV$133:CV134,RDGevent)+CX$107-1</f>
        <v>0</v>
      </c>
      <c r="CY134" s="43"/>
      <c r="CZ134" s="138" t="str">
        <f t="shared" si="1177"/>
        <v/>
      </c>
      <c r="DA134" s="200" t="str">
        <f t="shared" si="1178"/>
        <v/>
      </c>
      <c r="DB134" s="201">
        <f>COUNTIF(CZ$133:CZ134,OK)+COUNTIF(CZ$133:CZ134,RDGfix)+COUNTIF(CZ$133:CZ134,RDGave)+COUNTIF(CZ$133:CZ134,RDGevent)+DB$107-1</f>
        <v>0</v>
      </c>
      <c r="DC134" s="43"/>
      <c r="DD134" s="138" t="str">
        <f t="shared" si="1179"/>
        <v/>
      </c>
      <c r="DE134" s="200" t="str">
        <f t="shared" si="1180"/>
        <v/>
      </c>
      <c r="DF134" s="201">
        <f>COUNTIF(DD$133:DD134,OK)+COUNTIF(DD$133:DD134,RDGfix)+COUNTIF(DD$133:DD134,RDGave)+COUNTIF(DD$133:DD134,RDGevent)+DF$107-1</f>
        <v>0</v>
      </c>
      <c r="DG134" s="43"/>
      <c r="DH134" s="138" t="str">
        <f t="shared" si="1181"/>
        <v/>
      </c>
      <c r="DI134" s="200" t="str">
        <f t="shared" si="1182"/>
        <v/>
      </c>
      <c r="DJ134" s="201">
        <f>COUNTIF(DH$133:DH134,OK)+COUNTIF(DH$133:DH134,RDGfix)+COUNTIF(DH$133:DH134,RDGave)+COUNTIF(DH$133:DH134,RDGevent)+DJ$107-1</f>
        <v>0</v>
      </c>
      <c r="DK134" s="43"/>
      <c r="DL134" s="138" t="str">
        <f t="shared" si="1183"/>
        <v/>
      </c>
      <c r="DM134" s="200" t="str">
        <f t="shared" si="1184"/>
        <v/>
      </c>
      <c r="DN134" s="201">
        <f>COUNTIF(DL$133:DL134,OK)+COUNTIF(DL$133:DL134,RDGfix)+COUNTIF(DL$133:DL134,RDGave)+COUNTIF(DL$133:DL134,RDGevent)+DN$107-1</f>
        <v>0</v>
      </c>
      <c r="DO134" s="43"/>
      <c r="DP134" s="138" t="str">
        <f t="shared" si="1185"/>
        <v/>
      </c>
      <c r="DQ134" s="200" t="str">
        <f t="shared" si="1186"/>
        <v/>
      </c>
      <c r="DR134" s="201">
        <f>COUNTIF(DP$133:DP134,OK)+COUNTIF(DP$133:DP134,RDGfix)+COUNTIF(DP$133:DP134,RDGave)+COUNTIF(DP$133:DP134,RDGevent)+DR$107-1</f>
        <v>0</v>
      </c>
      <c r="DS134" s="43"/>
      <c r="DT134" s="138" t="str">
        <f t="shared" si="1187"/>
        <v/>
      </c>
      <c r="DU134" s="200" t="str">
        <f t="shared" si="1188"/>
        <v/>
      </c>
      <c r="DV134" s="201">
        <f>COUNTIF(DT$133:DT134,OK)+COUNTIF(DT$133:DT134,RDGfix)+COUNTIF(DT$133:DT134,RDGave)+COUNTIF(DT$133:DT134,RDGevent)+DV$107-1</f>
        <v>0</v>
      </c>
      <c r="DW134" s="43"/>
      <c r="DX134" s="138" t="str">
        <f t="shared" si="1189"/>
        <v/>
      </c>
      <c r="DY134" s="200" t="str">
        <f t="shared" si="1190"/>
        <v/>
      </c>
      <c r="DZ134" s="201">
        <f>COUNTIF(DX$133:DX134,OK)+COUNTIF(DX$133:DX134,RDGfix)+COUNTIF(DX$133:DX134,RDGave)+COUNTIF(DX$133:DX134,RDGevent)+DZ$107-1</f>
        <v>0</v>
      </c>
      <c r="EA134" s="43"/>
      <c r="EB134" s="138" t="str">
        <f t="shared" si="1191"/>
        <v/>
      </c>
      <c r="EC134" s="200" t="str">
        <f t="shared" si="1192"/>
        <v/>
      </c>
      <c r="ED134" s="201">
        <f>COUNTIF(EB$133:EB134,OK)+COUNTIF(EB$133:EB134,RDGfix)+COUNTIF(EB$133:EB134,RDGave)+COUNTIF(EB$133:EB134,RDGevent)+ED$107-1</f>
        <v>0</v>
      </c>
      <c r="EE134" s="43"/>
      <c r="EF134" s="138" t="str">
        <f t="shared" si="1193"/>
        <v/>
      </c>
      <c r="EG134" s="200" t="str">
        <f t="shared" si="1194"/>
        <v/>
      </c>
      <c r="EH134" s="201">
        <f>COUNTIF(EF$133:EF134,OK)+COUNTIF(EF$133:EF134,RDGfix)+COUNTIF(EF$133:EF134,RDGave)+COUNTIF(EF$133:EF134,RDGevent)+EH$107-1</f>
        <v>0</v>
      </c>
      <c r="EI134" s="43"/>
      <c r="EJ134" s="138" t="str">
        <f t="shared" si="1195"/>
        <v/>
      </c>
      <c r="EK134" s="200" t="str">
        <f t="shared" si="1196"/>
        <v/>
      </c>
      <c r="EL134" s="201">
        <f>COUNTIF(EJ$133:EJ134,OK)+COUNTIF(EJ$133:EJ134,RDGfix)+COUNTIF(EJ$133:EJ134,RDGave)+COUNTIF(EJ$133:EJ134,RDGevent)+EL$107-1</f>
        <v>0</v>
      </c>
      <c r="EM134" s="43"/>
      <c r="EN134" s="138" t="str">
        <f t="shared" si="1197"/>
        <v/>
      </c>
      <c r="EO134" s="200" t="str">
        <f t="shared" si="1198"/>
        <v/>
      </c>
      <c r="EP134" s="201">
        <f>COUNTIF(EN$133:EN134,OK)+COUNTIF(EN$133:EN134,RDGfix)+COUNTIF(EN$133:EN134,RDGave)+COUNTIF(EN$133:EN134,RDGevent)+EP$107-1</f>
        <v>0</v>
      </c>
      <c r="EQ134" s="43"/>
      <c r="ER134" s="138" t="str">
        <f t="shared" si="1199"/>
        <v/>
      </c>
      <c r="ES134" s="200" t="str">
        <f t="shared" si="1200"/>
        <v/>
      </c>
      <c r="ET134" s="201">
        <f>COUNTIF(ER$133:ER134,OK)+COUNTIF(ER$133:ER134,RDGfix)+COUNTIF(ER$133:ER134,RDGave)+COUNTIF(ER$133:ER134,RDGevent)+ET$107-1</f>
        <v>0</v>
      </c>
      <c r="EU134" s="43"/>
      <c r="EV134" s="138" t="str">
        <f t="shared" si="1201"/>
        <v/>
      </c>
      <c r="EW134" s="200" t="str">
        <f t="shared" si="1202"/>
        <v/>
      </c>
      <c r="EX134" s="201">
        <f>COUNTIF(EV$133:EV134,OK)+COUNTIF(EV$133:EV134,RDGfix)+COUNTIF(EV$133:EV134,RDGave)+COUNTIF(EV$133:EV134,RDGevent)+EX$107-1</f>
        <v>0</v>
      </c>
      <c r="EY134" s="43"/>
      <c r="EZ134" s="138" t="str">
        <f t="shared" si="1203"/>
        <v/>
      </c>
      <c r="FA134" s="200" t="str">
        <f t="shared" si="1204"/>
        <v/>
      </c>
      <c r="FB134" s="201">
        <f>COUNTIF(EZ$133:EZ134,OK)+COUNTIF(EZ$133:EZ134,RDGfix)+COUNTIF(EZ$133:EZ134,RDGave)+COUNTIF(EZ$133:EZ134,RDGevent)+FB$107-1</f>
        <v>0</v>
      </c>
      <c r="FC134" s="43"/>
      <c r="FD134" s="138" t="str">
        <f t="shared" si="1205"/>
        <v/>
      </c>
      <c r="FE134" s="200" t="str">
        <f t="shared" si="1206"/>
        <v/>
      </c>
      <c r="FF134" s="201">
        <f>COUNTIF(FD$133:FD134,OK)+COUNTIF(FD$133:FD134,RDGfix)+COUNTIF(FD$133:FD134,RDGave)+COUNTIF(FD$133:FD134,RDGevent)+FF$107-1</f>
        <v>0</v>
      </c>
      <c r="FG134" s="43"/>
      <c r="FH134" s="138" t="str">
        <f t="shared" si="1207"/>
        <v/>
      </c>
      <c r="FI134" s="200" t="str">
        <f t="shared" si="1208"/>
        <v/>
      </c>
      <c r="FJ134" s="218">
        <f>COUNTIF(FH$133:FH134,OK)+COUNTIF(FH$133:FH134,RDGfix)+COUNTIF(FH$133:FH134,RDGave)+COUNTIF(FH$133:FH134,RDGevent)+FJ$107-1</f>
        <v>0</v>
      </c>
      <c r="FK134" s="2"/>
      <c r="FL134" s="53"/>
      <c r="FM134" s="2"/>
    </row>
    <row r="135" spans="2:169">
      <c r="B135" s="139" t="s">
        <v>166</v>
      </c>
      <c r="C135" s="43"/>
      <c r="D135" s="138" t="str">
        <f t="shared" si="1128"/>
        <v/>
      </c>
      <c r="E135" s="200" t="str">
        <f t="shared" si="649"/>
        <v/>
      </c>
      <c r="F135" s="201">
        <f>COUNTIF(D$133:D135,OK)+COUNTIF(D$133:D135,RDGfix)+COUNTIF(D$133:D135,RDGave)+COUNTIF(D$133:D135,RDGevent)</f>
        <v>0</v>
      </c>
      <c r="G135" s="242"/>
      <c r="H135" s="138" t="str">
        <f t="shared" si="1129"/>
        <v/>
      </c>
      <c r="I135" s="200" t="str">
        <f t="shared" si="1130"/>
        <v/>
      </c>
      <c r="J135" s="201">
        <f>COUNTIF(H$133:H135,OK)+COUNTIF(H$133:H135,RDGfix)+COUNTIF(H$133:H135,RDGave)+COUNTIF(H$133:H135,RDGevent)+J$107-1</f>
        <v>0</v>
      </c>
      <c r="K135" s="43"/>
      <c r="L135" s="138" t="str">
        <f t="shared" si="1131"/>
        <v/>
      </c>
      <c r="M135" s="200" t="str">
        <f t="shared" si="1132"/>
        <v/>
      </c>
      <c r="N135" s="201">
        <f>COUNTIF(L$133:L135,OK)+COUNTIF(L$133:L135,RDGfix)+COUNTIF(L$133:L135,RDGave)+COUNTIF(L$133:L135,RDGevent)+N$107-1</f>
        <v>0</v>
      </c>
      <c r="O135" s="43"/>
      <c r="P135" s="138" t="str">
        <f t="shared" si="1133"/>
        <v/>
      </c>
      <c r="Q135" s="200" t="str">
        <f t="shared" si="1134"/>
        <v/>
      </c>
      <c r="R135" s="201">
        <f>COUNTIF(P$133:P135,OK)+COUNTIF(P$133:P135,RDGfix)+COUNTIF(P$133:P135,RDGave)+COUNTIF(P$133:P135,RDGevent)+R$107-1</f>
        <v>0</v>
      </c>
      <c r="S135" s="43"/>
      <c r="T135" s="138" t="str">
        <f t="shared" si="1135"/>
        <v/>
      </c>
      <c r="U135" s="200" t="str">
        <f t="shared" si="1136"/>
        <v/>
      </c>
      <c r="V135" s="201">
        <f>COUNTIF(T$133:T135,OK)+COUNTIF(T$133:T135,RDGfix)+COUNTIF(T$133:T135,RDGave)+COUNTIF(T$133:T135,RDGevent)+V$107-1</f>
        <v>0</v>
      </c>
      <c r="W135" s="43"/>
      <c r="X135" s="138" t="str">
        <f t="shared" si="1137"/>
        <v/>
      </c>
      <c r="Y135" s="200" t="str">
        <f t="shared" si="1138"/>
        <v/>
      </c>
      <c r="Z135" s="201">
        <f>COUNTIF(X$133:X135,OK)+COUNTIF(X$133:X135,RDGfix)+COUNTIF(X$133:X135,RDGave)+COUNTIF(X$133:X135,RDGevent)+Z$107-1</f>
        <v>0</v>
      </c>
      <c r="AA135" s="43"/>
      <c r="AB135" s="138" t="str">
        <f t="shared" si="1139"/>
        <v/>
      </c>
      <c r="AC135" s="200" t="str">
        <f t="shared" si="1140"/>
        <v/>
      </c>
      <c r="AD135" s="201">
        <f>COUNTIF(AB$133:AB135,OK)+COUNTIF(AB$133:AB135,RDGfix)+COUNTIF(AB$133:AB135,RDGave)+COUNTIF(AB$133:AB135,RDGevent)+AD$107-1</f>
        <v>0</v>
      </c>
      <c r="AE135" s="43"/>
      <c r="AF135" s="138" t="str">
        <f t="shared" si="1141"/>
        <v/>
      </c>
      <c r="AG135" s="200" t="str">
        <f t="shared" si="1142"/>
        <v/>
      </c>
      <c r="AH135" s="201">
        <f>COUNTIF(AF$133:AF135,OK)+COUNTIF(AF$133:AF135,RDGfix)+COUNTIF(AF$133:AF135,RDGave)+COUNTIF(AF$133:AF135,RDGevent)+AH$107-1</f>
        <v>0</v>
      </c>
      <c r="AI135" s="43"/>
      <c r="AJ135" s="138" t="str">
        <f t="shared" si="1143"/>
        <v/>
      </c>
      <c r="AK135" s="200" t="str">
        <f t="shared" si="1144"/>
        <v/>
      </c>
      <c r="AL135" s="201">
        <f>COUNTIF(AJ$133:AJ135,OK)+COUNTIF(AJ$133:AJ135,RDGfix)+COUNTIF(AJ$133:AJ135,RDGave)+COUNTIF(AJ$133:AJ135,RDGevent)+AL$107-1</f>
        <v>0</v>
      </c>
      <c r="AM135" s="43"/>
      <c r="AN135" s="138" t="str">
        <f t="shared" si="1145"/>
        <v/>
      </c>
      <c r="AO135" s="200" t="str">
        <f t="shared" si="1146"/>
        <v/>
      </c>
      <c r="AP135" s="201">
        <f>COUNTIF(AN$133:AN135,OK)+COUNTIF(AN$133:AN135,RDGfix)+COUNTIF(AN$133:AN135,RDGave)+COUNTIF(AN$133:AN135,RDGevent)+AP$107-1</f>
        <v>0</v>
      </c>
      <c r="AQ135" s="43"/>
      <c r="AR135" s="138" t="str">
        <f t="shared" si="1147"/>
        <v/>
      </c>
      <c r="AS135" s="200" t="str">
        <f t="shared" si="1148"/>
        <v/>
      </c>
      <c r="AT135" s="201">
        <f>COUNTIF(AR$133:AR135,OK)+COUNTIF(AR$133:AR135,RDGfix)+COUNTIF(AR$133:AR135,RDGave)+COUNTIF(AR$133:AR135,RDGevent)+AT$107-1</f>
        <v>0</v>
      </c>
      <c r="AU135" s="43"/>
      <c r="AV135" s="138" t="str">
        <f t="shared" si="1149"/>
        <v/>
      </c>
      <c r="AW135" s="200" t="str">
        <f t="shared" si="1150"/>
        <v/>
      </c>
      <c r="AX135" s="201">
        <f>COUNTIF(AV$133:AV135,OK)+COUNTIF(AV$133:AV135,RDGfix)+COUNTIF(AV$133:AV135,RDGave)+COUNTIF(AV$133:AV135,RDGevent)+AX$107-1</f>
        <v>0</v>
      </c>
      <c r="AY135" s="43"/>
      <c r="AZ135" s="138" t="str">
        <f t="shared" si="1151"/>
        <v/>
      </c>
      <c r="BA135" s="200" t="str">
        <f t="shared" si="1152"/>
        <v/>
      </c>
      <c r="BB135" s="201">
        <f>COUNTIF(AZ$133:AZ135,OK)+COUNTIF(AZ$133:AZ135,RDGfix)+COUNTIF(AZ$133:AZ135,RDGave)+COUNTIF(AZ$133:AZ135,RDGevent)+BB$107-1</f>
        <v>0</v>
      </c>
      <c r="BC135" s="43"/>
      <c r="BD135" s="138" t="str">
        <f t="shared" si="1153"/>
        <v/>
      </c>
      <c r="BE135" s="200" t="str">
        <f t="shared" si="1154"/>
        <v/>
      </c>
      <c r="BF135" s="201">
        <f>COUNTIF(BD$133:BD135,OK)+COUNTIF(BD$133:BD135,RDGfix)+COUNTIF(BD$133:BD135,RDGave)+COUNTIF(BD$133:BD135,RDGevent)+BF$107-1</f>
        <v>0</v>
      </c>
      <c r="BG135" s="43"/>
      <c r="BH135" s="138" t="str">
        <f t="shared" si="1155"/>
        <v/>
      </c>
      <c r="BI135" s="200" t="str">
        <f t="shared" si="1156"/>
        <v/>
      </c>
      <c r="BJ135" s="201">
        <f>COUNTIF(BH$133:BH135,OK)+COUNTIF(BH$133:BH135,RDGfix)+COUNTIF(BH$133:BH135,RDGave)+COUNTIF(BH$133:BH135,RDGevent)+BJ$107-1</f>
        <v>0</v>
      </c>
      <c r="BK135" s="43"/>
      <c r="BL135" s="138" t="str">
        <f t="shared" si="1157"/>
        <v/>
      </c>
      <c r="BM135" s="200" t="str">
        <f t="shared" si="1158"/>
        <v/>
      </c>
      <c r="BN135" s="201">
        <f>COUNTIF(BL$133:BL135,OK)+COUNTIF(BL$133:BL135,RDGfix)+COUNTIF(BL$133:BL135,RDGave)+COUNTIF(BL$133:BL135,RDGevent)+BN$107-1</f>
        <v>0</v>
      </c>
      <c r="BO135" s="43"/>
      <c r="BP135" s="138" t="str">
        <f t="shared" si="1159"/>
        <v/>
      </c>
      <c r="BQ135" s="200" t="str">
        <f t="shared" si="1160"/>
        <v/>
      </c>
      <c r="BR135" s="201">
        <f>COUNTIF(BP$133:BP135,OK)+COUNTIF(BP$133:BP135,RDGfix)+COUNTIF(BP$133:BP135,RDGave)+COUNTIF(BP$133:BP135,RDGevent)+BR$107-1</f>
        <v>0</v>
      </c>
      <c r="BS135" s="43"/>
      <c r="BT135" s="138" t="str">
        <f t="shared" si="1161"/>
        <v/>
      </c>
      <c r="BU135" s="200" t="str">
        <f t="shared" si="1162"/>
        <v/>
      </c>
      <c r="BV135" s="201">
        <f>COUNTIF(BT$133:BT135,OK)+COUNTIF(BT$133:BT135,RDGfix)+COUNTIF(BT$133:BT135,RDGave)+COUNTIF(BT$133:BT135,RDGevent)+BV$107-1</f>
        <v>0</v>
      </c>
      <c r="BW135" s="43"/>
      <c r="BX135" s="138" t="str">
        <f t="shared" si="1163"/>
        <v/>
      </c>
      <c r="BY135" s="200" t="str">
        <f t="shared" si="1164"/>
        <v/>
      </c>
      <c r="BZ135" s="201">
        <f>COUNTIF(BX$133:BX135,OK)+COUNTIF(BX$133:BX135,RDGfix)+COUNTIF(BX$133:BX135,RDGave)+COUNTIF(BX$133:BX135,RDGevent)+BZ$107-1</f>
        <v>0</v>
      </c>
      <c r="CA135" s="43"/>
      <c r="CB135" s="138" t="str">
        <f t="shared" si="1165"/>
        <v/>
      </c>
      <c r="CC135" s="200" t="str">
        <f t="shared" si="1166"/>
        <v/>
      </c>
      <c r="CD135" s="201">
        <f>COUNTIF(CB$133:CB135,OK)+COUNTIF(CB$133:CB135,RDGfix)+COUNTIF(CB$133:CB135,RDGave)+COUNTIF(CB$133:CB135,RDGevent)+CD$107-1</f>
        <v>0</v>
      </c>
      <c r="CE135" s="43"/>
      <c r="CF135" s="138" t="str">
        <f t="shared" si="1167"/>
        <v/>
      </c>
      <c r="CG135" s="200" t="str">
        <f t="shared" si="1168"/>
        <v/>
      </c>
      <c r="CH135" s="201">
        <f>COUNTIF(CF$133:CF135,OK)+COUNTIF(CF$133:CF135,RDGfix)+COUNTIF(CF$133:CF135,RDGave)+COUNTIF(CF$133:CF135,RDGevent)+CH$107-1</f>
        <v>0</v>
      </c>
      <c r="CI135" s="43"/>
      <c r="CJ135" s="138" t="str">
        <f t="shared" si="1169"/>
        <v/>
      </c>
      <c r="CK135" s="200" t="str">
        <f t="shared" si="1170"/>
        <v/>
      </c>
      <c r="CL135" s="201">
        <f>COUNTIF(CJ$133:CJ135,OK)+COUNTIF(CJ$133:CJ135,RDGfix)+COUNTIF(CJ$133:CJ135,RDGave)+COUNTIF(CJ$133:CJ135,RDGevent)+CL$107-1</f>
        <v>0</v>
      </c>
      <c r="CM135" s="43"/>
      <c r="CN135" s="138" t="str">
        <f t="shared" si="1171"/>
        <v/>
      </c>
      <c r="CO135" s="200" t="str">
        <f t="shared" si="1172"/>
        <v/>
      </c>
      <c r="CP135" s="201">
        <f>COUNTIF(CN$133:CN135,OK)+COUNTIF(CN$133:CN135,RDGfix)+COUNTIF(CN$133:CN135,RDGave)+COUNTIF(CN$133:CN135,RDGevent)+CP$107-1</f>
        <v>0</v>
      </c>
      <c r="CQ135" s="43"/>
      <c r="CR135" s="138" t="str">
        <f t="shared" si="1173"/>
        <v/>
      </c>
      <c r="CS135" s="200" t="str">
        <f t="shared" si="1174"/>
        <v/>
      </c>
      <c r="CT135" s="201">
        <f>COUNTIF(CR$133:CR135,OK)+COUNTIF(CR$133:CR135,RDGfix)+COUNTIF(CR$133:CR135,RDGave)+COUNTIF(CR$133:CR135,RDGevent)+CT$107-1</f>
        <v>0</v>
      </c>
      <c r="CU135" s="43"/>
      <c r="CV135" s="138" t="str">
        <f t="shared" si="1175"/>
        <v/>
      </c>
      <c r="CW135" s="200" t="str">
        <f t="shared" si="1176"/>
        <v/>
      </c>
      <c r="CX135" s="201">
        <f>COUNTIF(CV$133:CV135,OK)+COUNTIF(CV$133:CV135,RDGfix)+COUNTIF(CV$133:CV135,RDGave)+COUNTIF(CV$133:CV135,RDGevent)+CX$107-1</f>
        <v>0</v>
      </c>
      <c r="CY135" s="43"/>
      <c r="CZ135" s="138" t="str">
        <f t="shared" si="1177"/>
        <v/>
      </c>
      <c r="DA135" s="200" t="str">
        <f t="shared" si="1178"/>
        <v/>
      </c>
      <c r="DB135" s="201">
        <f>COUNTIF(CZ$133:CZ135,OK)+COUNTIF(CZ$133:CZ135,RDGfix)+COUNTIF(CZ$133:CZ135,RDGave)+COUNTIF(CZ$133:CZ135,RDGevent)+DB$107-1</f>
        <v>0</v>
      </c>
      <c r="DC135" s="43"/>
      <c r="DD135" s="138" t="str">
        <f t="shared" si="1179"/>
        <v/>
      </c>
      <c r="DE135" s="200" t="str">
        <f t="shared" si="1180"/>
        <v/>
      </c>
      <c r="DF135" s="201">
        <f>COUNTIF(DD$133:DD135,OK)+COUNTIF(DD$133:DD135,RDGfix)+COUNTIF(DD$133:DD135,RDGave)+COUNTIF(DD$133:DD135,RDGevent)+DF$107-1</f>
        <v>0</v>
      </c>
      <c r="DG135" s="43"/>
      <c r="DH135" s="138" t="str">
        <f t="shared" si="1181"/>
        <v/>
      </c>
      <c r="DI135" s="200" t="str">
        <f t="shared" si="1182"/>
        <v/>
      </c>
      <c r="DJ135" s="201">
        <f>COUNTIF(DH$133:DH135,OK)+COUNTIF(DH$133:DH135,RDGfix)+COUNTIF(DH$133:DH135,RDGave)+COUNTIF(DH$133:DH135,RDGevent)+DJ$107-1</f>
        <v>0</v>
      </c>
      <c r="DK135" s="43"/>
      <c r="DL135" s="138" t="str">
        <f t="shared" si="1183"/>
        <v/>
      </c>
      <c r="DM135" s="200" t="str">
        <f t="shared" si="1184"/>
        <v/>
      </c>
      <c r="DN135" s="201">
        <f>COUNTIF(DL$133:DL135,OK)+COUNTIF(DL$133:DL135,RDGfix)+COUNTIF(DL$133:DL135,RDGave)+COUNTIF(DL$133:DL135,RDGevent)+DN$107-1</f>
        <v>0</v>
      </c>
      <c r="DO135" s="43"/>
      <c r="DP135" s="138" t="str">
        <f t="shared" si="1185"/>
        <v/>
      </c>
      <c r="DQ135" s="200" t="str">
        <f t="shared" si="1186"/>
        <v/>
      </c>
      <c r="DR135" s="201">
        <f>COUNTIF(DP$133:DP135,OK)+COUNTIF(DP$133:DP135,RDGfix)+COUNTIF(DP$133:DP135,RDGave)+COUNTIF(DP$133:DP135,RDGevent)+DR$107-1</f>
        <v>0</v>
      </c>
      <c r="DS135" s="43"/>
      <c r="DT135" s="138" t="str">
        <f t="shared" si="1187"/>
        <v/>
      </c>
      <c r="DU135" s="200" t="str">
        <f t="shared" si="1188"/>
        <v/>
      </c>
      <c r="DV135" s="201">
        <f>COUNTIF(DT$133:DT135,OK)+COUNTIF(DT$133:DT135,RDGfix)+COUNTIF(DT$133:DT135,RDGave)+COUNTIF(DT$133:DT135,RDGevent)+DV$107-1</f>
        <v>0</v>
      </c>
      <c r="DW135" s="43"/>
      <c r="DX135" s="138" t="str">
        <f t="shared" si="1189"/>
        <v/>
      </c>
      <c r="DY135" s="200" t="str">
        <f t="shared" si="1190"/>
        <v/>
      </c>
      <c r="DZ135" s="201">
        <f>COUNTIF(DX$133:DX135,OK)+COUNTIF(DX$133:DX135,RDGfix)+COUNTIF(DX$133:DX135,RDGave)+COUNTIF(DX$133:DX135,RDGevent)+DZ$107-1</f>
        <v>0</v>
      </c>
      <c r="EA135" s="43"/>
      <c r="EB135" s="138" t="str">
        <f t="shared" si="1191"/>
        <v/>
      </c>
      <c r="EC135" s="200" t="str">
        <f t="shared" si="1192"/>
        <v/>
      </c>
      <c r="ED135" s="201">
        <f>COUNTIF(EB$133:EB135,OK)+COUNTIF(EB$133:EB135,RDGfix)+COUNTIF(EB$133:EB135,RDGave)+COUNTIF(EB$133:EB135,RDGevent)+ED$107-1</f>
        <v>0</v>
      </c>
      <c r="EE135" s="43"/>
      <c r="EF135" s="138" t="str">
        <f t="shared" si="1193"/>
        <v/>
      </c>
      <c r="EG135" s="200" t="str">
        <f t="shared" si="1194"/>
        <v/>
      </c>
      <c r="EH135" s="201">
        <f>COUNTIF(EF$133:EF135,OK)+COUNTIF(EF$133:EF135,RDGfix)+COUNTIF(EF$133:EF135,RDGave)+COUNTIF(EF$133:EF135,RDGevent)+EH$107-1</f>
        <v>0</v>
      </c>
      <c r="EI135" s="43"/>
      <c r="EJ135" s="138" t="str">
        <f t="shared" si="1195"/>
        <v/>
      </c>
      <c r="EK135" s="200" t="str">
        <f t="shared" si="1196"/>
        <v/>
      </c>
      <c r="EL135" s="201">
        <f>COUNTIF(EJ$133:EJ135,OK)+COUNTIF(EJ$133:EJ135,RDGfix)+COUNTIF(EJ$133:EJ135,RDGave)+COUNTIF(EJ$133:EJ135,RDGevent)+EL$107-1</f>
        <v>0</v>
      </c>
      <c r="EM135" s="43"/>
      <c r="EN135" s="138" t="str">
        <f t="shared" si="1197"/>
        <v/>
      </c>
      <c r="EO135" s="200" t="str">
        <f t="shared" si="1198"/>
        <v/>
      </c>
      <c r="EP135" s="201">
        <f>COUNTIF(EN$133:EN135,OK)+COUNTIF(EN$133:EN135,RDGfix)+COUNTIF(EN$133:EN135,RDGave)+COUNTIF(EN$133:EN135,RDGevent)+EP$107-1</f>
        <v>0</v>
      </c>
      <c r="EQ135" s="43"/>
      <c r="ER135" s="138" t="str">
        <f t="shared" si="1199"/>
        <v/>
      </c>
      <c r="ES135" s="200" t="str">
        <f t="shared" si="1200"/>
        <v/>
      </c>
      <c r="ET135" s="201">
        <f>COUNTIF(ER$133:ER135,OK)+COUNTIF(ER$133:ER135,RDGfix)+COUNTIF(ER$133:ER135,RDGave)+COUNTIF(ER$133:ER135,RDGevent)+ET$107-1</f>
        <v>0</v>
      </c>
      <c r="EU135" s="43"/>
      <c r="EV135" s="138" t="str">
        <f t="shared" si="1201"/>
        <v/>
      </c>
      <c r="EW135" s="200" t="str">
        <f t="shared" si="1202"/>
        <v/>
      </c>
      <c r="EX135" s="201">
        <f>COUNTIF(EV$133:EV135,OK)+COUNTIF(EV$133:EV135,RDGfix)+COUNTIF(EV$133:EV135,RDGave)+COUNTIF(EV$133:EV135,RDGevent)+EX$107-1</f>
        <v>0</v>
      </c>
      <c r="EY135" s="43"/>
      <c r="EZ135" s="138" t="str">
        <f t="shared" si="1203"/>
        <v/>
      </c>
      <c r="FA135" s="200" t="str">
        <f t="shared" si="1204"/>
        <v/>
      </c>
      <c r="FB135" s="201">
        <f>COUNTIF(EZ$133:EZ135,OK)+COUNTIF(EZ$133:EZ135,RDGfix)+COUNTIF(EZ$133:EZ135,RDGave)+COUNTIF(EZ$133:EZ135,RDGevent)+FB$107-1</f>
        <v>0</v>
      </c>
      <c r="FC135" s="43"/>
      <c r="FD135" s="138" t="str">
        <f t="shared" si="1205"/>
        <v/>
      </c>
      <c r="FE135" s="200" t="str">
        <f t="shared" si="1206"/>
        <v/>
      </c>
      <c r="FF135" s="201">
        <f>COUNTIF(FD$133:FD135,OK)+COUNTIF(FD$133:FD135,RDGfix)+COUNTIF(FD$133:FD135,RDGave)+COUNTIF(FD$133:FD135,RDGevent)+FF$107-1</f>
        <v>0</v>
      </c>
      <c r="FG135" s="43"/>
      <c r="FH135" s="138" t="str">
        <f t="shared" si="1207"/>
        <v/>
      </c>
      <c r="FI135" s="200" t="str">
        <f t="shared" si="1208"/>
        <v/>
      </c>
      <c r="FJ135" s="218">
        <f>COUNTIF(FH$133:FH135,OK)+COUNTIF(FH$133:FH135,RDGfix)+COUNTIF(FH$133:FH135,RDGave)+COUNTIF(FH$133:FH135,RDGevent)+FJ$107-1</f>
        <v>0</v>
      </c>
      <c r="FK135" s="2"/>
      <c r="FL135" s="53"/>
      <c r="FM135" s="2"/>
    </row>
    <row r="136" spans="2:169">
      <c r="B136" s="139" t="s">
        <v>165</v>
      </c>
      <c r="C136" s="43"/>
      <c r="D136" s="138" t="str">
        <f t="shared" si="1128"/>
        <v/>
      </c>
      <c r="E136" s="200" t="str">
        <f t="shared" si="649"/>
        <v/>
      </c>
      <c r="F136" s="201">
        <f>COUNTIF(D$133:D136,OK)+COUNTIF(D$133:D136,RDGfix)+COUNTIF(D$133:D136,RDGave)+COUNTIF(D$133:D136,RDGevent)</f>
        <v>0</v>
      </c>
      <c r="G136" s="242"/>
      <c r="H136" s="138" t="str">
        <f t="shared" si="1129"/>
        <v/>
      </c>
      <c r="I136" s="200" t="str">
        <f t="shared" si="1130"/>
        <v/>
      </c>
      <c r="J136" s="201">
        <f>COUNTIF(H$133:H136,OK)+COUNTIF(H$133:H136,RDGfix)+COUNTIF(H$133:H136,RDGave)+COUNTIF(H$133:H136,RDGevent)+J$107-1</f>
        <v>0</v>
      </c>
      <c r="K136" s="43"/>
      <c r="L136" s="138" t="str">
        <f t="shared" si="1131"/>
        <v/>
      </c>
      <c r="M136" s="200" t="str">
        <f t="shared" si="1132"/>
        <v/>
      </c>
      <c r="N136" s="201">
        <f>COUNTIF(L$133:L136,OK)+COUNTIF(L$133:L136,RDGfix)+COUNTIF(L$133:L136,RDGave)+COUNTIF(L$133:L136,RDGevent)+N$107-1</f>
        <v>0</v>
      </c>
      <c r="O136" s="43"/>
      <c r="P136" s="138" t="str">
        <f t="shared" si="1133"/>
        <v/>
      </c>
      <c r="Q136" s="200" t="str">
        <f t="shared" si="1134"/>
        <v/>
      </c>
      <c r="R136" s="201">
        <f>COUNTIF(P$133:P136,OK)+COUNTIF(P$133:P136,RDGfix)+COUNTIF(P$133:P136,RDGave)+COUNTIF(P$133:P136,RDGevent)+R$107-1</f>
        <v>0</v>
      </c>
      <c r="S136" s="43"/>
      <c r="T136" s="138" t="str">
        <f t="shared" si="1135"/>
        <v/>
      </c>
      <c r="U136" s="200" t="str">
        <f t="shared" si="1136"/>
        <v/>
      </c>
      <c r="V136" s="201">
        <f>COUNTIF(T$133:T136,OK)+COUNTIF(T$133:T136,RDGfix)+COUNTIF(T$133:T136,RDGave)+COUNTIF(T$133:T136,RDGevent)+V$107-1</f>
        <v>0</v>
      </c>
      <c r="W136" s="43"/>
      <c r="X136" s="138" t="str">
        <f t="shared" si="1137"/>
        <v/>
      </c>
      <c r="Y136" s="200" t="str">
        <f t="shared" si="1138"/>
        <v/>
      </c>
      <c r="Z136" s="201">
        <f>COUNTIF(X$133:X136,OK)+COUNTIF(X$133:X136,RDGfix)+COUNTIF(X$133:X136,RDGave)+COUNTIF(X$133:X136,RDGevent)+Z$107-1</f>
        <v>0</v>
      </c>
      <c r="AA136" s="43"/>
      <c r="AB136" s="138" t="str">
        <f t="shared" si="1139"/>
        <v/>
      </c>
      <c r="AC136" s="200" t="str">
        <f t="shared" si="1140"/>
        <v/>
      </c>
      <c r="AD136" s="201">
        <f>COUNTIF(AB$133:AB136,OK)+COUNTIF(AB$133:AB136,RDGfix)+COUNTIF(AB$133:AB136,RDGave)+COUNTIF(AB$133:AB136,RDGevent)+AD$107-1</f>
        <v>0</v>
      </c>
      <c r="AE136" s="43"/>
      <c r="AF136" s="138" t="str">
        <f t="shared" si="1141"/>
        <v/>
      </c>
      <c r="AG136" s="200" t="str">
        <f t="shared" si="1142"/>
        <v/>
      </c>
      <c r="AH136" s="201">
        <f>COUNTIF(AF$133:AF136,OK)+COUNTIF(AF$133:AF136,RDGfix)+COUNTIF(AF$133:AF136,RDGave)+COUNTIF(AF$133:AF136,RDGevent)+AH$107-1</f>
        <v>0</v>
      </c>
      <c r="AI136" s="43"/>
      <c r="AJ136" s="138" t="str">
        <f t="shared" si="1143"/>
        <v/>
      </c>
      <c r="AK136" s="200" t="str">
        <f t="shared" si="1144"/>
        <v/>
      </c>
      <c r="AL136" s="201">
        <f>COUNTIF(AJ$133:AJ136,OK)+COUNTIF(AJ$133:AJ136,RDGfix)+COUNTIF(AJ$133:AJ136,RDGave)+COUNTIF(AJ$133:AJ136,RDGevent)+AL$107-1</f>
        <v>0</v>
      </c>
      <c r="AM136" s="43"/>
      <c r="AN136" s="138" t="str">
        <f t="shared" si="1145"/>
        <v/>
      </c>
      <c r="AO136" s="200" t="str">
        <f t="shared" si="1146"/>
        <v/>
      </c>
      <c r="AP136" s="201">
        <f>COUNTIF(AN$133:AN136,OK)+COUNTIF(AN$133:AN136,RDGfix)+COUNTIF(AN$133:AN136,RDGave)+COUNTIF(AN$133:AN136,RDGevent)+AP$107-1</f>
        <v>0</v>
      </c>
      <c r="AQ136" s="43"/>
      <c r="AR136" s="138" t="str">
        <f t="shared" si="1147"/>
        <v/>
      </c>
      <c r="AS136" s="200" t="str">
        <f t="shared" si="1148"/>
        <v/>
      </c>
      <c r="AT136" s="201">
        <f>COUNTIF(AR$133:AR136,OK)+COUNTIF(AR$133:AR136,RDGfix)+COUNTIF(AR$133:AR136,RDGave)+COUNTIF(AR$133:AR136,RDGevent)+AT$107-1</f>
        <v>0</v>
      </c>
      <c r="AU136" s="43"/>
      <c r="AV136" s="138" t="str">
        <f t="shared" si="1149"/>
        <v/>
      </c>
      <c r="AW136" s="200" t="str">
        <f t="shared" si="1150"/>
        <v/>
      </c>
      <c r="AX136" s="201">
        <f>COUNTIF(AV$133:AV136,OK)+COUNTIF(AV$133:AV136,RDGfix)+COUNTIF(AV$133:AV136,RDGave)+COUNTIF(AV$133:AV136,RDGevent)+AX$107-1</f>
        <v>0</v>
      </c>
      <c r="AY136" s="43"/>
      <c r="AZ136" s="138" t="str">
        <f t="shared" si="1151"/>
        <v/>
      </c>
      <c r="BA136" s="200" t="str">
        <f t="shared" si="1152"/>
        <v/>
      </c>
      <c r="BB136" s="201">
        <f>COUNTIF(AZ$133:AZ136,OK)+COUNTIF(AZ$133:AZ136,RDGfix)+COUNTIF(AZ$133:AZ136,RDGave)+COUNTIF(AZ$133:AZ136,RDGevent)+BB$107-1</f>
        <v>0</v>
      </c>
      <c r="BC136" s="43"/>
      <c r="BD136" s="138" t="str">
        <f t="shared" si="1153"/>
        <v/>
      </c>
      <c r="BE136" s="200" t="str">
        <f t="shared" si="1154"/>
        <v/>
      </c>
      <c r="BF136" s="201">
        <f>COUNTIF(BD$133:BD136,OK)+COUNTIF(BD$133:BD136,RDGfix)+COUNTIF(BD$133:BD136,RDGave)+COUNTIF(BD$133:BD136,RDGevent)+BF$107-1</f>
        <v>0</v>
      </c>
      <c r="BG136" s="43"/>
      <c r="BH136" s="138" t="str">
        <f t="shared" si="1155"/>
        <v/>
      </c>
      <c r="BI136" s="200" t="str">
        <f t="shared" si="1156"/>
        <v/>
      </c>
      <c r="BJ136" s="201">
        <f>COUNTIF(BH$133:BH136,OK)+COUNTIF(BH$133:BH136,RDGfix)+COUNTIF(BH$133:BH136,RDGave)+COUNTIF(BH$133:BH136,RDGevent)+BJ$107-1</f>
        <v>0</v>
      </c>
      <c r="BK136" s="43"/>
      <c r="BL136" s="138" t="str">
        <f t="shared" si="1157"/>
        <v/>
      </c>
      <c r="BM136" s="200" t="str">
        <f t="shared" si="1158"/>
        <v/>
      </c>
      <c r="BN136" s="201">
        <f>COUNTIF(BL$133:BL136,OK)+COUNTIF(BL$133:BL136,RDGfix)+COUNTIF(BL$133:BL136,RDGave)+COUNTIF(BL$133:BL136,RDGevent)+BN$107-1</f>
        <v>0</v>
      </c>
      <c r="BO136" s="43"/>
      <c r="BP136" s="138" t="str">
        <f t="shared" si="1159"/>
        <v/>
      </c>
      <c r="BQ136" s="200" t="str">
        <f t="shared" si="1160"/>
        <v/>
      </c>
      <c r="BR136" s="201">
        <f>COUNTIF(BP$133:BP136,OK)+COUNTIF(BP$133:BP136,RDGfix)+COUNTIF(BP$133:BP136,RDGave)+COUNTIF(BP$133:BP136,RDGevent)+BR$107-1</f>
        <v>0</v>
      </c>
      <c r="BS136" s="43"/>
      <c r="BT136" s="138" t="str">
        <f t="shared" si="1161"/>
        <v/>
      </c>
      <c r="BU136" s="200" t="str">
        <f t="shared" si="1162"/>
        <v/>
      </c>
      <c r="BV136" s="201">
        <f>COUNTIF(BT$133:BT136,OK)+COUNTIF(BT$133:BT136,RDGfix)+COUNTIF(BT$133:BT136,RDGave)+COUNTIF(BT$133:BT136,RDGevent)+BV$107-1</f>
        <v>0</v>
      </c>
      <c r="BW136" s="43"/>
      <c r="BX136" s="138" t="str">
        <f t="shared" si="1163"/>
        <v/>
      </c>
      <c r="BY136" s="200" t="str">
        <f t="shared" si="1164"/>
        <v/>
      </c>
      <c r="BZ136" s="201">
        <f>COUNTIF(BX$133:BX136,OK)+COUNTIF(BX$133:BX136,RDGfix)+COUNTIF(BX$133:BX136,RDGave)+COUNTIF(BX$133:BX136,RDGevent)+BZ$107-1</f>
        <v>0</v>
      </c>
      <c r="CA136" s="43"/>
      <c r="CB136" s="138" t="str">
        <f t="shared" si="1165"/>
        <v/>
      </c>
      <c r="CC136" s="200" t="str">
        <f t="shared" si="1166"/>
        <v/>
      </c>
      <c r="CD136" s="201">
        <f>COUNTIF(CB$133:CB136,OK)+COUNTIF(CB$133:CB136,RDGfix)+COUNTIF(CB$133:CB136,RDGave)+COUNTIF(CB$133:CB136,RDGevent)+CD$107-1</f>
        <v>0</v>
      </c>
      <c r="CE136" s="43"/>
      <c r="CF136" s="138" t="str">
        <f t="shared" si="1167"/>
        <v/>
      </c>
      <c r="CG136" s="200" t="str">
        <f t="shared" si="1168"/>
        <v/>
      </c>
      <c r="CH136" s="201">
        <f>COUNTIF(CF$133:CF136,OK)+COUNTIF(CF$133:CF136,RDGfix)+COUNTIF(CF$133:CF136,RDGave)+COUNTIF(CF$133:CF136,RDGevent)+CH$107-1</f>
        <v>0</v>
      </c>
      <c r="CI136" s="43"/>
      <c r="CJ136" s="138" t="str">
        <f t="shared" si="1169"/>
        <v/>
      </c>
      <c r="CK136" s="200" t="str">
        <f t="shared" si="1170"/>
        <v/>
      </c>
      <c r="CL136" s="201">
        <f>COUNTIF(CJ$133:CJ136,OK)+COUNTIF(CJ$133:CJ136,RDGfix)+COUNTIF(CJ$133:CJ136,RDGave)+COUNTIF(CJ$133:CJ136,RDGevent)+CL$107-1</f>
        <v>0</v>
      </c>
      <c r="CM136" s="43"/>
      <c r="CN136" s="138" t="str">
        <f t="shared" si="1171"/>
        <v/>
      </c>
      <c r="CO136" s="200" t="str">
        <f t="shared" si="1172"/>
        <v/>
      </c>
      <c r="CP136" s="201">
        <f>COUNTIF(CN$133:CN136,OK)+COUNTIF(CN$133:CN136,RDGfix)+COUNTIF(CN$133:CN136,RDGave)+COUNTIF(CN$133:CN136,RDGevent)+CP$107-1</f>
        <v>0</v>
      </c>
      <c r="CQ136" s="43"/>
      <c r="CR136" s="138" t="str">
        <f t="shared" si="1173"/>
        <v/>
      </c>
      <c r="CS136" s="200" t="str">
        <f t="shared" si="1174"/>
        <v/>
      </c>
      <c r="CT136" s="201">
        <f>COUNTIF(CR$133:CR136,OK)+COUNTIF(CR$133:CR136,RDGfix)+COUNTIF(CR$133:CR136,RDGave)+COUNTIF(CR$133:CR136,RDGevent)+CT$107-1</f>
        <v>0</v>
      </c>
      <c r="CU136" s="43"/>
      <c r="CV136" s="138" t="str">
        <f t="shared" si="1175"/>
        <v/>
      </c>
      <c r="CW136" s="200" t="str">
        <f t="shared" si="1176"/>
        <v/>
      </c>
      <c r="CX136" s="201">
        <f>COUNTIF(CV$133:CV136,OK)+COUNTIF(CV$133:CV136,RDGfix)+COUNTIF(CV$133:CV136,RDGave)+COUNTIF(CV$133:CV136,RDGevent)+CX$107-1</f>
        <v>0</v>
      </c>
      <c r="CY136" s="43"/>
      <c r="CZ136" s="138" t="str">
        <f t="shared" si="1177"/>
        <v/>
      </c>
      <c r="DA136" s="200" t="str">
        <f t="shared" si="1178"/>
        <v/>
      </c>
      <c r="DB136" s="201">
        <f>COUNTIF(CZ$133:CZ136,OK)+COUNTIF(CZ$133:CZ136,RDGfix)+COUNTIF(CZ$133:CZ136,RDGave)+COUNTIF(CZ$133:CZ136,RDGevent)+DB$107-1</f>
        <v>0</v>
      </c>
      <c r="DC136" s="43"/>
      <c r="DD136" s="138" t="str">
        <f t="shared" si="1179"/>
        <v/>
      </c>
      <c r="DE136" s="200" t="str">
        <f t="shared" si="1180"/>
        <v/>
      </c>
      <c r="DF136" s="201">
        <f>COUNTIF(DD$133:DD136,OK)+COUNTIF(DD$133:DD136,RDGfix)+COUNTIF(DD$133:DD136,RDGave)+COUNTIF(DD$133:DD136,RDGevent)+DF$107-1</f>
        <v>0</v>
      </c>
      <c r="DG136" s="43"/>
      <c r="DH136" s="138" t="str">
        <f t="shared" si="1181"/>
        <v/>
      </c>
      <c r="DI136" s="200" t="str">
        <f t="shared" si="1182"/>
        <v/>
      </c>
      <c r="DJ136" s="201">
        <f>COUNTIF(DH$133:DH136,OK)+COUNTIF(DH$133:DH136,RDGfix)+COUNTIF(DH$133:DH136,RDGave)+COUNTIF(DH$133:DH136,RDGevent)+DJ$107-1</f>
        <v>0</v>
      </c>
      <c r="DK136" s="43"/>
      <c r="DL136" s="138" t="str">
        <f t="shared" si="1183"/>
        <v/>
      </c>
      <c r="DM136" s="200" t="str">
        <f t="shared" si="1184"/>
        <v/>
      </c>
      <c r="DN136" s="201">
        <f>COUNTIF(DL$133:DL136,OK)+COUNTIF(DL$133:DL136,RDGfix)+COUNTIF(DL$133:DL136,RDGave)+COUNTIF(DL$133:DL136,RDGevent)+DN$107-1</f>
        <v>0</v>
      </c>
      <c r="DO136" s="43"/>
      <c r="DP136" s="138" t="str">
        <f t="shared" si="1185"/>
        <v/>
      </c>
      <c r="DQ136" s="200" t="str">
        <f t="shared" si="1186"/>
        <v/>
      </c>
      <c r="DR136" s="201">
        <f>COUNTIF(DP$133:DP136,OK)+COUNTIF(DP$133:DP136,RDGfix)+COUNTIF(DP$133:DP136,RDGave)+COUNTIF(DP$133:DP136,RDGevent)+DR$107-1</f>
        <v>0</v>
      </c>
      <c r="DS136" s="43"/>
      <c r="DT136" s="138" t="str">
        <f t="shared" si="1187"/>
        <v/>
      </c>
      <c r="DU136" s="200" t="str">
        <f t="shared" si="1188"/>
        <v/>
      </c>
      <c r="DV136" s="201">
        <f>COUNTIF(DT$133:DT136,OK)+COUNTIF(DT$133:DT136,RDGfix)+COUNTIF(DT$133:DT136,RDGave)+COUNTIF(DT$133:DT136,RDGevent)+DV$107-1</f>
        <v>0</v>
      </c>
      <c r="DW136" s="43"/>
      <c r="DX136" s="138" t="str">
        <f t="shared" si="1189"/>
        <v/>
      </c>
      <c r="DY136" s="200" t="str">
        <f t="shared" si="1190"/>
        <v/>
      </c>
      <c r="DZ136" s="201">
        <f>COUNTIF(DX$133:DX136,OK)+COUNTIF(DX$133:DX136,RDGfix)+COUNTIF(DX$133:DX136,RDGave)+COUNTIF(DX$133:DX136,RDGevent)+DZ$107-1</f>
        <v>0</v>
      </c>
      <c r="EA136" s="43"/>
      <c r="EB136" s="138" t="str">
        <f t="shared" si="1191"/>
        <v/>
      </c>
      <c r="EC136" s="200" t="str">
        <f t="shared" si="1192"/>
        <v/>
      </c>
      <c r="ED136" s="201">
        <f>COUNTIF(EB$133:EB136,OK)+COUNTIF(EB$133:EB136,RDGfix)+COUNTIF(EB$133:EB136,RDGave)+COUNTIF(EB$133:EB136,RDGevent)+ED$107-1</f>
        <v>0</v>
      </c>
      <c r="EE136" s="43"/>
      <c r="EF136" s="138" t="str">
        <f t="shared" si="1193"/>
        <v/>
      </c>
      <c r="EG136" s="200" t="str">
        <f t="shared" si="1194"/>
        <v/>
      </c>
      <c r="EH136" s="201">
        <f>COUNTIF(EF$133:EF136,OK)+COUNTIF(EF$133:EF136,RDGfix)+COUNTIF(EF$133:EF136,RDGave)+COUNTIF(EF$133:EF136,RDGevent)+EH$107-1</f>
        <v>0</v>
      </c>
      <c r="EI136" s="43"/>
      <c r="EJ136" s="138" t="str">
        <f t="shared" si="1195"/>
        <v/>
      </c>
      <c r="EK136" s="200" t="str">
        <f t="shared" si="1196"/>
        <v/>
      </c>
      <c r="EL136" s="201">
        <f>COUNTIF(EJ$133:EJ136,OK)+COUNTIF(EJ$133:EJ136,RDGfix)+COUNTIF(EJ$133:EJ136,RDGave)+COUNTIF(EJ$133:EJ136,RDGevent)+EL$107-1</f>
        <v>0</v>
      </c>
      <c r="EM136" s="43"/>
      <c r="EN136" s="138" t="str">
        <f t="shared" si="1197"/>
        <v/>
      </c>
      <c r="EO136" s="200" t="str">
        <f t="shared" si="1198"/>
        <v/>
      </c>
      <c r="EP136" s="201">
        <f>COUNTIF(EN$133:EN136,OK)+COUNTIF(EN$133:EN136,RDGfix)+COUNTIF(EN$133:EN136,RDGave)+COUNTIF(EN$133:EN136,RDGevent)+EP$107-1</f>
        <v>0</v>
      </c>
      <c r="EQ136" s="43"/>
      <c r="ER136" s="138" t="str">
        <f t="shared" si="1199"/>
        <v/>
      </c>
      <c r="ES136" s="200" t="str">
        <f t="shared" si="1200"/>
        <v/>
      </c>
      <c r="ET136" s="201">
        <f>COUNTIF(ER$133:ER136,OK)+COUNTIF(ER$133:ER136,RDGfix)+COUNTIF(ER$133:ER136,RDGave)+COUNTIF(ER$133:ER136,RDGevent)+ET$107-1</f>
        <v>0</v>
      </c>
      <c r="EU136" s="43"/>
      <c r="EV136" s="138" t="str">
        <f t="shared" si="1201"/>
        <v/>
      </c>
      <c r="EW136" s="200" t="str">
        <f t="shared" si="1202"/>
        <v/>
      </c>
      <c r="EX136" s="201">
        <f>COUNTIF(EV$133:EV136,OK)+COUNTIF(EV$133:EV136,RDGfix)+COUNTIF(EV$133:EV136,RDGave)+COUNTIF(EV$133:EV136,RDGevent)+EX$107-1</f>
        <v>0</v>
      </c>
      <c r="EY136" s="43"/>
      <c r="EZ136" s="138" t="str">
        <f t="shared" si="1203"/>
        <v/>
      </c>
      <c r="FA136" s="200" t="str">
        <f t="shared" si="1204"/>
        <v/>
      </c>
      <c r="FB136" s="201">
        <f>COUNTIF(EZ$133:EZ136,OK)+COUNTIF(EZ$133:EZ136,RDGfix)+COUNTIF(EZ$133:EZ136,RDGave)+COUNTIF(EZ$133:EZ136,RDGevent)+FB$107-1</f>
        <v>0</v>
      </c>
      <c r="FC136" s="43"/>
      <c r="FD136" s="138" t="str">
        <f t="shared" si="1205"/>
        <v/>
      </c>
      <c r="FE136" s="200" t="str">
        <f t="shared" si="1206"/>
        <v/>
      </c>
      <c r="FF136" s="201">
        <f>COUNTIF(FD$133:FD136,OK)+COUNTIF(FD$133:FD136,RDGfix)+COUNTIF(FD$133:FD136,RDGave)+COUNTIF(FD$133:FD136,RDGevent)+FF$107-1</f>
        <v>0</v>
      </c>
      <c r="FG136" s="43"/>
      <c r="FH136" s="138" t="str">
        <f t="shared" si="1207"/>
        <v/>
      </c>
      <c r="FI136" s="200" t="str">
        <f t="shared" si="1208"/>
        <v/>
      </c>
      <c r="FJ136" s="218">
        <f>COUNTIF(FH$133:FH136,OK)+COUNTIF(FH$133:FH136,RDGfix)+COUNTIF(FH$133:FH136,RDGave)+COUNTIF(FH$133:FH136,RDGevent)+FJ$107-1</f>
        <v>0</v>
      </c>
      <c r="FK136" s="2"/>
      <c r="FL136" s="53"/>
      <c r="FM136" s="2"/>
    </row>
    <row r="137" spans="2:169">
      <c r="B137" s="139"/>
      <c r="C137" s="43"/>
      <c r="D137" s="138" t="str">
        <f t="shared" si="1128"/>
        <v/>
      </c>
      <c r="E137" s="200" t="str">
        <f t="shared" si="649"/>
        <v/>
      </c>
      <c r="F137" s="201">
        <f>COUNTIF(D$133:D137,OK)+COUNTIF(D$133:D137,RDGfix)+COUNTIF(D$133:D137,RDGave)+COUNTIF(D$133:D137,RDGevent)</f>
        <v>0</v>
      </c>
      <c r="G137" s="242"/>
      <c r="H137" s="138" t="str">
        <f t="shared" si="1129"/>
        <v/>
      </c>
      <c r="I137" s="200" t="str">
        <f t="shared" si="1130"/>
        <v/>
      </c>
      <c r="J137" s="201">
        <f>COUNTIF(H$133:H137,OK)+COUNTIF(H$133:H137,RDGfix)+COUNTIF(H$133:H137,RDGave)+COUNTIF(H$133:H137,RDGevent)+J$107-1</f>
        <v>0</v>
      </c>
      <c r="K137" s="43"/>
      <c r="L137" s="138" t="str">
        <f t="shared" si="1131"/>
        <v/>
      </c>
      <c r="M137" s="200" t="str">
        <f t="shared" si="1132"/>
        <v/>
      </c>
      <c r="N137" s="201">
        <f>COUNTIF(L$133:L137,OK)+COUNTIF(L$133:L137,RDGfix)+COUNTIF(L$133:L137,RDGave)+COUNTIF(L$133:L137,RDGevent)+N$107-1</f>
        <v>0</v>
      </c>
      <c r="O137" s="43"/>
      <c r="P137" s="138" t="str">
        <f t="shared" si="1133"/>
        <v/>
      </c>
      <c r="Q137" s="200" t="str">
        <f t="shared" si="1134"/>
        <v/>
      </c>
      <c r="R137" s="201">
        <f>COUNTIF(P$133:P137,OK)+COUNTIF(P$133:P137,RDGfix)+COUNTIF(P$133:P137,RDGave)+COUNTIF(P$133:P137,RDGevent)+R$107-1</f>
        <v>0</v>
      </c>
      <c r="S137" s="43"/>
      <c r="T137" s="138" t="str">
        <f t="shared" si="1135"/>
        <v/>
      </c>
      <c r="U137" s="200" t="str">
        <f t="shared" si="1136"/>
        <v/>
      </c>
      <c r="V137" s="201">
        <f>COUNTIF(T$133:T137,OK)+COUNTIF(T$133:T137,RDGfix)+COUNTIF(T$133:T137,RDGave)+COUNTIF(T$133:T137,RDGevent)+V$107-1</f>
        <v>0</v>
      </c>
      <c r="W137" s="43"/>
      <c r="X137" s="138" t="str">
        <f t="shared" si="1137"/>
        <v/>
      </c>
      <c r="Y137" s="200" t="str">
        <f t="shared" si="1138"/>
        <v/>
      </c>
      <c r="Z137" s="201">
        <f>COUNTIF(X$133:X137,OK)+COUNTIF(X$133:X137,RDGfix)+COUNTIF(X$133:X137,RDGave)+COUNTIF(X$133:X137,RDGevent)+Z$107-1</f>
        <v>0</v>
      </c>
      <c r="AA137" s="43"/>
      <c r="AB137" s="138" t="str">
        <f t="shared" si="1139"/>
        <v/>
      </c>
      <c r="AC137" s="200" t="str">
        <f t="shared" si="1140"/>
        <v/>
      </c>
      <c r="AD137" s="201">
        <f>COUNTIF(AB$133:AB137,OK)+COUNTIF(AB$133:AB137,RDGfix)+COUNTIF(AB$133:AB137,RDGave)+COUNTIF(AB$133:AB137,RDGevent)+AD$107-1</f>
        <v>0</v>
      </c>
      <c r="AE137" s="43"/>
      <c r="AF137" s="138" t="str">
        <f t="shared" si="1141"/>
        <v/>
      </c>
      <c r="AG137" s="200" t="str">
        <f t="shared" si="1142"/>
        <v/>
      </c>
      <c r="AH137" s="201">
        <f>COUNTIF(AF$133:AF137,OK)+COUNTIF(AF$133:AF137,RDGfix)+COUNTIF(AF$133:AF137,RDGave)+COUNTIF(AF$133:AF137,RDGevent)+AH$107-1</f>
        <v>0</v>
      </c>
      <c r="AI137" s="43"/>
      <c r="AJ137" s="138" t="str">
        <f t="shared" si="1143"/>
        <v/>
      </c>
      <c r="AK137" s="200" t="str">
        <f t="shared" si="1144"/>
        <v/>
      </c>
      <c r="AL137" s="201">
        <f>COUNTIF(AJ$133:AJ137,OK)+COUNTIF(AJ$133:AJ137,RDGfix)+COUNTIF(AJ$133:AJ137,RDGave)+COUNTIF(AJ$133:AJ137,RDGevent)+AL$107-1</f>
        <v>0</v>
      </c>
      <c r="AM137" s="43"/>
      <c r="AN137" s="138" t="str">
        <f t="shared" si="1145"/>
        <v/>
      </c>
      <c r="AO137" s="200" t="str">
        <f t="shared" si="1146"/>
        <v/>
      </c>
      <c r="AP137" s="201">
        <f>COUNTIF(AN$133:AN137,OK)+COUNTIF(AN$133:AN137,RDGfix)+COUNTIF(AN$133:AN137,RDGave)+COUNTIF(AN$133:AN137,RDGevent)+AP$107-1</f>
        <v>0</v>
      </c>
      <c r="AQ137" s="43"/>
      <c r="AR137" s="138" t="str">
        <f t="shared" si="1147"/>
        <v/>
      </c>
      <c r="AS137" s="200" t="str">
        <f t="shared" si="1148"/>
        <v/>
      </c>
      <c r="AT137" s="201">
        <f>COUNTIF(AR$133:AR137,OK)+COUNTIF(AR$133:AR137,RDGfix)+COUNTIF(AR$133:AR137,RDGave)+COUNTIF(AR$133:AR137,RDGevent)+AT$107-1</f>
        <v>0</v>
      </c>
      <c r="AU137" s="43"/>
      <c r="AV137" s="138" t="str">
        <f t="shared" si="1149"/>
        <v/>
      </c>
      <c r="AW137" s="200" t="str">
        <f t="shared" si="1150"/>
        <v/>
      </c>
      <c r="AX137" s="201">
        <f>COUNTIF(AV$133:AV137,OK)+COUNTIF(AV$133:AV137,RDGfix)+COUNTIF(AV$133:AV137,RDGave)+COUNTIF(AV$133:AV137,RDGevent)+AX$107-1</f>
        <v>0</v>
      </c>
      <c r="AY137" s="43"/>
      <c r="AZ137" s="138" t="str">
        <f t="shared" si="1151"/>
        <v/>
      </c>
      <c r="BA137" s="200" t="str">
        <f t="shared" si="1152"/>
        <v/>
      </c>
      <c r="BB137" s="201">
        <f>COUNTIF(AZ$133:AZ137,OK)+COUNTIF(AZ$133:AZ137,RDGfix)+COUNTIF(AZ$133:AZ137,RDGave)+COUNTIF(AZ$133:AZ137,RDGevent)+BB$107-1</f>
        <v>0</v>
      </c>
      <c r="BC137" s="43"/>
      <c r="BD137" s="138" t="str">
        <f t="shared" si="1153"/>
        <v/>
      </c>
      <c r="BE137" s="200" t="str">
        <f t="shared" si="1154"/>
        <v/>
      </c>
      <c r="BF137" s="201">
        <f>COUNTIF(BD$133:BD137,OK)+COUNTIF(BD$133:BD137,RDGfix)+COUNTIF(BD$133:BD137,RDGave)+COUNTIF(BD$133:BD137,RDGevent)+BF$107-1</f>
        <v>0</v>
      </c>
      <c r="BG137" s="43"/>
      <c r="BH137" s="138" t="str">
        <f t="shared" si="1155"/>
        <v/>
      </c>
      <c r="BI137" s="200" t="str">
        <f t="shared" si="1156"/>
        <v/>
      </c>
      <c r="BJ137" s="201">
        <f>COUNTIF(BH$133:BH137,OK)+COUNTIF(BH$133:BH137,RDGfix)+COUNTIF(BH$133:BH137,RDGave)+COUNTIF(BH$133:BH137,RDGevent)+BJ$107-1</f>
        <v>0</v>
      </c>
      <c r="BK137" s="43"/>
      <c r="BL137" s="138" t="str">
        <f t="shared" si="1157"/>
        <v/>
      </c>
      <c r="BM137" s="200" t="str">
        <f t="shared" si="1158"/>
        <v/>
      </c>
      <c r="BN137" s="201">
        <f>COUNTIF(BL$133:BL137,OK)+COUNTIF(BL$133:BL137,RDGfix)+COUNTIF(BL$133:BL137,RDGave)+COUNTIF(BL$133:BL137,RDGevent)+BN$107-1</f>
        <v>0</v>
      </c>
      <c r="BO137" s="43"/>
      <c r="BP137" s="138" t="str">
        <f t="shared" si="1159"/>
        <v/>
      </c>
      <c r="BQ137" s="200" t="str">
        <f t="shared" si="1160"/>
        <v/>
      </c>
      <c r="BR137" s="201">
        <f>COUNTIF(BP$133:BP137,OK)+COUNTIF(BP$133:BP137,RDGfix)+COUNTIF(BP$133:BP137,RDGave)+COUNTIF(BP$133:BP137,RDGevent)+BR$107-1</f>
        <v>0</v>
      </c>
      <c r="BS137" s="43"/>
      <c r="BT137" s="138" t="str">
        <f t="shared" si="1161"/>
        <v/>
      </c>
      <c r="BU137" s="200" t="str">
        <f t="shared" si="1162"/>
        <v/>
      </c>
      <c r="BV137" s="201">
        <f>COUNTIF(BT$133:BT137,OK)+COUNTIF(BT$133:BT137,RDGfix)+COUNTIF(BT$133:BT137,RDGave)+COUNTIF(BT$133:BT137,RDGevent)+BV$107-1</f>
        <v>0</v>
      </c>
      <c r="BW137" s="43"/>
      <c r="BX137" s="138" t="str">
        <f t="shared" si="1163"/>
        <v/>
      </c>
      <c r="BY137" s="200" t="str">
        <f t="shared" si="1164"/>
        <v/>
      </c>
      <c r="BZ137" s="201">
        <f>COUNTIF(BX$133:BX137,OK)+COUNTIF(BX$133:BX137,RDGfix)+COUNTIF(BX$133:BX137,RDGave)+COUNTIF(BX$133:BX137,RDGevent)+BZ$107-1</f>
        <v>0</v>
      </c>
      <c r="CA137" s="43"/>
      <c r="CB137" s="138" t="str">
        <f t="shared" si="1165"/>
        <v/>
      </c>
      <c r="CC137" s="200" t="str">
        <f t="shared" si="1166"/>
        <v/>
      </c>
      <c r="CD137" s="201">
        <f>COUNTIF(CB$133:CB137,OK)+COUNTIF(CB$133:CB137,RDGfix)+COUNTIF(CB$133:CB137,RDGave)+COUNTIF(CB$133:CB137,RDGevent)+CD$107-1</f>
        <v>0</v>
      </c>
      <c r="CE137" s="43"/>
      <c r="CF137" s="138" t="str">
        <f t="shared" si="1167"/>
        <v/>
      </c>
      <c r="CG137" s="200" t="str">
        <f t="shared" si="1168"/>
        <v/>
      </c>
      <c r="CH137" s="201">
        <f>COUNTIF(CF$133:CF137,OK)+COUNTIF(CF$133:CF137,RDGfix)+COUNTIF(CF$133:CF137,RDGave)+COUNTIF(CF$133:CF137,RDGevent)+CH$107-1</f>
        <v>0</v>
      </c>
      <c r="CI137" s="43"/>
      <c r="CJ137" s="138" t="str">
        <f t="shared" si="1169"/>
        <v/>
      </c>
      <c r="CK137" s="200" t="str">
        <f t="shared" si="1170"/>
        <v/>
      </c>
      <c r="CL137" s="201">
        <f>COUNTIF(CJ$133:CJ137,OK)+COUNTIF(CJ$133:CJ137,RDGfix)+COUNTIF(CJ$133:CJ137,RDGave)+COUNTIF(CJ$133:CJ137,RDGevent)+CL$107-1</f>
        <v>0</v>
      </c>
      <c r="CM137" s="43"/>
      <c r="CN137" s="138" t="str">
        <f t="shared" si="1171"/>
        <v/>
      </c>
      <c r="CO137" s="200" t="str">
        <f t="shared" si="1172"/>
        <v/>
      </c>
      <c r="CP137" s="201">
        <f>COUNTIF(CN$133:CN137,OK)+COUNTIF(CN$133:CN137,RDGfix)+COUNTIF(CN$133:CN137,RDGave)+COUNTIF(CN$133:CN137,RDGevent)+CP$107-1</f>
        <v>0</v>
      </c>
      <c r="CQ137" s="43"/>
      <c r="CR137" s="138" t="str">
        <f t="shared" si="1173"/>
        <v/>
      </c>
      <c r="CS137" s="200" t="str">
        <f t="shared" si="1174"/>
        <v/>
      </c>
      <c r="CT137" s="201">
        <f>COUNTIF(CR$133:CR137,OK)+COUNTIF(CR$133:CR137,RDGfix)+COUNTIF(CR$133:CR137,RDGave)+COUNTIF(CR$133:CR137,RDGevent)+CT$107-1</f>
        <v>0</v>
      </c>
      <c r="CU137" s="43"/>
      <c r="CV137" s="138" t="str">
        <f t="shared" si="1175"/>
        <v/>
      </c>
      <c r="CW137" s="200" t="str">
        <f t="shared" si="1176"/>
        <v/>
      </c>
      <c r="CX137" s="201">
        <f>COUNTIF(CV$133:CV137,OK)+COUNTIF(CV$133:CV137,RDGfix)+COUNTIF(CV$133:CV137,RDGave)+COUNTIF(CV$133:CV137,RDGevent)+CX$107-1</f>
        <v>0</v>
      </c>
      <c r="CY137" s="43"/>
      <c r="CZ137" s="138" t="str">
        <f t="shared" si="1177"/>
        <v/>
      </c>
      <c r="DA137" s="200" t="str">
        <f t="shared" si="1178"/>
        <v/>
      </c>
      <c r="DB137" s="201">
        <f>COUNTIF(CZ$133:CZ137,OK)+COUNTIF(CZ$133:CZ137,RDGfix)+COUNTIF(CZ$133:CZ137,RDGave)+COUNTIF(CZ$133:CZ137,RDGevent)+DB$107-1</f>
        <v>0</v>
      </c>
      <c r="DC137" s="43"/>
      <c r="DD137" s="138" t="str">
        <f t="shared" si="1179"/>
        <v/>
      </c>
      <c r="DE137" s="200" t="str">
        <f t="shared" si="1180"/>
        <v/>
      </c>
      <c r="DF137" s="201">
        <f>COUNTIF(DD$133:DD137,OK)+COUNTIF(DD$133:DD137,RDGfix)+COUNTIF(DD$133:DD137,RDGave)+COUNTIF(DD$133:DD137,RDGevent)+DF$107-1</f>
        <v>0</v>
      </c>
      <c r="DG137" s="43"/>
      <c r="DH137" s="138" t="str">
        <f t="shared" si="1181"/>
        <v/>
      </c>
      <c r="DI137" s="200" t="str">
        <f t="shared" si="1182"/>
        <v/>
      </c>
      <c r="DJ137" s="201">
        <f>COUNTIF(DH$133:DH137,OK)+COUNTIF(DH$133:DH137,RDGfix)+COUNTIF(DH$133:DH137,RDGave)+COUNTIF(DH$133:DH137,RDGevent)+DJ$107-1</f>
        <v>0</v>
      </c>
      <c r="DK137" s="43"/>
      <c r="DL137" s="138" t="str">
        <f t="shared" si="1183"/>
        <v/>
      </c>
      <c r="DM137" s="200" t="str">
        <f t="shared" si="1184"/>
        <v/>
      </c>
      <c r="DN137" s="201">
        <f>COUNTIF(DL$133:DL137,OK)+COUNTIF(DL$133:DL137,RDGfix)+COUNTIF(DL$133:DL137,RDGave)+COUNTIF(DL$133:DL137,RDGevent)+DN$107-1</f>
        <v>0</v>
      </c>
      <c r="DO137" s="43"/>
      <c r="DP137" s="138" t="str">
        <f t="shared" si="1185"/>
        <v/>
      </c>
      <c r="DQ137" s="200" t="str">
        <f t="shared" si="1186"/>
        <v/>
      </c>
      <c r="DR137" s="201">
        <f>COUNTIF(DP$133:DP137,OK)+COUNTIF(DP$133:DP137,RDGfix)+COUNTIF(DP$133:DP137,RDGave)+COUNTIF(DP$133:DP137,RDGevent)+DR$107-1</f>
        <v>0</v>
      </c>
      <c r="DS137" s="43"/>
      <c r="DT137" s="138" t="str">
        <f t="shared" si="1187"/>
        <v/>
      </c>
      <c r="DU137" s="200" t="str">
        <f t="shared" si="1188"/>
        <v/>
      </c>
      <c r="DV137" s="201">
        <f>COUNTIF(DT$133:DT137,OK)+COUNTIF(DT$133:DT137,RDGfix)+COUNTIF(DT$133:DT137,RDGave)+COUNTIF(DT$133:DT137,RDGevent)+DV$107-1</f>
        <v>0</v>
      </c>
      <c r="DW137" s="43"/>
      <c r="DX137" s="138" t="str">
        <f t="shared" si="1189"/>
        <v/>
      </c>
      <c r="DY137" s="200" t="str">
        <f t="shared" si="1190"/>
        <v/>
      </c>
      <c r="DZ137" s="201">
        <f>COUNTIF(DX$133:DX137,OK)+COUNTIF(DX$133:DX137,RDGfix)+COUNTIF(DX$133:DX137,RDGave)+COUNTIF(DX$133:DX137,RDGevent)+DZ$107-1</f>
        <v>0</v>
      </c>
      <c r="EA137" s="43"/>
      <c r="EB137" s="138" t="str">
        <f t="shared" si="1191"/>
        <v/>
      </c>
      <c r="EC137" s="200" t="str">
        <f t="shared" si="1192"/>
        <v/>
      </c>
      <c r="ED137" s="201">
        <f>COUNTIF(EB$133:EB137,OK)+COUNTIF(EB$133:EB137,RDGfix)+COUNTIF(EB$133:EB137,RDGave)+COUNTIF(EB$133:EB137,RDGevent)+ED$107-1</f>
        <v>0</v>
      </c>
      <c r="EE137" s="43"/>
      <c r="EF137" s="138" t="str">
        <f t="shared" si="1193"/>
        <v/>
      </c>
      <c r="EG137" s="200" t="str">
        <f t="shared" si="1194"/>
        <v/>
      </c>
      <c r="EH137" s="201">
        <f>COUNTIF(EF$133:EF137,OK)+COUNTIF(EF$133:EF137,RDGfix)+COUNTIF(EF$133:EF137,RDGave)+COUNTIF(EF$133:EF137,RDGevent)+EH$107-1</f>
        <v>0</v>
      </c>
      <c r="EI137" s="43"/>
      <c r="EJ137" s="138" t="str">
        <f t="shared" si="1195"/>
        <v/>
      </c>
      <c r="EK137" s="200" t="str">
        <f t="shared" si="1196"/>
        <v/>
      </c>
      <c r="EL137" s="201">
        <f>COUNTIF(EJ$133:EJ137,OK)+COUNTIF(EJ$133:EJ137,RDGfix)+COUNTIF(EJ$133:EJ137,RDGave)+COUNTIF(EJ$133:EJ137,RDGevent)+EL$107-1</f>
        <v>0</v>
      </c>
      <c r="EM137" s="43"/>
      <c r="EN137" s="138" t="str">
        <f t="shared" si="1197"/>
        <v/>
      </c>
      <c r="EO137" s="200" t="str">
        <f t="shared" si="1198"/>
        <v/>
      </c>
      <c r="EP137" s="201">
        <f>COUNTIF(EN$133:EN137,OK)+COUNTIF(EN$133:EN137,RDGfix)+COUNTIF(EN$133:EN137,RDGave)+COUNTIF(EN$133:EN137,RDGevent)+EP$107-1</f>
        <v>0</v>
      </c>
      <c r="EQ137" s="43"/>
      <c r="ER137" s="138" t="str">
        <f t="shared" si="1199"/>
        <v/>
      </c>
      <c r="ES137" s="200" t="str">
        <f t="shared" si="1200"/>
        <v/>
      </c>
      <c r="ET137" s="201">
        <f>COUNTIF(ER$133:ER137,OK)+COUNTIF(ER$133:ER137,RDGfix)+COUNTIF(ER$133:ER137,RDGave)+COUNTIF(ER$133:ER137,RDGevent)+ET$107-1</f>
        <v>0</v>
      </c>
      <c r="EU137" s="43"/>
      <c r="EV137" s="138" t="str">
        <f t="shared" si="1201"/>
        <v/>
      </c>
      <c r="EW137" s="200" t="str">
        <f t="shared" si="1202"/>
        <v/>
      </c>
      <c r="EX137" s="201">
        <f>COUNTIF(EV$133:EV137,OK)+COUNTIF(EV$133:EV137,RDGfix)+COUNTIF(EV$133:EV137,RDGave)+COUNTIF(EV$133:EV137,RDGevent)+EX$107-1</f>
        <v>0</v>
      </c>
      <c r="EY137" s="43"/>
      <c r="EZ137" s="138" t="str">
        <f t="shared" si="1203"/>
        <v/>
      </c>
      <c r="FA137" s="200" t="str">
        <f t="shared" si="1204"/>
        <v/>
      </c>
      <c r="FB137" s="201">
        <f>COUNTIF(EZ$133:EZ137,OK)+COUNTIF(EZ$133:EZ137,RDGfix)+COUNTIF(EZ$133:EZ137,RDGave)+COUNTIF(EZ$133:EZ137,RDGevent)+FB$107-1</f>
        <v>0</v>
      </c>
      <c r="FC137" s="43"/>
      <c r="FD137" s="138" t="str">
        <f t="shared" si="1205"/>
        <v/>
      </c>
      <c r="FE137" s="200" t="str">
        <f t="shared" si="1206"/>
        <v/>
      </c>
      <c r="FF137" s="201">
        <f>COUNTIF(FD$133:FD137,OK)+COUNTIF(FD$133:FD137,RDGfix)+COUNTIF(FD$133:FD137,RDGave)+COUNTIF(FD$133:FD137,RDGevent)+FF$107-1</f>
        <v>0</v>
      </c>
      <c r="FG137" s="43"/>
      <c r="FH137" s="138" t="str">
        <f t="shared" si="1207"/>
        <v/>
      </c>
      <c r="FI137" s="200" t="str">
        <f t="shared" si="1208"/>
        <v/>
      </c>
      <c r="FJ137" s="218">
        <f>COUNTIF(FH$133:FH137,OK)+COUNTIF(FH$133:FH137,RDGfix)+COUNTIF(FH$133:FH137,RDGave)+COUNTIF(FH$133:FH137,RDGevent)+FJ$107-1</f>
        <v>0</v>
      </c>
      <c r="FK137" s="2"/>
      <c r="FL137" s="53"/>
      <c r="FM137" s="2"/>
    </row>
    <row r="138" spans="2:169">
      <c r="B138" s="139"/>
      <c r="C138" s="43"/>
      <c r="D138" s="138" t="str">
        <f t="shared" si="1128"/>
        <v/>
      </c>
      <c r="E138" s="200" t="str">
        <f t="shared" si="649"/>
        <v/>
      </c>
      <c r="F138" s="201">
        <f>COUNTIF(D$133:D138,OK)+COUNTIF(D$133:D138,RDGfix)+COUNTIF(D$133:D138,RDGave)+COUNTIF(D$133:D138,RDGevent)</f>
        <v>0</v>
      </c>
      <c r="G138" s="242"/>
      <c r="H138" s="138" t="str">
        <f t="shared" si="1129"/>
        <v/>
      </c>
      <c r="I138" s="200" t="str">
        <f t="shared" si="1130"/>
        <v/>
      </c>
      <c r="J138" s="201">
        <f>COUNTIF(H$133:H138,OK)+COUNTIF(H$133:H138,RDGfix)+COUNTIF(H$133:H138,RDGave)+COUNTIF(H$133:H138,RDGevent)+J$107-1</f>
        <v>0</v>
      </c>
      <c r="K138" s="43"/>
      <c r="L138" s="138" t="str">
        <f t="shared" si="1131"/>
        <v/>
      </c>
      <c r="M138" s="200" t="str">
        <f t="shared" si="1132"/>
        <v/>
      </c>
      <c r="N138" s="201">
        <f>COUNTIF(L$133:L138,OK)+COUNTIF(L$133:L138,RDGfix)+COUNTIF(L$133:L138,RDGave)+COUNTIF(L$133:L138,RDGevent)+N$107-1</f>
        <v>0</v>
      </c>
      <c r="O138" s="43"/>
      <c r="P138" s="138" t="str">
        <f t="shared" si="1133"/>
        <v/>
      </c>
      <c r="Q138" s="200" t="str">
        <f t="shared" si="1134"/>
        <v/>
      </c>
      <c r="R138" s="201">
        <f>COUNTIF(P$133:P138,OK)+COUNTIF(P$133:P138,RDGfix)+COUNTIF(P$133:P138,RDGave)+COUNTIF(P$133:P138,RDGevent)+R$107-1</f>
        <v>0</v>
      </c>
      <c r="S138" s="43"/>
      <c r="T138" s="138" t="str">
        <f t="shared" si="1135"/>
        <v/>
      </c>
      <c r="U138" s="200" t="str">
        <f t="shared" si="1136"/>
        <v/>
      </c>
      <c r="V138" s="201">
        <f>COUNTIF(T$133:T138,OK)+COUNTIF(T$133:T138,RDGfix)+COUNTIF(T$133:T138,RDGave)+COUNTIF(T$133:T138,RDGevent)+V$107-1</f>
        <v>0</v>
      </c>
      <c r="W138" s="43"/>
      <c r="X138" s="138" t="str">
        <f t="shared" si="1137"/>
        <v/>
      </c>
      <c r="Y138" s="200" t="str">
        <f t="shared" si="1138"/>
        <v/>
      </c>
      <c r="Z138" s="201">
        <f>COUNTIF(X$133:X138,OK)+COUNTIF(X$133:X138,RDGfix)+COUNTIF(X$133:X138,RDGave)+COUNTIF(X$133:X138,RDGevent)+Z$107-1</f>
        <v>0</v>
      </c>
      <c r="AA138" s="43"/>
      <c r="AB138" s="138" t="str">
        <f t="shared" si="1139"/>
        <v/>
      </c>
      <c r="AC138" s="200" t="str">
        <f t="shared" si="1140"/>
        <v/>
      </c>
      <c r="AD138" s="201">
        <f>COUNTIF(AB$133:AB138,OK)+COUNTIF(AB$133:AB138,RDGfix)+COUNTIF(AB$133:AB138,RDGave)+COUNTIF(AB$133:AB138,RDGevent)+AD$107-1</f>
        <v>0</v>
      </c>
      <c r="AE138" s="43"/>
      <c r="AF138" s="138" t="str">
        <f t="shared" si="1141"/>
        <v/>
      </c>
      <c r="AG138" s="200" t="str">
        <f t="shared" si="1142"/>
        <v/>
      </c>
      <c r="AH138" s="201">
        <f>COUNTIF(AF$133:AF138,OK)+COUNTIF(AF$133:AF138,RDGfix)+COUNTIF(AF$133:AF138,RDGave)+COUNTIF(AF$133:AF138,RDGevent)+AH$107-1</f>
        <v>0</v>
      </c>
      <c r="AI138" s="43"/>
      <c r="AJ138" s="138" t="str">
        <f t="shared" si="1143"/>
        <v/>
      </c>
      <c r="AK138" s="200" t="str">
        <f t="shared" si="1144"/>
        <v/>
      </c>
      <c r="AL138" s="201">
        <f>COUNTIF(AJ$133:AJ138,OK)+COUNTIF(AJ$133:AJ138,RDGfix)+COUNTIF(AJ$133:AJ138,RDGave)+COUNTIF(AJ$133:AJ138,RDGevent)+AL$107-1</f>
        <v>0</v>
      </c>
      <c r="AM138" s="43"/>
      <c r="AN138" s="138" t="str">
        <f t="shared" si="1145"/>
        <v/>
      </c>
      <c r="AO138" s="200" t="str">
        <f t="shared" si="1146"/>
        <v/>
      </c>
      <c r="AP138" s="201">
        <f>COUNTIF(AN$133:AN138,OK)+COUNTIF(AN$133:AN138,RDGfix)+COUNTIF(AN$133:AN138,RDGave)+COUNTIF(AN$133:AN138,RDGevent)+AP$107-1</f>
        <v>0</v>
      </c>
      <c r="AQ138" s="43"/>
      <c r="AR138" s="138" t="str">
        <f t="shared" si="1147"/>
        <v/>
      </c>
      <c r="AS138" s="200" t="str">
        <f t="shared" si="1148"/>
        <v/>
      </c>
      <c r="AT138" s="201">
        <f>COUNTIF(AR$133:AR138,OK)+COUNTIF(AR$133:AR138,RDGfix)+COUNTIF(AR$133:AR138,RDGave)+COUNTIF(AR$133:AR138,RDGevent)+AT$107-1</f>
        <v>0</v>
      </c>
      <c r="AU138" s="43"/>
      <c r="AV138" s="138" t="str">
        <f t="shared" si="1149"/>
        <v/>
      </c>
      <c r="AW138" s="200" t="str">
        <f t="shared" si="1150"/>
        <v/>
      </c>
      <c r="AX138" s="201">
        <f>COUNTIF(AV$133:AV138,OK)+COUNTIF(AV$133:AV138,RDGfix)+COUNTIF(AV$133:AV138,RDGave)+COUNTIF(AV$133:AV138,RDGevent)+AX$107-1</f>
        <v>0</v>
      </c>
      <c r="AY138" s="43"/>
      <c r="AZ138" s="138" t="str">
        <f t="shared" si="1151"/>
        <v/>
      </c>
      <c r="BA138" s="200" t="str">
        <f t="shared" si="1152"/>
        <v/>
      </c>
      <c r="BB138" s="201">
        <f>COUNTIF(AZ$133:AZ138,OK)+COUNTIF(AZ$133:AZ138,RDGfix)+COUNTIF(AZ$133:AZ138,RDGave)+COUNTIF(AZ$133:AZ138,RDGevent)+BB$107-1</f>
        <v>0</v>
      </c>
      <c r="BC138" s="43"/>
      <c r="BD138" s="138" t="str">
        <f t="shared" si="1153"/>
        <v/>
      </c>
      <c r="BE138" s="200" t="str">
        <f t="shared" si="1154"/>
        <v/>
      </c>
      <c r="BF138" s="201">
        <f>COUNTIF(BD$133:BD138,OK)+COUNTIF(BD$133:BD138,RDGfix)+COUNTIF(BD$133:BD138,RDGave)+COUNTIF(BD$133:BD138,RDGevent)+BF$107-1</f>
        <v>0</v>
      </c>
      <c r="BG138" s="43"/>
      <c r="BH138" s="138" t="str">
        <f t="shared" si="1155"/>
        <v/>
      </c>
      <c r="BI138" s="200" t="str">
        <f t="shared" si="1156"/>
        <v/>
      </c>
      <c r="BJ138" s="201">
        <f>COUNTIF(BH$133:BH138,OK)+COUNTIF(BH$133:BH138,RDGfix)+COUNTIF(BH$133:BH138,RDGave)+COUNTIF(BH$133:BH138,RDGevent)+BJ$107-1</f>
        <v>0</v>
      </c>
      <c r="BK138" s="43"/>
      <c r="BL138" s="138" t="str">
        <f t="shared" si="1157"/>
        <v/>
      </c>
      <c r="BM138" s="200" t="str">
        <f t="shared" si="1158"/>
        <v/>
      </c>
      <c r="BN138" s="201">
        <f>COUNTIF(BL$133:BL138,OK)+COUNTIF(BL$133:BL138,RDGfix)+COUNTIF(BL$133:BL138,RDGave)+COUNTIF(BL$133:BL138,RDGevent)+BN$107-1</f>
        <v>0</v>
      </c>
      <c r="BO138" s="43"/>
      <c r="BP138" s="138" t="str">
        <f t="shared" si="1159"/>
        <v/>
      </c>
      <c r="BQ138" s="200" t="str">
        <f t="shared" si="1160"/>
        <v/>
      </c>
      <c r="BR138" s="201">
        <f>COUNTIF(BP$133:BP138,OK)+COUNTIF(BP$133:BP138,RDGfix)+COUNTIF(BP$133:BP138,RDGave)+COUNTIF(BP$133:BP138,RDGevent)+BR$107-1</f>
        <v>0</v>
      </c>
      <c r="BS138" s="43"/>
      <c r="BT138" s="138" t="str">
        <f t="shared" si="1161"/>
        <v/>
      </c>
      <c r="BU138" s="200" t="str">
        <f t="shared" si="1162"/>
        <v/>
      </c>
      <c r="BV138" s="201">
        <f>COUNTIF(BT$133:BT138,OK)+COUNTIF(BT$133:BT138,RDGfix)+COUNTIF(BT$133:BT138,RDGave)+COUNTIF(BT$133:BT138,RDGevent)+BV$107-1</f>
        <v>0</v>
      </c>
      <c r="BW138" s="43"/>
      <c r="BX138" s="138" t="str">
        <f t="shared" si="1163"/>
        <v/>
      </c>
      <c r="BY138" s="200" t="str">
        <f t="shared" si="1164"/>
        <v/>
      </c>
      <c r="BZ138" s="201">
        <f>COUNTIF(BX$133:BX138,OK)+COUNTIF(BX$133:BX138,RDGfix)+COUNTIF(BX$133:BX138,RDGave)+COUNTIF(BX$133:BX138,RDGevent)+BZ$107-1</f>
        <v>0</v>
      </c>
      <c r="CA138" s="43"/>
      <c r="CB138" s="138" t="str">
        <f t="shared" si="1165"/>
        <v/>
      </c>
      <c r="CC138" s="200" t="str">
        <f t="shared" si="1166"/>
        <v/>
      </c>
      <c r="CD138" s="201">
        <f>COUNTIF(CB$133:CB138,OK)+COUNTIF(CB$133:CB138,RDGfix)+COUNTIF(CB$133:CB138,RDGave)+COUNTIF(CB$133:CB138,RDGevent)+CD$107-1</f>
        <v>0</v>
      </c>
      <c r="CE138" s="43"/>
      <c r="CF138" s="138" t="str">
        <f t="shared" si="1167"/>
        <v/>
      </c>
      <c r="CG138" s="200" t="str">
        <f t="shared" si="1168"/>
        <v/>
      </c>
      <c r="CH138" s="201">
        <f>COUNTIF(CF$133:CF138,OK)+COUNTIF(CF$133:CF138,RDGfix)+COUNTIF(CF$133:CF138,RDGave)+COUNTIF(CF$133:CF138,RDGevent)+CH$107-1</f>
        <v>0</v>
      </c>
      <c r="CI138" s="43"/>
      <c r="CJ138" s="138" t="str">
        <f t="shared" si="1169"/>
        <v/>
      </c>
      <c r="CK138" s="200" t="str">
        <f t="shared" si="1170"/>
        <v/>
      </c>
      <c r="CL138" s="201">
        <f>COUNTIF(CJ$133:CJ138,OK)+COUNTIF(CJ$133:CJ138,RDGfix)+COUNTIF(CJ$133:CJ138,RDGave)+COUNTIF(CJ$133:CJ138,RDGevent)+CL$107-1</f>
        <v>0</v>
      </c>
      <c r="CM138" s="43"/>
      <c r="CN138" s="138" t="str">
        <f t="shared" si="1171"/>
        <v/>
      </c>
      <c r="CO138" s="200" t="str">
        <f t="shared" si="1172"/>
        <v/>
      </c>
      <c r="CP138" s="201">
        <f>COUNTIF(CN$133:CN138,OK)+COUNTIF(CN$133:CN138,RDGfix)+COUNTIF(CN$133:CN138,RDGave)+COUNTIF(CN$133:CN138,RDGevent)+CP$107-1</f>
        <v>0</v>
      </c>
      <c r="CQ138" s="43"/>
      <c r="CR138" s="138" t="str">
        <f t="shared" si="1173"/>
        <v/>
      </c>
      <c r="CS138" s="200" t="str">
        <f t="shared" si="1174"/>
        <v/>
      </c>
      <c r="CT138" s="201">
        <f>COUNTIF(CR$133:CR138,OK)+COUNTIF(CR$133:CR138,RDGfix)+COUNTIF(CR$133:CR138,RDGave)+COUNTIF(CR$133:CR138,RDGevent)+CT$107-1</f>
        <v>0</v>
      </c>
      <c r="CU138" s="43"/>
      <c r="CV138" s="138" t="str">
        <f t="shared" si="1175"/>
        <v/>
      </c>
      <c r="CW138" s="200" t="str">
        <f t="shared" si="1176"/>
        <v/>
      </c>
      <c r="CX138" s="201">
        <f>COUNTIF(CV$133:CV138,OK)+COUNTIF(CV$133:CV138,RDGfix)+COUNTIF(CV$133:CV138,RDGave)+COUNTIF(CV$133:CV138,RDGevent)+CX$107-1</f>
        <v>0</v>
      </c>
      <c r="CY138" s="43"/>
      <c r="CZ138" s="138" t="str">
        <f t="shared" si="1177"/>
        <v/>
      </c>
      <c r="DA138" s="200" t="str">
        <f t="shared" si="1178"/>
        <v/>
      </c>
      <c r="DB138" s="201">
        <f>COUNTIF(CZ$133:CZ138,OK)+COUNTIF(CZ$133:CZ138,RDGfix)+COUNTIF(CZ$133:CZ138,RDGave)+COUNTIF(CZ$133:CZ138,RDGevent)+DB$107-1</f>
        <v>0</v>
      </c>
      <c r="DC138" s="43"/>
      <c r="DD138" s="138" t="str">
        <f t="shared" si="1179"/>
        <v/>
      </c>
      <c r="DE138" s="200" t="str">
        <f t="shared" si="1180"/>
        <v/>
      </c>
      <c r="DF138" s="201">
        <f>COUNTIF(DD$133:DD138,OK)+COUNTIF(DD$133:DD138,RDGfix)+COUNTIF(DD$133:DD138,RDGave)+COUNTIF(DD$133:DD138,RDGevent)+DF$107-1</f>
        <v>0</v>
      </c>
      <c r="DG138" s="43"/>
      <c r="DH138" s="138" t="str">
        <f t="shared" si="1181"/>
        <v/>
      </c>
      <c r="DI138" s="200" t="str">
        <f t="shared" si="1182"/>
        <v/>
      </c>
      <c r="DJ138" s="201">
        <f>COUNTIF(DH$133:DH138,OK)+COUNTIF(DH$133:DH138,RDGfix)+COUNTIF(DH$133:DH138,RDGave)+COUNTIF(DH$133:DH138,RDGevent)+DJ$107-1</f>
        <v>0</v>
      </c>
      <c r="DK138" s="43"/>
      <c r="DL138" s="138" t="str">
        <f t="shared" si="1183"/>
        <v/>
      </c>
      <c r="DM138" s="200" t="str">
        <f t="shared" si="1184"/>
        <v/>
      </c>
      <c r="DN138" s="201">
        <f>COUNTIF(DL$133:DL138,OK)+COUNTIF(DL$133:DL138,RDGfix)+COUNTIF(DL$133:DL138,RDGave)+COUNTIF(DL$133:DL138,RDGevent)+DN$107-1</f>
        <v>0</v>
      </c>
      <c r="DO138" s="43"/>
      <c r="DP138" s="138" t="str">
        <f t="shared" si="1185"/>
        <v/>
      </c>
      <c r="DQ138" s="200" t="str">
        <f t="shared" si="1186"/>
        <v/>
      </c>
      <c r="DR138" s="201">
        <f>COUNTIF(DP$133:DP138,OK)+COUNTIF(DP$133:DP138,RDGfix)+COUNTIF(DP$133:DP138,RDGave)+COUNTIF(DP$133:DP138,RDGevent)+DR$107-1</f>
        <v>0</v>
      </c>
      <c r="DS138" s="43"/>
      <c r="DT138" s="138" t="str">
        <f t="shared" si="1187"/>
        <v/>
      </c>
      <c r="DU138" s="200" t="str">
        <f t="shared" si="1188"/>
        <v/>
      </c>
      <c r="DV138" s="201">
        <f>COUNTIF(DT$133:DT138,OK)+COUNTIF(DT$133:DT138,RDGfix)+COUNTIF(DT$133:DT138,RDGave)+COUNTIF(DT$133:DT138,RDGevent)+DV$107-1</f>
        <v>0</v>
      </c>
      <c r="DW138" s="43"/>
      <c r="DX138" s="138" t="str">
        <f t="shared" si="1189"/>
        <v/>
      </c>
      <c r="DY138" s="200" t="str">
        <f t="shared" si="1190"/>
        <v/>
      </c>
      <c r="DZ138" s="201">
        <f>COUNTIF(DX$133:DX138,OK)+COUNTIF(DX$133:DX138,RDGfix)+COUNTIF(DX$133:DX138,RDGave)+COUNTIF(DX$133:DX138,RDGevent)+DZ$107-1</f>
        <v>0</v>
      </c>
      <c r="EA138" s="43"/>
      <c r="EB138" s="138" t="str">
        <f t="shared" si="1191"/>
        <v/>
      </c>
      <c r="EC138" s="200" t="str">
        <f t="shared" si="1192"/>
        <v/>
      </c>
      <c r="ED138" s="201">
        <f>COUNTIF(EB$133:EB138,OK)+COUNTIF(EB$133:EB138,RDGfix)+COUNTIF(EB$133:EB138,RDGave)+COUNTIF(EB$133:EB138,RDGevent)+ED$107-1</f>
        <v>0</v>
      </c>
      <c r="EE138" s="43"/>
      <c r="EF138" s="138" t="str">
        <f t="shared" si="1193"/>
        <v/>
      </c>
      <c r="EG138" s="200" t="str">
        <f t="shared" si="1194"/>
        <v/>
      </c>
      <c r="EH138" s="201">
        <f>COUNTIF(EF$133:EF138,OK)+COUNTIF(EF$133:EF138,RDGfix)+COUNTIF(EF$133:EF138,RDGave)+COUNTIF(EF$133:EF138,RDGevent)+EH$107-1</f>
        <v>0</v>
      </c>
      <c r="EI138" s="43"/>
      <c r="EJ138" s="138" t="str">
        <f t="shared" si="1195"/>
        <v/>
      </c>
      <c r="EK138" s="200" t="str">
        <f t="shared" si="1196"/>
        <v/>
      </c>
      <c r="EL138" s="201">
        <f>COUNTIF(EJ$133:EJ138,OK)+COUNTIF(EJ$133:EJ138,RDGfix)+COUNTIF(EJ$133:EJ138,RDGave)+COUNTIF(EJ$133:EJ138,RDGevent)+EL$107-1</f>
        <v>0</v>
      </c>
      <c r="EM138" s="43"/>
      <c r="EN138" s="138" t="str">
        <f t="shared" si="1197"/>
        <v/>
      </c>
      <c r="EO138" s="200" t="str">
        <f t="shared" si="1198"/>
        <v/>
      </c>
      <c r="EP138" s="201">
        <f>COUNTIF(EN$133:EN138,OK)+COUNTIF(EN$133:EN138,RDGfix)+COUNTIF(EN$133:EN138,RDGave)+COUNTIF(EN$133:EN138,RDGevent)+EP$107-1</f>
        <v>0</v>
      </c>
      <c r="EQ138" s="43"/>
      <c r="ER138" s="138" t="str">
        <f t="shared" si="1199"/>
        <v/>
      </c>
      <c r="ES138" s="200" t="str">
        <f t="shared" si="1200"/>
        <v/>
      </c>
      <c r="ET138" s="201">
        <f>COUNTIF(ER$133:ER138,OK)+COUNTIF(ER$133:ER138,RDGfix)+COUNTIF(ER$133:ER138,RDGave)+COUNTIF(ER$133:ER138,RDGevent)+ET$107-1</f>
        <v>0</v>
      </c>
      <c r="EU138" s="43"/>
      <c r="EV138" s="138" t="str">
        <f t="shared" si="1201"/>
        <v/>
      </c>
      <c r="EW138" s="200" t="str">
        <f t="shared" si="1202"/>
        <v/>
      </c>
      <c r="EX138" s="201">
        <f>COUNTIF(EV$133:EV138,OK)+COUNTIF(EV$133:EV138,RDGfix)+COUNTIF(EV$133:EV138,RDGave)+COUNTIF(EV$133:EV138,RDGevent)+EX$107-1</f>
        <v>0</v>
      </c>
      <c r="EY138" s="43"/>
      <c r="EZ138" s="138" t="str">
        <f t="shared" si="1203"/>
        <v/>
      </c>
      <c r="FA138" s="200" t="str">
        <f t="shared" si="1204"/>
        <v/>
      </c>
      <c r="FB138" s="201">
        <f>COUNTIF(EZ$133:EZ138,OK)+COUNTIF(EZ$133:EZ138,RDGfix)+COUNTIF(EZ$133:EZ138,RDGave)+COUNTIF(EZ$133:EZ138,RDGevent)+FB$107-1</f>
        <v>0</v>
      </c>
      <c r="FC138" s="43"/>
      <c r="FD138" s="138" t="str">
        <f t="shared" si="1205"/>
        <v/>
      </c>
      <c r="FE138" s="200" t="str">
        <f t="shared" si="1206"/>
        <v/>
      </c>
      <c r="FF138" s="201">
        <f>COUNTIF(FD$133:FD138,OK)+COUNTIF(FD$133:FD138,RDGfix)+COUNTIF(FD$133:FD138,RDGave)+COUNTIF(FD$133:FD138,RDGevent)+FF$107-1</f>
        <v>0</v>
      </c>
      <c r="FG138" s="43"/>
      <c r="FH138" s="138" t="str">
        <f t="shared" si="1207"/>
        <v/>
      </c>
      <c r="FI138" s="200" t="str">
        <f t="shared" si="1208"/>
        <v/>
      </c>
      <c r="FJ138" s="218">
        <f>COUNTIF(FH$133:FH138,OK)+COUNTIF(FH$133:FH138,RDGfix)+COUNTIF(FH$133:FH138,RDGave)+COUNTIF(FH$133:FH138,RDGevent)+FJ$107-1</f>
        <v>0</v>
      </c>
      <c r="FK138" s="2"/>
      <c r="FL138" s="53"/>
      <c r="FM138" s="2"/>
    </row>
    <row r="139" spans="2:169">
      <c r="B139" s="139"/>
      <c r="C139" s="43"/>
      <c r="D139" s="138" t="str">
        <f t="shared" si="1128"/>
        <v/>
      </c>
      <c r="E139" s="200" t="str">
        <f t="shared" si="649"/>
        <v/>
      </c>
      <c r="F139" s="201">
        <f>COUNTIF(D$133:D139,OK)+COUNTIF(D$133:D139,RDGfix)+COUNTIF(D$133:D139,RDGave)+COUNTIF(D$133:D139,RDGevent)</f>
        <v>0</v>
      </c>
      <c r="G139" s="242"/>
      <c r="H139" s="138" t="str">
        <f t="shared" si="1129"/>
        <v/>
      </c>
      <c r="I139" s="200" t="str">
        <f t="shared" si="1130"/>
        <v/>
      </c>
      <c r="J139" s="201">
        <f>COUNTIF(H$133:H139,OK)+COUNTIF(H$133:H139,RDGfix)+COUNTIF(H$133:H139,RDGave)+COUNTIF(H$133:H139,RDGevent)+J$107-1</f>
        <v>0</v>
      </c>
      <c r="K139" s="43"/>
      <c r="L139" s="138" t="str">
        <f t="shared" si="1131"/>
        <v/>
      </c>
      <c r="M139" s="200" t="str">
        <f t="shared" si="1132"/>
        <v/>
      </c>
      <c r="N139" s="201">
        <f>COUNTIF(L$133:L139,OK)+COUNTIF(L$133:L139,RDGfix)+COUNTIF(L$133:L139,RDGave)+COUNTIF(L$133:L139,RDGevent)+N$107-1</f>
        <v>0</v>
      </c>
      <c r="O139" s="43"/>
      <c r="P139" s="138" t="str">
        <f t="shared" si="1133"/>
        <v/>
      </c>
      <c r="Q139" s="200" t="str">
        <f t="shared" si="1134"/>
        <v/>
      </c>
      <c r="R139" s="201">
        <f>COUNTIF(P$133:P139,OK)+COUNTIF(P$133:P139,RDGfix)+COUNTIF(P$133:P139,RDGave)+COUNTIF(P$133:P139,RDGevent)+R$107-1</f>
        <v>0</v>
      </c>
      <c r="S139" s="43"/>
      <c r="T139" s="138" t="str">
        <f t="shared" si="1135"/>
        <v/>
      </c>
      <c r="U139" s="200" t="str">
        <f t="shared" si="1136"/>
        <v/>
      </c>
      <c r="V139" s="201">
        <f>COUNTIF(T$133:T139,OK)+COUNTIF(T$133:T139,RDGfix)+COUNTIF(T$133:T139,RDGave)+COUNTIF(T$133:T139,RDGevent)+V$107-1</f>
        <v>0</v>
      </c>
      <c r="W139" s="43"/>
      <c r="X139" s="138" t="str">
        <f t="shared" si="1137"/>
        <v/>
      </c>
      <c r="Y139" s="200" t="str">
        <f t="shared" si="1138"/>
        <v/>
      </c>
      <c r="Z139" s="201">
        <f>COUNTIF(X$133:X139,OK)+COUNTIF(X$133:X139,RDGfix)+COUNTIF(X$133:X139,RDGave)+COUNTIF(X$133:X139,RDGevent)+Z$107-1</f>
        <v>0</v>
      </c>
      <c r="AA139" s="43"/>
      <c r="AB139" s="138" t="str">
        <f t="shared" si="1139"/>
        <v/>
      </c>
      <c r="AC139" s="200" t="str">
        <f t="shared" si="1140"/>
        <v/>
      </c>
      <c r="AD139" s="201">
        <f>COUNTIF(AB$133:AB139,OK)+COUNTIF(AB$133:AB139,RDGfix)+COUNTIF(AB$133:AB139,RDGave)+COUNTIF(AB$133:AB139,RDGevent)+AD$107-1</f>
        <v>0</v>
      </c>
      <c r="AE139" s="43"/>
      <c r="AF139" s="138" t="str">
        <f t="shared" si="1141"/>
        <v/>
      </c>
      <c r="AG139" s="200" t="str">
        <f t="shared" si="1142"/>
        <v/>
      </c>
      <c r="AH139" s="201">
        <f>COUNTIF(AF$133:AF139,OK)+COUNTIF(AF$133:AF139,RDGfix)+COUNTIF(AF$133:AF139,RDGave)+COUNTIF(AF$133:AF139,RDGevent)+AH$107-1</f>
        <v>0</v>
      </c>
      <c r="AI139" s="43"/>
      <c r="AJ139" s="138" t="str">
        <f t="shared" si="1143"/>
        <v/>
      </c>
      <c r="AK139" s="200" t="str">
        <f t="shared" si="1144"/>
        <v/>
      </c>
      <c r="AL139" s="201">
        <f>COUNTIF(AJ$133:AJ139,OK)+COUNTIF(AJ$133:AJ139,RDGfix)+COUNTIF(AJ$133:AJ139,RDGave)+COUNTIF(AJ$133:AJ139,RDGevent)+AL$107-1</f>
        <v>0</v>
      </c>
      <c r="AM139" s="43"/>
      <c r="AN139" s="138" t="str">
        <f t="shared" si="1145"/>
        <v/>
      </c>
      <c r="AO139" s="200" t="str">
        <f t="shared" si="1146"/>
        <v/>
      </c>
      <c r="AP139" s="201">
        <f>COUNTIF(AN$133:AN139,OK)+COUNTIF(AN$133:AN139,RDGfix)+COUNTIF(AN$133:AN139,RDGave)+COUNTIF(AN$133:AN139,RDGevent)+AP$107-1</f>
        <v>0</v>
      </c>
      <c r="AQ139" s="43"/>
      <c r="AR139" s="138" t="str">
        <f t="shared" si="1147"/>
        <v/>
      </c>
      <c r="AS139" s="200" t="str">
        <f t="shared" si="1148"/>
        <v/>
      </c>
      <c r="AT139" s="201">
        <f>COUNTIF(AR$133:AR139,OK)+COUNTIF(AR$133:AR139,RDGfix)+COUNTIF(AR$133:AR139,RDGave)+COUNTIF(AR$133:AR139,RDGevent)+AT$107-1</f>
        <v>0</v>
      </c>
      <c r="AU139" s="43"/>
      <c r="AV139" s="138" t="str">
        <f t="shared" si="1149"/>
        <v/>
      </c>
      <c r="AW139" s="200" t="str">
        <f t="shared" si="1150"/>
        <v/>
      </c>
      <c r="AX139" s="201">
        <f>COUNTIF(AV$133:AV139,OK)+COUNTIF(AV$133:AV139,RDGfix)+COUNTIF(AV$133:AV139,RDGave)+COUNTIF(AV$133:AV139,RDGevent)+AX$107-1</f>
        <v>0</v>
      </c>
      <c r="AY139" s="43"/>
      <c r="AZ139" s="138" t="str">
        <f t="shared" si="1151"/>
        <v/>
      </c>
      <c r="BA139" s="200" t="str">
        <f t="shared" si="1152"/>
        <v/>
      </c>
      <c r="BB139" s="201">
        <f>COUNTIF(AZ$133:AZ139,OK)+COUNTIF(AZ$133:AZ139,RDGfix)+COUNTIF(AZ$133:AZ139,RDGave)+COUNTIF(AZ$133:AZ139,RDGevent)+BB$107-1</f>
        <v>0</v>
      </c>
      <c r="BC139" s="43"/>
      <c r="BD139" s="138" t="str">
        <f t="shared" si="1153"/>
        <v/>
      </c>
      <c r="BE139" s="200" t="str">
        <f t="shared" si="1154"/>
        <v/>
      </c>
      <c r="BF139" s="201">
        <f>COUNTIF(BD$133:BD139,OK)+COUNTIF(BD$133:BD139,RDGfix)+COUNTIF(BD$133:BD139,RDGave)+COUNTIF(BD$133:BD139,RDGevent)+BF$107-1</f>
        <v>0</v>
      </c>
      <c r="BG139" s="43"/>
      <c r="BH139" s="138" t="str">
        <f t="shared" si="1155"/>
        <v/>
      </c>
      <c r="BI139" s="200" t="str">
        <f t="shared" si="1156"/>
        <v/>
      </c>
      <c r="BJ139" s="201">
        <f>COUNTIF(BH$133:BH139,OK)+COUNTIF(BH$133:BH139,RDGfix)+COUNTIF(BH$133:BH139,RDGave)+COUNTIF(BH$133:BH139,RDGevent)+BJ$107-1</f>
        <v>0</v>
      </c>
      <c r="BK139" s="43"/>
      <c r="BL139" s="138" t="str">
        <f t="shared" si="1157"/>
        <v/>
      </c>
      <c r="BM139" s="200" t="str">
        <f t="shared" si="1158"/>
        <v/>
      </c>
      <c r="BN139" s="201">
        <f>COUNTIF(BL$133:BL139,OK)+COUNTIF(BL$133:BL139,RDGfix)+COUNTIF(BL$133:BL139,RDGave)+COUNTIF(BL$133:BL139,RDGevent)+BN$107-1</f>
        <v>0</v>
      </c>
      <c r="BO139" s="43"/>
      <c r="BP139" s="138" t="str">
        <f t="shared" si="1159"/>
        <v/>
      </c>
      <c r="BQ139" s="200" t="str">
        <f t="shared" si="1160"/>
        <v/>
      </c>
      <c r="BR139" s="201">
        <f>COUNTIF(BP$133:BP139,OK)+COUNTIF(BP$133:BP139,RDGfix)+COUNTIF(BP$133:BP139,RDGave)+COUNTIF(BP$133:BP139,RDGevent)+BR$107-1</f>
        <v>0</v>
      </c>
      <c r="BS139" s="43"/>
      <c r="BT139" s="138" t="str">
        <f t="shared" si="1161"/>
        <v/>
      </c>
      <c r="BU139" s="200" t="str">
        <f t="shared" si="1162"/>
        <v/>
      </c>
      <c r="BV139" s="201">
        <f>COUNTIF(BT$133:BT139,OK)+COUNTIF(BT$133:BT139,RDGfix)+COUNTIF(BT$133:BT139,RDGave)+COUNTIF(BT$133:BT139,RDGevent)+BV$107-1</f>
        <v>0</v>
      </c>
      <c r="BW139" s="43"/>
      <c r="BX139" s="138" t="str">
        <f t="shared" si="1163"/>
        <v/>
      </c>
      <c r="BY139" s="200" t="str">
        <f t="shared" si="1164"/>
        <v/>
      </c>
      <c r="BZ139" s="201">
        <f>COUNTIF(BX$133:BX139,OK)+COUNTIF(BX$133:BX139,RDGfix)+COUNTIF(BX$133:BX139,RDGave)+COUNTIF(BX$133:BX139,RDGevent)+BZ$107-1</f>
        <v>0</v>
      </c>
      <c r="CA139" s="43"/>
      <c r="CB139" s="138" t="str">
        <f t="shared" si="1165"/>
        <v/>
      </c>
      <c r="CC139" s="200" t="str">
        <f t="shared" si="1166"/>
        <v/>
      </c>
      <c r="CD139" s="201">
        <f>COUNTIF(CB$133:CB139,OK)+COUNTIF(CB$133:CB139,RDGfix)+COUNTIF(CB$133:CB139,RDGave)+COUNTIF(CB$133:CB139,RDGevent)+CD$107-1</f>
        <v>0</v>
      </c>
      <c r="CE139" s="43"/>
      <c r="CF139" s="138" t="str">
        <f t="shared" si="1167"/>
        <v/>
      </c>
      <c r="CG139" s="200" t="str">
        <f t="shared" si="1168"/>
        <v/>
      </c>
      <c r="CH139" s="201">
        <f>COUNTIF(CF$133:CF139,OK)+COUNTIF(CF$133:CF139,RDGfix)+COUNTIF(CF$133:CF139,RDGave)+COUNTIF(CF$133:CF139,RDGevent)+CH$107-1</f>
        <v>0</v>
      </c>
      <c r="CI139" s="43"/>
      <c r="CJ139" s="138" t="str">
        <f t="shared" si="1169"/>
        <v/>
      </c>
      <c r="CK139" s="200" t="str">
        <f t="shared" si="1170"/>
        <v/>
      </c>
      <c r="CL139" s="201">
        <f>COUNTIF(CJ$133:CJ139,OK)+COUNTIF(CJ$133:CJ139,RDGfix)+COUNTIF(CJ$133:CJ139,RDGave)+COUNTIF(CJ$133:CJ139,RDGevent)+CL$107-1</f>
        <v>0</v>
      </c>
      <c r="CM139" s="43"/>
      <c r="CN139" s="138" t="str">
        <f t="shared" si="1171"/>
        <v/>
      </c>
      <c r="CO139" s="200" t="str">
        <f t="shared" si="1172"/>
        <v/>
      </c>
      <c r="CP139" s="201">
        <f>COUNTIF(CN$133:CN139,OK)+COUNTIF(CN$133:CN139,RDGfix)+COUNTIF(CN$133:CN139,RDGave)+COUNTIF(CN$133:CN139,RDGevent)+CP$107-1</f>
        <v>0</v>
      </c>
      <c r="CQ139" s="43"/>
      <c r="CR139" s="138" t="str">
        <f t="shared" si="1173"/>
        <v/>
      </c>
      <c r="CS139" s="200" t="str">
        <f t="shared" si="1174"/>
        <v/>
      </c>
      <c r="CT139" s="201">
        <f>COUNTIF(CR$133:CR139,OK)+COUNTIF(CR$133:CR139,RDGfix)+COUNTIF(CR$133:CR139,RDGave)+COUNTIF(CR$133:CR139,RDGevent)+CT$107-1</f>
        <v>0</v>
      </c>
      <c r="CU139" s="43"/>
      <c r="CV139" s="138" t="str">
        <f t="shared" si="1175"/>
        <v/>
      </c>
      <c r="CW139" s="200" t="str">
        <f t="shared" si="1176"/>
        <v/>
      </c>
      <c r="CX139" s="201">
        <f>COUNTIF(CV$133:CV139,OK)+COUNTIF(CV$133:CV139,RDGfix)+COUNTIF(CV$133:CV139,RDGave)+COUNTIF(CV$133:CV139,RDGevent)+CX$107-1</f>
        <v>0</v>
      </c>
      <c r="CY139" s="43"/>
      <c r="CZ139" s="138" t="str">
        <f t="shared" si="1177"/>
        <v/>
      </c>
      <c r="DA139" s="200" t="str">
        <f t="shared" si="1178"/>
        <v/>
      </c>
      <c r="DB139" s="201">
        <f>COUNTIF(CZ$133:CZ139,OK)+COUNTIF(CZ$133:CZ139,RDGfix)+COUNTIF(CZ$133:CZ139,RDGave)+COUNTIF(CZ$133:CZ139,RDGevent)+DB$107-1</f>
        <v>0</v>
      </c>
      <c r="DC139" s="43"/>
      <c r="DD139" s="138" t="str">
        <f t="shared" si="1179"/>
        <v/>
      </c>
      <c r="DE139" s="200" t="str">
        <f t="shared" si="1180"/>
        <v/>
      </c>
      <c r="DF139" s="201">
        <f>COUNTIF(DD$133:DD139,OK)+COUNTIF(DD$133:DD139,RDGfix)+COUNTIF(DD$133:DD139,RDGave)+COUNTIF(DD$133:DD139,RDGevent)+DF$107-1</f>
        <v>0</v>
      </c>
      <c r="DG139" s="43"/>
      <c r="DH139" s="138" t="str">
        <f t="shared" si="1181"/>
        <v/>
      </c>
      <c r="DI139" s="200" t="str">
        <f t="shared" si="1182"/>
        <v/>
      </c>
      <c r="DJ139" s="201">
        <f>COUNTIF(DH$133:DH139,OK)+COUNTIF(DH$133:DH139,RDGfix)+COUNTIF(DH$133:DH139,RDGave)+COUNTIF(DH$133:DH139,RDGevent)+DJ$107-1</f>
        <v>0</v>
      </c>
      <c r="DK139" s="43"/>
      <c r="DL139" s="138" t="str">
        <f t="shared" si="1183"/>
        <v/>
      </c>
      <c r="DM139" s="200" t="str">
        <f t="shared" si="1184"/>
        <v/>
      </c>
      <c r="DN139" s="201">
        <f>COUNTIF(DL$133:DL139,OK)+COUNTIF(DL$133:DL139,RDGfix)+COUNTIF(DL$133:DL139,RDGave)+COUNTIF(DL$133:DL139,RDGevent)+DN$107-1</f>
        <v>0</v>
      </c>
      <c r="DO139" s="43"/>
      <c r="DP139" s="138" t="str">
        <f t="shared" si="1185"/>
        <v/>
      </c>
      <c r="DQ139" s="200" t="str">
        <f t="shared" si="1186"/>
        <v/>
      </c>
      <c r="DR139" s="201">
        <f>COUNTIF(DP$133:DP139,OK)+COUNTIF(DP$133:DP139,RDGfix)+COUNTIF(DP$133:DP139,RDGave)+COUNTIF(DP$133:DP139,RDGevent)+DR$107-1</f>
        <v>0</v>
      </c>
      <c r="DS139" s="43"/>
      <c r="DT139" s="138" t="str">
        <f t="shared" si="1187"/>
        <v/>
      </c>
      <c r="DU139" s="200" t="str">
        <f t="shared" si="1188"/>
        <v/>
      </c>
      <c r="DV139" s="201">
        <f>COUNTIF(DT$133:DT139,OK)+COUNTIF(DT$133:DT139,RDGfix)+COUNTIF(DT$133:DT139,RDGave)+COUNTIF(DT$133:DT139,RDGevent)+DV$107-1</f>
        <v>0</v>
      </c>
      <c r="DW139" s="43"/>
      <c r="DX139" s="138" t="str">
        <f t="shared" si="1189"/>
        <v/>
      </c>
      <c r="DY139" s="200" t="str">
        <f t="shared" si="1190"/>
        <v/>
      </c>
      <c r="DZ139" s="201">
        <f>COUNTIF(DX$133:DX139,OK)+COUNTIF(DX$133:DX139,RDGfix)+COUNTIF(DX$133:DX139,RDGave)+COUNTIF(DX$133:DX139,RDGevent)+DZ$107-1</f>
        <v>0</v>
      </c>
      <c r="EA139" s="43"/>
      <c r="EB139" s="138" t="str">
        <f t="shared" si="1191"/>
        <v/>
      </c>
      <c r="EC139" s="200" t="str">
        <f t="shared" si="1192"/>
        <v/>
      </c>
      <c r="ED139" s="201">
        <f>COUNTIF(EB$133:EB139,OK)+COUNTIF(EB$133:EB139,RDGfix)+COUNTIF(EB$133:EB139,RDGave)+COUNTIF(EB$133:EB139,RDGevent)+ED$107-1</f>
        <v>0</v>
      </c>
      <c r="EE139" s="43"/>
      <c r="EF139" s="138" t="str">
        <f t="shared" si="1193"/>
        <v/>
      </c>
      <c r="EG139" s="200" t="str">
        <f t="shared" si="1194"/>
        <v/>
      </c>
      <c r="EH139" s="201">
        <f>COUNTIF(EF$133:EF139,OK)+COUNTIF(EF$133:EF139,RDGfix)+COUNTIF(EF$133:EF139,RDGave)+COUNTIF(EF$133:EF139,RDGevent)+EH$107-1</f>
        <v>0</v>
      </c>
      <c r="EI139" s="43"/>
      <c r="EJ139" s="138" t="str">
        <f t="shared" si="1195"/>
        <v/>
      </c>
      <c r="EK139" s="200" t="str">
        <f t="shared" si="1196"/>
        <v/>
      </c>
      <c r="EL139" s="201">
        <f>COUNTIF(EJ$133:EJ139,OK)+COUNTIF(EJ$133:EJ139,RDGfix)+COUNTIF(EJ$133:EJ139,RDGave)+COUNTIF(EJ$133:EJ139,RDGevent)+EL$107-1</f>
        <v>0</v>
      </c>
      <c r="EM139" s="43"/>
      <c r="EN139" s="138" t="str">
        <f t="shared" si="1197"/>
        <v/>
      </c>
      <c r="EO139" s="200" t="str">
        <f t="shared" si="1198"/>
        <v/>
      </c>
      <c r="EP139" s="201">
        <f>COUNTIF(EN$133:EN139,OK)+COUNTIF(EN$133:EN139,RDGfix)+COUNTIF(EN$133:EN139,RDGave)+COUNTIF(EN$133:EN139,RDGevent)+EP$107-1</f>
        <v>0</v>
      </c>
      <c r="EQ139" s="43"/>
      <c r="ER139" s="138" t="str">
        <f t="shared" si="1199"/>
        <v/>
      </c>
      <c r="ES139" s="200" t="str">
        <f t="shared" si="1200"/>
        <v/>
      </c>
      <c r="ET139" s="201">
        <f>COUNTIF(ER$133:ER139,OK)+COUNTIF(ER$133:ER139,RDGfix)+COUNTIF(ER$133:ER139,RDGave)+COUNTIF(ER$133:ER139,RDGevent)+ET$107-1</f>
        <v>0</v>
      </c>
      <c r="EU139" s="43"/>
      <c r="EV139" s="138" t="str">
        <f t="shared" si="1201"/>
        <v/>
      </c>
      <c r="EW139" s="200" t="str">
        <f t="shared" si="1202"/>
        <v/>
      </c>
      <c r="EX139" s="201">
        <f>COUNTIF(EV$133:EV139,OK)+COUNTIF(EV$133:EV139,RDGfix)+COUNTIF(EV$133:EV139,RDGave)+COUNTIF(EV$133:EV139,RDGevent)+EX$107-1</f>
        <v>0</v>
      </c>
      <c r="EY139" s="43"/>
      <c r="EZ139" s="138" t="str">
        <f t="shared" si="1203"/>
        <v/>
      </c>
      <c r="FA139" s="200" t="str">
        <f t="shared" si="1204"/>
        <v/>
      </c>
      <c r="FB139" s="201">
        <f>COUNTIF(EZ$133:EZ139,OK)+COUNTIF(EZ$133:EZ139,RDGfix)+COUNTIF(EZ$133:EZ139,RDGave)+COUNTIF(EZ$133:EZ139,RDGevent)+FB$107-1</f>
        <v>0</v>
      </c>
      <c r="FC139" s="43"/>
      <c r="FD139" s="138" t="str">
        <f t="shared" si="1205"/>
        <v/>
      </c>
      <c r="FE139" s="200" t="str">
        <f t="shared" si="1206"/>
        <v/>
      </c>
      <c r="FF139" s="201">
        <f>COUNTIF(FD$133:FD139,OK)+COUNTIF(FD$133:FD139,RDGfix)+COUNTIF(FD$133:FD139,RDGave)+COUNTIF(FD$133:FD139,RDGevent)+FF$107-1</f>
        <v>0</v>
      </c>
      <c r="FG139" s="43"/>
      <c r="FH139" s="138" t="str">
        <f t="shared" si="1207"/>
        <v/>
      </c>
      <c r="FI139" s="200" t="str">
        <f t="shared" si="1208"/>
        <v/>
      </c>
      <c r="FJ139" s="218">
        <f>COUNTIF(FH$133:FH139,OK)+COUNTIF(FH$133:FH139,RDGfix)+COUNTIF(FH$133:FH139,RDGave)+COUNTIF(FH$133:FH139,RDGevent)+FJ$107-1</f>
        <v>0</v>
      </c>
      <c r="FK139" s="2"/>
      <c r="FL139" s="53"/>
      <c r="FM139" s="2"/>
    </row>
    <row r="140" spans="2:169">
      <c r="B140" s="139"/>
      <c r="C140" s="43"/>
      <c r="D140" s="138" t="str">
        <f t="shared" si="1128"/>
        <v/>
      </c>
      <c r="E140" s="200" t="str">
        <f t="shared" si="649"/>
        <v/>
      </c>
      <c r="F140" s="201">
        <f>COUNTIF(D$133:D140,OK)+COUNTIF(D$133:D140,RDGfix)+COUNTIF(D$133:D140,RDGave)+COUNTIF(D$133:D140,RDGevent)</f>
        <v>0</v>
      </c>
      <c r="G140" s="242"/>
      <c r="H140" s="138" t="str">
        <f t="shared" si="1129"/>
        <v/>
      </c>
      <c r="I140" s="200" t="str">
        <f t="shared" si="1130"/>
        <v/>
      </c>
      <c r="J140" s="201">
        <f>COUNTIF(H$133:H140,OK)+COUNTIF(H$133:H140,RDGfix)+COUNTIF(H$133:H140,RDGave)+COUNTIF(H$133:H140,RDGevent)+J$107-1</f>
        <v>0</v>
      </c>
      <c r="K140" s="43"/>
      <c r="L140" s="138" t="str">
        <f t="shared" si="1131"/>
        <v/>
      </c>
      <c r="M140" s="200" t="str">
        <f t="shared" si="1132"/>
        <v/>
      </c>
      <c r="N140" s="201">
        <f>COUNTIF(L$133:L140,OK)+COUNTIF(L$133:L140,RDGfix)+COUNTIF(L$133:L140,RDGave)+COUNTIF(L$133:L140,RDGevent)+N$107-1</f>
        <v>0</v>
      </c>
      <c r="O140" s="43"/>
      <c r="P140" s="138" t="str">
        <f t="shared" si="1133"/>
        <v/>
      </c>
      <c r="Q140" s="200" t="str">
        <f t="shared" si="1134"/>
        <v/>
      </c>
      <c r="R140" s="201">
        <f>COUNTIF(P$133:P140,OK)+COUNTIF(P$133:P140,RDGfix)+COUNTIF(P$133:P140,RDGave)+COUNTIF(P$133:P140,RDGevent)+R$107-1</f>
        <v>0</v>
      </c>
      <c r="S140" s="43"/>
      <c r="T140" s="138" t="str">
        <f t="shared" si="1135"/>
        <v/>
      </c>
      <c r="U140" s="200" t="str">
        <f t="shared" si="1136"/>
        <v/>
      </c>
      <c r="V140" s="201">
        <f>COUNTIF(T$133:T140,OK)+COUNTIF(T$133:T140,RDGfix)+COUNTIF(T$133:T140,RDGave)+COUNTIF(T$133:T140,RDGevent)+V$107-1</f>
        <v>0</v>
      </c>
      <c r="W140" s="43"/>
      <c r="X140" s="138" t="str">
        <f t="shared" si="1137"/>
        <v/>
      </c>
      <c r="Y140" s="200" t="str">
        <f t="shared" si="1138"/>
        <v/>
      </c>
      <c r="Z140" s="201">
        <f>COUNTIF(X$133:X140,OK)+COUNTIF(X$133:X140,RDGfix)+COUNTIF(X$133:X140,RDGave)+COUNTIF(X$133:X140,RDGevent)+Z$107-1</f>
        <v>0</v>
      </c>
      <c r="AA140" s="43"/>
      <c r="AB140" s="138" t="str">
        <f t="shared" si="1139"/>
        <v/>
      </c>
      <c r="AC140" s="200" t="str">
        <f t="shared" si="1140"/>
        <v/>
      </c>
      <c r="AD140" s="201">
        <f>COUNTIF(AB$133:AB140,OK)+COUNTIF(AB$133:AB140,RDGfix)+COUNTIF(AB$133:AB140,RDGave)+COUNTIF(AB$133:AB140,RDGevent)+AD$107-1</f>
        <v>0</v>
      </c>
      <c r="AE140" s="43"/>
      <c r="AF140" s="138" t="str">
        <f t="shared" si="1141"/>
        <v/>
      </c>
      <c r="AG140" s="200" t="str">
        <f t="shared" si="1142"/>
        <v/>
      </c>
      <c r="AH140" s="201">
        <f>COUNTIF(AF$133:AF140,OK)+COUNTIF(AF$133:AF140,RDGfix)+COUNTIF(AF$133:AF140,RDGave)+COUNTIF(AF$133:AF140,RDGevent)+AH$107-1</f>
        <v>0</v>
      </c>
      <c r="AI140" s="43"/>
      <c r="AJ140" s="138" t="str">
        <f t="shared" si="1143"/>
        <v/>
      </c>
      <c r="AK140" s="200" t="str">
        <f t="shared" si="1144"/>
        <v/>
      </c>
      <c r="AL140" s="201">
        <f>COUNTIF(AJ$133:AJ140,OK)+COUNTIF(AJ$133:AJ140,RDGfix)+COUNTIF(AJ$133:AJ140,RDGave)+COUNTIF(AJ$133:AJ140,RDGevent)+AL$107-1</f>
        <v>0</v>
      </c>
      <c r="AM140" s="43"/>
      <c r="AN140" s="138" t="str">
        <f t="shared" si="1145"/>
        <v/>
      </c>
      <c r="AO140" s="200" t="str">
        <f t="shared" si="1146"/>
        <v/>
      </c>
      <c r="AP140" s="201">
        <f>COUNTIF(AN$133:AN140,OK)+COUNTIF(AN$133:AN140,RDGfix)+COUNTIF(AN$133:AN140,RDGave)+COUNTIF(AN$133:AN140,RDGevent)+AP$107-1</f>
        <v>0</v>
      </c>
      <c r="AQ140" s="43"/>
      <c r="AR140" s="138" t="str">
        <f t="shared" si="1147"/>
        <v/>
      </c>
      <c r="AS140" s="200" t="str">
        <f t="shared" si="1148"/>
        <v/>
      </c>
      <c r="AT140" s="201">
        <f>COUNTIF(AR$133:AR140,OK)+COUNTIF(AR$133:AR140,RDGfix)+COUNTIF(AR$133:AR140,RDGave)+COUNTIF(AR$133:AR140,RDGevent)+AT$107-1</f>
        <v>0</v>
      </c>
      <c r="AU140" s="43"/>
      <c r="AV140" s="138" t="str">
        <f t="shared" si="1149"/>
        <v/>
      </c>
      <c r="AW140" s="200" t="str">
        <f t="shared" si="1150"/>
        <v/>
      </c>
      <c r="AX140" s="201">
        <f>COUNTIF(AV$133:AV140,OK)+COUNTIF(AV$133:AV140,RDGfix)+COUNTIF(AV$133:AV140,RDGave)+COUNTIF(AV$133:AV140,RDGevent)+AX$107-1</f>
        <v>0</v>
      </c>
      <c r="AY140" s="43"/>
      <c r="AZ140" s="138" t="str">
        <f t="shared" si="1151"/>
        <v/>
      </c>
      <c r="BA140" s="200" t="str">
        <f t="shared" si="1152"/>
        <v/>
      </c>
      <c r="BB140" s="201">
        <f>COUNTIF(AZ$133:AZ140,OK)+COUNTIF(AZ$133:AZ140,RDGfix)+COUNTIF(AZ$133:AZ140,RDGave)+COUNTIF(AZ$133:AZ140,RDGevent)+BB$107-1</f>
        <v>0</v>
      </c>
      <c r="BC140" s="43"/>
      <c r="BD140" s="138" t="str">
        <f t="shared" si="1153"/>
        <v/>
      </c>
      <c r="BE140" s="200" t="str">
        <f t="shared" si="1154"/>
        <v/>
      </c>
      <c r="BF140" s="201">
        <f>COUNTIF(BD$133:BD140,OK)+COUNTIF(BD$133:BD140,RDGfix)+COUNTIF(BD$133:BD140,RDGave)+COUNTIF(BD$133:BD140,RDGevent)+BF$107-1</f>
        <v>0</v>
      </c>
      <c r="BG140" s="43"/>
      <c r="BH140" s="138" t="str">
        <f t="shared" si="1155"/>
        <v/>
      </c>
      <c r="BI140" s="200" t="str">
        <f t="shared" si="1156"/>
        <v/>
      </c>
      <c r="BJ140" s="201">
        <f>COUNTIF(BH$133:BH140,OK)+COUNTIF(BH$133:BH140,RDGfix)+COUNTIF(BH$133:BH140,RDGave)+COUNTIF(BH$133:BH140,RDGevent)+BJ$107-1</f>
        <v>0</v>
      </c>
      <c r="BK140" s="43"/>
      <c r="BL140" s="138" t="str">
        <f t="shared" si="1157"/>
        <v/>
      </c>
      <c r="BM140" s="200" t="str">
        <f t="shared" si="1158"/>
        <v/>
      </c>
      <c r="BN140" s="201">
        <f>COUNTIF(BL$133:BL140,OK)+COUNTIF(BL$133:BL140,RDGfix)+COUNTIF(BL$133:BL140,RDGave)+COUNTIF(BL$133:BL140,RDGevent)+BN$107-1</f>
        <v>0</v>
      </c>
      <c r="BO140" s="43"/>
      <c r="BP140" s="138" t="str">
        <f t="shared" si="1159"/>
        <v/>
      </c>
      <c r="BQ140" s="200" t="str">
        <f t="shared" si="1160"/>
        <v/>
      </c>
      <c r="BR140" s="201">
        <f>COUNTIF(BP$133:BP140,OK)+COUNTIF(BP$133:BP140,RDGfix)+COUNTIF(BP$133:BP140,RDGave)+COUNTIF(BP$133:BP140,RDGevent)+BR$107-1</f>
        <v>0</v>
      </c>
      <c r="BS140" s="43"/>
      <c r="BT140" s="138" t="str">
        <f t="shared" si="1161"/>
        <v/>
      </c>
      <c r="BU140" s="200" t="str">
        <f t="shared" si="1162"/>
        <v/>
      </c>
      <c r="BV140" s="201">
        <f>COUNTIF(BT$133:BT140,OK)+COUNTIF(BT$133:BT140,RDGfix)+COUNTIF(BT$133:BT140,RDGave)+COUNTIF(BT$133:BT140,RDGevent)+BV$107-1</f>
        <v>0</v>
      </c>
      <c r="BW140" s="43"/>
      <c r="BX140" s="138" t="str">
        <f t="shared" si="1163"/>
        <v/>
      </c>
      <c r="BY140" s="200" t="str">
        <f t="shared" si="1164"/>
        <v/>
      </c>
      <c r="BZ140" s="201">
        <f>COUNTIF(BX$133:BX140,OK)+COUNTIF(BX$133:BX140,RDGfix)+COUNTIF(BX$133:BX140,RDGave)+COUNTIF(BX$133:BX140,RDGevent)+BZ$107-1</f>
        <v>0</v>
      </c>
      <c r="CA140" s="43"/>
      <c r="CB140" s="138" t="str">
        <f t="shared" si="1165"/>
        <v/>
      </c>
      <c r="CC140" s="200" t="str">
        <f t="shared" si="1166"/>
        <v/>
      </c>
      <c r="CD140" s="201">
        <f>COUNTIF(CB$133:CB140,OK)+COUNTIF(CB$133:CB140,RDGfix)+COUNTIF(CB$133:CB140,RDGave)+COUNTIF(CB$133:CB140,RDGevent)+CD$107-1</f>
        <v>0</v>
      </c>
      <c r="CE140" s="43"/>
      <c r="CF140" s="138" t="str">
        <f t="shared" si="1167"/>
        <v/>
      </c>
      <c r="CG140" s="200" t="str">
        <f t="shared" si="1168"/>
        <v/>
      </c>
      <c r="CH140" s="201">
        <f>COUNTIF(CF$133:CF140,OK)+COUNTIF(CF$133:CF140,RDGfix)+COUNTIF(CF$133:CF140,RDGave)+COUNTIF(CF$133:CF140,RDGevent)+CH$107-1</f>
        <v>0</v>
      </c>
      <c r="CI140" s="43"/>
      <c r="CJ140" s="138" t="str">
        <f t="shared" si="1169"/>
        <v/>
      </c>
      <c r="CK140" s="200" t="str">
        <f t="shared" si="1170"/>
        <v/>
      </c>
      <c r="CL140" s="201">
        <f>COUNTIF(CJ$133:CJ140,OK)+COUNTIF(CJ$133:CJ140,RDGfix)+COUNTIF(CJ$133:CJ140,RDGave)+COUNTIF(CJ$133:CJ140,RDGevent)+CL$107-1</f>
        <v>0</v>
      </c>
      <c r="CM140" s="43"/>
      <c r="CN140" s="138" t="str">
        <f t="shared" si="1171"/>
        <v/>
      </c>
      <c r="CO140" s="200" t="str">
        <f t="shared" si="1172"/>
        <v/>
      </c>
      <c r="CP140" s="201">
        <f>COUNTIF(CN$133:CN140,OK)+COUNTIF(CN$133:CN140,RDGfix)+COUNTIF(CN$133:CN140,RDGave)+COUNTIF(CN$133:CN140,RDGevent)+CP$107-1</f>
        <v>0</v>
      </c>
      <c r="CQ140" s="43"/>
      <c r="CR140" s="138" t="str">
        <f t="shared" si="1173"/>
        <v/>
      </c>
      <c r="CS140" s="200" t="str">
        <f t="shared" si="1174"/>
        <v/>
      </c>
      <c r="CT140" s="201">
        <f>COUNTIF(CR$133:CR140,OK)+COUNTIF(CR$133:CR140,RDGfix)+COUNTIF(CR$133:CR140,RDGave)+COUNTIF(CR$133:CR140,RDGevent)+CT$107-1</f>
        <v>0</v>
      </c>
      <c r="CU140" s="43"/>
      <c r="CV140" s="138" t="str">
        <f t="shared" si="1175"/>
        <v/>
      </c>
      <c r="CW140" s="200" t="str">
        <f t="shared" si="1176"/>
        <v/>
      </c>
      <c r="CX140" s="201">
        <f>COUNTIF(CV$133:CV140,OK)+COUNTIF(CV$133:CV140,RDGfix)+COUNTIF(CV$133:CV140,RDGave)+COUNTIF(CV$133:CV140,RDGevent)+CX$107-1</f>
        <v>0</v>
      </c>
      <c r="CY140" s="43"/>
      <c r="CZ140" s="138" t="str">
        <f t="shared" si="1177"/>
        <v/>
      </c>
      <c r="DA140" s="200" t="str">
        <f t="shared" si="1178"/>
        <v/>
      </c>
      <c r="DB140" s="201">
        <f>COUNTIF(CZ$133:CZ140,OK)+COUNTIF(CZ$133:CZ140,RDGfix)+COUNTIF(CZ$133:CZ140,RDGave)+COUNTIF(CZ$133:CZ140,RDGevent)+DB$107-1</f>
        <v>0</v>
      </c>
      <c r="DC140" s="43"/>
      <c r="DD140" s="138" t="str">
        <f t="shared" si="1179"/>
        <v/>
      </c>
      <c r="DE140" s="200" t="str">
        <f t="shared" si="1180"/>
        <v/>
      </c>
      <c r="DF140" s="201">
        <f>COUNTIF(DD$133:DD140,OK)+COUNTIF(DD$133:DD140,RDGfix)+COUNTIF(DD$133:DD140,RDGave)+COUNTIF(DD$133:DD140,RDGevent)+DF$107-1</f>
        <v>0</v>
      </c>
      <c r="DG140" s="43"/>
      <c r="DH140" s="138" t="str">
        <f t="shared" si="1181"/>
        <v/>
      </c>
      <c r="DI140" s="200" t="str">
        <f t="shared" si="1182"/>
        <v/>
      </c>
      <c r="DJ140" s="201">
        <f>COUNTIF(DH$133:DH140,OK)+COUNTIF(DH$133:DH140,RDGfix)+COUNTIF(DH$133:DH140,RDGave)+COUNTIF(DH$133:DH140,RDGevent)+DJ$107-1</f>
        <v>0</v>
      </c>
      <c r="DK140" s="43"/>
      <c r="DL140" s="138" t="str">
        <f t="shared" si="1183"/>
        <v/>
      </c>
      <c r="DM140" s="200" t="str">
        <f t="shared" si="1184"/>
        <v/>
      </c>
      <c r="DN140" s="201">
        <f>COUNTIF(DL$133:DL140,OK)+COUNTIF(DL$133:DL140,RDGfix)+COUNTIF(DL$133:DL140,RDGave)+COUNTIF(DL$133:DL140,RDGevent)+DN$107-1</f>
        <v>0</v>
      </c>
      <c r="DO140" s="43"/>
      <c r="DP140" s="138" t="str">
        <f t="shared" si="1185"/>
        <v/>
      </c>
      <c r="DQ140" s="200" t="str">
        <f t="shared" si="1186"/>
        <v/>
      </c>
      <c r="DR140" s="201">
        <f>COUNTIF(DP$133:DP140,OK)+COUNTIF(DP$133:DP140,RDGfix)+COUNTIF(DP$133:DP140,RDGave)+COUNTIF(DP$133:DP140,RDGevent)+DR$107-1</f>
        <v>0</v>
      </c>
      <c r="DS140" s="43"/>
      <c r="DT140" s="138" t="str">
        <f t="shared" si="1187"/>
        <v/>
      </c>
      <c r="DU140" s="200" t="str">
        <f t="shared" si="1188"/>
        <v/>
      </c>
      <c r="DV140" s="201">
        <f>COUNTIF(DT$133:DT140,OK)+COUNTIF(DT$133:DT140,RDGfix)+COUNTIF(DT$133:DT140,RDGave)+COUNTIF(DT$133:DT140,RDGevent)+DV$107-1</f>
        <v>0</v>
      </c>
      <c r="DW140" s="43"/>
      <c r="DX140" s="138" t="str">
        <f t="shared" si="1189"/>
        <v/>
      </c>
      <c r="DY140" s="200" t="str">
        <f t="shared" si="1190"/>
        <v/>
      </c>
      <c r="DZ140" s="201">
        <f>COUNTIF(DX$133:DX140,OK)+COUNTIF(DX$133:DX140,RDGfix)+COUNTIF(DX$133:DX140,RDGave)+COUNTIF(DX$133:DX140,RDGevent)+DZ$107-1</f>
        <v>0</v>
      </c>
      <c r="EA140" s="43"/>
      <c r="EB140" s="138" t="str">
        <f t="shared" si="1191"/>
        <v/>
      </c>
      <c r="EC140" s="200" t="str">
        <f t="shared" si="1192"/>
        <v/>
      </c>
      <c r="ED140" s="201">
        <f>COUNTIF(EB$133:EB140,OK)+COUNTIF(EB$133:EB140,RDGfix)+COUNTIF(EB$133:EB140,RDGave)+COUNTIF(EB$133:EB140,RDGevent)+ED$107-1</f>
        <v>0</v>
      </c>
      <c r="EE140" s="43"/>
      <c r="EF140" s="138" t="str">
        <f t="shared" si="1193"/>
        <v/>
      </c>
      <c r="EG140" s="200" t="str">
        <f t="shared" si="1194"/>
        <v/>
      </c>
      <c r="EH140" s="201">
        <f>COUNTIF(EF$133:EF140,OK)+COUNTIF(EF$133:EF140,RDGfix)+COUNTIF(EF$133:EF140,RDGave)+COUNTIF(EF$133:EF140,RDGevent)+EH$107-1</f>
        <v>0</v>
      </c>
      <c r="EI140" s="43"/>
      <c r="EJ140" s="138" t="str">
        <f t="shared" si="1195"/>
        <v/>
      </c>
      <c r="EK140" s="200" t="str">
        <f t="shared" si="1196"/>
        <v/>
      </c>
      <c r="EL140" s="201">
        <f>COUNTIF(EJ$133:EJ140,OK)+COUNTIF(EJ$133:EJ140,RDGfix)+COUNTIF(EJ$133:EJ140,RDGave)+COUNTIF(EJ$133:EJ140,RDGevent)+EL$107-1</f>
        <v>0</v>
      </c>
      <c r="EM140" s="43"/>
      <c r="EN140" s="138" t="str">
        <f t="shared" si="1197"/>
        <v/>
      </c>
      <c r="EO140" s="200" t="str">
        <f t="shared" si="1198"/>
        <v/>
      </c>
      <c r="EP140" s="201">
        <f>COUNTIF(EN$133:EN140,OK)+COUNTIF(EN$133:EN140,RDGfix)+COUNTIF(EN$133:EN140,RDGave)+COUNTIF(EN$133:EN140,RDGevent)+EP$107-1</f>
        <v>0</v>
      </c>
      <c r="EQ140" s="43"/>
      <c r="ER140" s="138" t="str">
        <f t="shared" si="1199"/>
        <v/>
      </c>
      <c r="ES140" s="200" t="str">
        <f t="shared" si="1200"/>
        <v/>
      </c>
      <c r="ET140" s="201">
        <f>COUNTIF(ER$133:ER140,OK)+COUNTIF(ER$133:ER140,RDGfix)+COUNTIF(ER$133:ER140,RDGave)+COUNTIF(ER$133:ER140,RDGevent)+ET$107-1</f>
        <v>0</v>
      </c>
      <c r="EU140" s="43"/>
      <c r="EV140" s="138" t="str">
        <f t="shared" si="1201"/>
        <v/>
      </c>
      <c r="EW140" s="200" t="str">
        <f t="shared" si="1202"/>
        <v/>
      </c>
      <c r="EX140" s="201">
        <f>COUNTIF(EV$133:EV140,OK)+COUNTIF(EV$133:EV140,RDGfix)+COUNTIF(EV$133:EV140,RDGave)+COUNTIF(EV$133:EV140,RDGevent)+EX$107-1</f>
        <v>0</v>
      </c>
      <c r="EY140" s="43"/>
      <c r="EZ140" s="138" t="str">
        <f t="shared" si="1203"/>
        <v/>
      </c>
      <c r="FA140" s="200" t="str">
        <f t="shared" si="1204"/>
        <v/>
      </c>
      <c r="FB140" s="201">
        <f>COUNTIF(EZ$133:EZ140,OK)+COUNTIF(EZ$133:EZ140,RDGfix)+COUNTIF(EZ$133:EZ140,RDGave)+COUNTIF(EZ$133:EZ140,RDGevent)+FB$107-1</f>
        <v>0</v>
      </c>
      <c r="FC140" s="43"/>
      <c r="FD140" s="138" t="str">
        <f t="shared" si="1205"/>
        <v/>
      </c>
      <c r="FE140" s="200" t="str">
        <f t="shared" si="1206"/>
        <v/>
      </c>
      <c r="FF140" s="201">
        <f>COUNTIF(FD$133:FD140,OK)+COUNTIF(FD$133:FD140,RDGfix)+COUNTIF(FD$133:FD140,RDGave)+COUNTIF(FD$133:FD140,RDGevent)+FF$107-1</f>
        <v>0</v>
      </c>
      <c r="FG140" s="43"/>
      <c r="FH140" s="138" t="str">
        <f t="shared" si="1207"/>
        <v/>
      </c>
      <c r="FI140" s="200" t="str">
        <f t="shared" si="1208"/>
        <v/>
      </c>
      <c r="FJ140" s="218">
        <f>COUNTIF(FH$133:FH140,OK)+COUNTIF(FH$133:FH140,RDGfix)+COUNTIF(FH$133:FH140,RDGave)+COUNTIF(FH$133:FH140,RDGevent)+FJ$107-1</f>
        <v>0</v>
      </c>
      <c r="FK140" s="2"/>
      <c r="FL140" s="53"/>
      <c r="FM140" s="2"/>
    </row>
    <row r="141" spans="2:169">
      <c r="B141" s="139"/>
      <c r="C141" s="43"/>
      <c r="D141" s="138" t="str">
        <f t="shared" si="1128"/>
        <v/>
      </c>
      <c r="E141" s="200" t="str">
        <f t="shared" si="649"/>
        <v/>
      </c>
      <c r="F141" s="201">
        <f>COUNTIF(D$133:D141,OK)+COUNTIF(D$133:D141,RDGfix)+COUNTIF(D$133:D141,RDGave)+COUNTIF(D$133:D141,RDGevent)</f>
        <v>0</v>
      </c>
      <c r="G141" s="242"/>
      <c r="H141" s="138" t="str">
        <f t="shared" si="1129"/>
        <v/>
      </c>
      <c r="I141" s="200" t="str">
        <f t="shared" si="1130"/>
        <v/>
      </c>
      <c r="J141" s="201">
        <f>COUNTIF(H$133:H141,OK)+COUNTIF(H$133:H141,RDGfix)+COUNTIF(H$133:H141,RDGave)+COUNTIF(H$133:H141,RDGevent)+J$107-1</f>
        <v>0</v>
      </c>
      <c r="K141" s="43"/>
      <c r="L141" s="138" t="str">
        <f t="shared" si="1131"/>
        <v/>
      </c>
      <c r="M141" s="200" t="str">
        <f t="shared" si="1132"/>
        <v/>
      </c>
      <c r="N141" s="201">
        <f>COUNTIF(L$133:L141,OK)+COUNTIF(L$133:L141,RDGfix)+COUNTIF(L$133:L141,RDGave)+COUNTIF(L$133:L141,RDGevent)+N$107-1</f>
        <v>0</v>
      </c>
      <c r="O141" s="43"/>
      <c r="P141" s="138" t="str">
        <f t="shared" si="1133"/>
        <v/>
      </c>
      <c r="Q141" s="200" t="str">
        <f t="shared" si="1134"/>
        <v/>
      </c>
      <c r="R141" s="201">
        <f>COUNTIF(P$133:P141,OK)+COUNTIF(P$133:P141,RDGfix)+COUNTIF(P$133:P141,RDGave)+COUNTIF(P$133:P141,RDGevent)+R$107-1</f>
        <v>0</v>
      </c>
      <c r="S141" s="43"/>
      <c r="T141" s="138" t="str">
        <f t="shared" si="1135"/>
        <v/>
      </c>
      <c r="U141" s="200" t="str">
        <f t="shared" si="1136"/>
        <v/>
      </c>
      <c r="V141" s="201">
        <f>COUNTIF(T$133:T141,OK)+COUNTIF(T$133:T141,RDGfix)+COUNTIF(T$133:T141,RDGave)+COUNTIF(T$133:T141,RDGevent)+V$107-1</f>
        <v>0</v>
      </c>
      <c r="W141" s="43"/>
      <c r="X141" s="138" t="str">
        <f t="shared" si="1137"/>
        <v/>
      </c>
      <c r="Y141" s="200" t="str">
        <f t="shared" si="1138"/>
        <v/>
      </c>
      <c r="Z141" s="201">
        <f>COUNTIF(X$133:X141,OK)+COUNTIF(X$133:X141,RDGfix)+COUNTIF(X$133:X141,RDGave)+COUNTIF(X$133:X141,RDGevent)+Z$107-1</f>
        <v>0</v>
      </c>
      <c r="AA141" s="43"/>
      <c r="AB141" s="138" t="str">
        <f t="shared" si="1139"/>
        <v/>
      </c>
      <c r="AC141" s="200" t="str">
        <f t="shared" si="1140"/>
        <v/>
      </c>
      <c r="AD141" s="201">
        <f>COUNTIF(AB$133:AB141,OK)+COUNTIF(AB$133:AB141,RDGfix)+COUNTIF(AB$133:AB141,RDGave)+COUNTIF(AB$133:AB141,RDGevent)+AD$107-1</f>
        <v>0</v>
      </c>
      <c r="AE141" s="43"/>
      <c r="AF141" s="138" t="str">
        <f t="shared" si="1141"/>
        <v/>
      </c>
      <c r="AG141" s="200" t="str">
        <f t="shared" si="1142"/>
        <v/>
      </c>
      <c r="AH141" s="201">
        <f>COUNTIF(AF$133:AF141,OK)+COUNTIF(AF$133:AF141,RDGfix)+COUNTIF(AF$133:AF141,RDGave)+COUNTIF(AF$133:AF141,RDGevent)+AH$107-1</f>
        <v>0</v>
      </c>
      <c r="AI141" s="43"/>
      <c r="AJ141" s="138" t="str">
        <f t="shared" si="1143"/>
        <v/>
      </c>
      <c r="AK141" s="200" t="str">
        <f t="shared" si="1144"/>
        <v/>
      </c>
      <c r="AL141" s="201">
        <f>COUNTIF(AJ$133:AJ141,OK)+COUNTIF(AJ$133:AJ141,RDGfix)+COUNTIF(AJ$133:AJ141,RDGave)+COUNTIF(AJ$133:AJ141,RDGevent)+AL$107-1</f>
        <v>0</v>
      </c>
      <c r="AM141" s="43"/>
      <c r="AN141" s="138" t="str">
        <f t="shared" si="1145"/>
        <v/>
      </c>
      <c r="AO141" s="200" t="str">
        <f t="shared" si="1146"/>
        <v/>
      </c>
      <c r="AP141" s="201">
        <f>COUNTIF(AN$133:AN141,OK)+COUNTIF(AN$133:AN141,RDGfix)+COUNTIF(AN$133:AN141,RDGave)+COUNTIF(AN$133:AN141,RDGevent)+AP$107-1</f>
        <v>0</v>
      </c>
      <c r="AQ141" s="43"/>
      <c r="AR141" s="138" t="str">
        <f t="shared" si="1147"/>
        <v/>
      </c>
      <c r="AS141" s="200" t="str">
        <f t="shared" si="1148"/>
        <v/>
      </c>
      <c r="AT141" s="201">
        <f>COUNTIF(AR$133:AR141,OK)+COUNTIF(AR$133:AR141,RDGfix)+COUNTIF(AR$133:AR141,RDGave)+COUNTIF(AR$133:AR141,RDGevent)+AT$107-1</f>
        <v>0</v>
      </c>
      <c r="AU141" s="43"/>
      <c r="AV141" s="138" t="str">
        <f t="shared" si="1149"/>
        <v/>
      </c>
      <c r="AW141" s="200" t="str">
        <f t="shared" si="1150"/>
        <v/>
      </c>
      <c r="AX141" s="201">
        <f>COUNTIF(AV$133:AV141,OK)+COUNTIF(AV$133:AV141,RDGfix)+COUNTIF(AV$133:AV141,RDGave)+COUNTIF(AV$133:AV141,RDGevent)+AX$107-1</f>
        <v>0</v>
      </c>
      <c r="AY141" s="43"/>
      <c r="AZ141" s="138" t="str">
        <f t="shared" si="1151"/>
        <v/>
      </c>
      <c r="BA141" s="200" t="str">
        <f t="shared" si="1152"/>
        <v/>
      </c>
      <c r="BB141" s="201">
        <f>COUNTIF(AZ$133:AZ141,OK)+COUNTIF(AZ$133:AZ141,RDGfix)+COUNTIF(AZ$133:AZ141,RDGave)+COUNTIF(AZ$133:AZ141,RDGevent)+BB$107-1</f>
        <v>0</v>
      </c>
      <c r="BC141" s="43"/>
      <c r="BD141" s="138" t="str">
        <f t="shared" si="1153"/>
        <v/>
      </c>
      <c r="BE141" s="200" t="str">
        <f t="shared" si="1154"/>
        <v/>
      </c>
      <c r="BF141" s="201">
        <f>COUNTIF(BD$133:BD141,OK)+COUNTIF(BD$133:BD141,RDGfix)+COUNTIF(BD$133:BD141,RDGave)+COUNTIF(BD$133:BD141,RDGevent)+BF$107-1</f>
        <v>0</v>
      </c>
      <c r="BG141" s="43"/>
      <c r="BH141" s="138" t="str">
        <f t="shared" si="1155"/>
        <v/>
      </c>
      <c r="BI141" s="200" t="str">
        <f t="shared" si="1156"/>
        <v/>
      </c>
      <c r="BJ141" s="201">
        <f>COUNTIF(BH$133:BH141,OK)+COUNTIF(BH$133:BH141,RDGfix)+COUNTIF(BH$133:BH141,RDGave)+COUNTIF(BH$133:BH141,RDGevent)+BJ$107-1</f>
        <v>0</v>
      </c>
      <c r="BK141" s="43"/>
      <c r="BL141" s="138" t="str">
        <f t="shared" si="1157"/>
        <v/>
      </c>
      <c r="BM141" s="200" t="str">
        <f t="shared" si="1158"/>
        <v/>
      </c>
      <c r="BN141" s="201">
        <f>COUNTIF(BL$133:BL141,OK)+COUNTIF(BL$133:BL141,RDGfix)+COUNTIF(BL$133:BL141,RDGave)+COUNTIF(BL$133:BL141,RDGevent)+BN$107-1</f>
        <v>0</v>
      </c>
      <c r="BO141" s="43"/>
      <c r="BP141" s="138" t="str">
        <f t="shared" si="1159"/>
        <v/>
      </c>
      <c r="BQ141" s="200" t="str">
        <f t="shared" si="1160"/>
        <v/>
      </c>
      <c r="BR141" s="201">
        <f>COUNTIF(BP$133:BP141,OK)+COUNTIF(BP$133:BP141,RDGfix)+COUNTIF(BP$133:BP141,RDGave)+COUNTIF(BP$133:BP141,RDGevent)+BR$107-1</f>
        <v>0</v>
      </c>
      <c r="BS141" s="43"/>
      <c r="BT141" s="138" t="str">
        <f t="shared" si="1161"/>
        <v/>
      </c>
      <c r="BU141" s="200" t="str">
        <f t="shared" si="1162"/>
        <v/>
      </c>
      <c r="BV141" s="201">
        <f>COUNTIF(BT$133:BT141,OK)+COUNTIF(BT$133:BT141,RDGfix)+COUNTIF(BT$133:BT141,RDGave)+COUNTIF(BT$133:BT141,RDGevent)+BV$107-1</f>
        <v>0</v>
      </c>
      <c r="BW141" s="43"/>
      <c r="BX141" s="138" t="str">
        <f t="shared" si="1163"/>
        <v/>
      </c>
      <c r="BY141" s="200" t="str">
        <f t="shared" si="1164"/>
        <v/>
      </c>
      <c r="BZ141" s="201">
        <f>COUNTIF(BX$133:BX141,OK)+COUNTIF(BX$133:BX141,RDGfix)+COUNTIF(BX$133:BX141,RDGave)+COUNTIF(BX$133:BX141,RDGevent)+BZ$107-1</f>
        <v>0</v>
      </c>
      <c r="CA141" s="43"/>
      <c r="CB141" s="138" t="str">
        <f t="shared" si="1165"/>
        <v/>
      </c>
      <c r="CC141" s="200" t="str">
        <f t="shared" si="1166"/>
        <v/>
      </c>
      <c r="CD141" s="201">
        <f>COUNTIF(CB$133:CB141,OK)+COUNTIF(CB$133:CB141,RDGfix)+COUNTIF(CB$133:CB141,RDGave)+COUNTIF(CB$133:CB141,RDGevent)+CD$107-1</f>
        <v>0</v>
      </c>
      <c r="CE141" s="43"/>
      <c r="CF141" s="138" t="str">
        <f t="shared" si="1167"/>
        <v/>
      </c>
      <c r="CG141" s="200" t="str">
        <f t="shared" si="1168"/>
        <v/>
      </c>
      <c r="CH141" s="201">
        <f>COUNTIF(CF$133:CF141,OK)+COUNTIF(CF$133:CF141,RDGfix)+COUNTIF(CF$133:CF141,RDGave)+COUNTIF(CF$133:CF141,RDGevent)+CH$107-1</f>
        <v>0</v>
      </c>
      <c r="CI141" s="43"/>
      <c r="CJ141" s="138" t="str">
        <f t="shared" si="1169"/>
        <v/>
      </c>
      <c r="CK141" s="200" t="str">
        <f t="shared" si="1170"/>
        <v/>
      </c>
      <c r="CL141" s="201">
        <f>COUNTIF(CJ$133:CJ141,OK)+COUNTIF(CJ$133:CJ141,RDGfix)+COUNTIF(CJ$133:CJ141,RDGave)+COUNTIF(CJ$133:CJ141,RDGevent)+CL$107-1</f>
        <v>0</v>
      </c>
      <c r="CM141" s="43"/>
      <c r="CN141" s="138" t="str">
        <f t="shared" si="1171"/>
        <v/>
      </c>
      <c r="CO141" s="200" t="str">
        <f t="shared" si="1172"/>
        <v/>
      </c>
      <c r="CP141" s="201">
        <f>COUNTIF(CN$133:CN141,OK)+COUNTIF(CN$133:CN141,RDGfix)+COUNTIF(CN$133:CN141,RDGave)+COUNTIF(CN$133:CN141,RDGevent)+CP$107-1</f>
        <v>0</v>
      </c>
      <c r="CQ141" s="43"/>
      <c r="CR141" s="138" t="str">
        <f t="shared" si="1173"/>
        <v/>
      </c>
      <c r="CS141" s="200" t="str">
        <f t="shared" si="1174"/>
        <v/>
      </c>
      <c r="CT141" s="201">
        <f>COUNTIF(CR$133:CR141,OK)+COUNTIF(CR$133:CR141,RDGfix)+COUNTIF(CR$133:CR141,RDGave)+COUNTIF(CR$133:CR141,RDGevent)+CT$107-1</f>
        <v>0</v>
      </c>
      <c r="CU141" s="43"/>
      <c r="CV141" s="138" t="str">
        <f t="shared" si="1175"/>
        <v/>
      </c>
      <c r="CW141" s="200" t="str">
        <f t="shared" si="1176"/>
        <v/>
      </c>
      <c r="CX141" s="201">
        <f>COUNTIF(CV$133:CV141,OK)+COUNTIF(CV$133:CV141,RDGfix)+COUNTIF(CV$133:CV141,RDGave)+COUNTIF(CV$133:CV141,RDGevent)+CX$107-1</f>
        <v>0</v>
      </c>
      <c r="CY141" s="43"/>
      <c r="CZ141" s="138" t="str">
        <f t="shared" si="1177"/>
        <v/>
      </c>
      <c r="DA141" s="200" t="str">
        <f t="shared" si="1178"/>
        <v/>
      </c>
      <c r="DB141" s="201">
        <f>COUNTIF(CZ$133:CZ141,OK)+COUNTIF(CZ$133:CZ141,RDGfix)+COUNTIF(CZ$133:CZ141,RDGave)+COUNTIF(CZ$133:CZ141,RDGevent)+DB$107-1</f>
        <v>0</v>
      </c>
      <c r="DC141" s="43"/>
      <c r="DD141" s="138" t="str">
        <f t="shared" si="1179"/>
        <v/>
      </c>
      <c r="DE141" s="200" t="str">
        <f t="shared" si="1180"/>
        <v/>
      </c>
      <c r="DF141" s="201">
        <f>COUNTIF(DD$133:DD141,OK)+COUNTIF(DD$133:DD141,RDGfix)+COUNTIF(DD$133:DD141,RDGave)+COUNTIF(DD$133:DD141,RDGevent)+DF$107-1</f>
        <v>0</v>
      </c>
      <c r="DG141" s="43"/>
      <c r="DH141" s="138" t="str">
        <f t="shared" si="1181"/>
        <v/>
      </c>
      <c r="DI141" s="200" t="str">
        <f t="shared" si="1182"/>
        <v/>
      </c>
      <c r="DJ141" s="201">
        <f>COUNTIF(DH$133:DH141,OK)+COUNTIF(DH$133:DH141,RDGfix)+COUNTIF(DH$133:DH141,RDGave)+COUNTIF(DH$133:DH141,RDGevent)+DJ$107-1</f>
        <v>0</v>
      </c>
      <c r="DK141" s="43"/>
      <c r="DL141" s="138" t="str">
        <f t="shared" si="1183"/>
        <v/>
      </c>
      <c r="DM141" s="200" t="str">
        <f t="shared" si="1184"/>
        <v/>
      </c>
      <c r="DN141" s="201">
        <f>COUNTIF(DL$133:DL141,OK)+COUNTIF(DL$133:DL141,RDGfix)+COUNTIF(DL$133:DL141,RDGave)+COUNTIF(DL$133:DL141,RDGevent)+DN$107-1</f>
        <v>0</v>
      </c>
      <c r="DO141" s="43"/>
      <c r="DP141" s="138" t="str">
        <f t="shared" si="1185"/>
        <v/>
      </c>
      <c r="DQ141" s="200" t="str">
        <f t="shared" si="1186"/>
        <v/>
      </c>
      <c r="DR141" s="201">
        <f>COUNTIF(DP$133:DP141,OK)+COUNTIF(DP$133:DP141,RDGfix)+COUNTIF(DP$133:DP141,RDGave)+COUNTIF(DP$133:DP141,RDGevent)+DR$107-1</f>
        <v>0</v>
      </c>
      <c r="DS141" s="43"/>
      <c r="DT141" s="138" t="str">
        <f t="shared" si="1187"/>
        <v/>
      </c>
      <c r="DU141" s="200" t="str">
        <f t="shared" si="1188"/>
        <v/>
      </c>
      <c r="DV141" s="201">
        <f>COUNTIF(DT$133:DT141,OK)+COUNTIF(DT$133:DT141,RDGfix)+COUNTIF(DT$133:DT141,RDGave)+COUNTIF(DT$133:DT141,RDGevent)+DV$107-1</f>
        <v>0</v>
      </c>
      <c r="DW141" s="43"/>
      <c r="DX141" s="138" t="str">
        <f t="shared" si="1189"/>
        <v/>
      </c>
      <c r="DY141" s="200" t="str">
        <f t="shared" si="1190"/>
        <v/>
      </c>
      <c r="DZ141" s="201">
        <f>COUNTIF(DX$133:DX141,OK)+COUNTIF(DX$133:DX141,RDGfix)+COUNTIF(DX$133:DX141,RDGave)+COUNTIF(DX$133:DX141,RDGevent)+DZ$107-1</f>
        <v>0</v>
      </c>
      <c r="EA141" s="43"/>
      <c r="EB141" s="138" t="str">
        <f t="shared" si="1191"/>
        <v/>
      </c>
      <c r="EC141" s="200" t="str">
        <f t="shared" si="1192"/>
        <v/>
      </c>
      <c r="ED141" s="201">
        <f>COUNTIF(EB$133:EB141,OK)+COUNTIF(EB$133:EB141,RDGfix)+COUNTIF(EB$133:EB141,RDGave)+COUNTIF(EB$133:EB141,RDGevent)+ED$107-1</f>
        <v>0</v>
      </c>
      <c r="EE141" s="43"/>
      <c r="EF141" s="138" t="str">
        <f t="shared" si="1193"/>
        <v/>
      </c>
      <c r="EG141" s="200" t="str">
        <f t="shared" si="1194"/>
        <v/>
      </c>
      <c r="EH141" s="201">
        <f>COUNTIF(EF$133:EF141,OK)+COUNTIF(EF$133:EF141,RDGfix)+COUNTIF(EF$133:EF141,RDGave)+COUNTIF(EF$133:EF141,RDGevent)+EH$107-1</f>
        <v>0</v>
      </c>
      <c r="EI141" s="43"/>
      <c r="EJ141" s="138" t="str">
        <f t="shared" si="1195"/>
        <v/>
      </c>
      <c r="EK141" s="200" t="str">
        <f t="shared" si="1196"/>
        <v/>
      </c>
      <c r="EL141" s="201">
        <f>COUNTIF(EJ$133:EJ141,OK)+COUNTIF(EJ$133:EJ141,RDGfix)+COUNTIF(EJ$133:EJ141,RDGave)+COUNTIF(EJ$133:EJ141,RDGevent)+EL$107-1</f>
        <v>0</v>
      </c>
      <c r="EM141" s="43"/>
      <c r="EN141" s="138" t="str">
        <f t="shared" si="1197"/>
        <v/>
      </c>
      <c r="EO141" s="200" t="str">
        <f t="shared" si="1198"/>
        <v/>
      </c>
      <c r="EP141" s="201">
        <f>COUNTIF(EN$133:EN141,OK)+COUNTIF(EN$133:EN141,RDGfix)+COUNTIF(EN$133:EN141,RDGave)+COUNTIF(EN$133:EN141,RDGevent)+EP$107-1</f>
        <v>0</v>
      </c>
      <c r="EQ141" s="43"/>
      <c r="ER141" s="138" t="str">
        <f t="shared" si="1199"/>
        <v/>
      </c>
      <c r="ES141" s="200" t="str">
        <f t="shared" si="1200"/>
        <v/>
      </c>
      <c r="ET141" s="201">
        <f>COUNTIF(ER$133:ER141,OK)+COUNTIF(ER$133:ER141,RDGfix)+COUNTIF(ER$133:ER141,RDGave)+COUNTIF(ER$133:ER141,RDGevent)+ET$107-1</f>
        <v>0</v>
      </c>
      <c r="EU141" s="43"/>
      <c r="EV141" s="138" t="str">
        <f t="shared" si="1201"/>
        <v/>
      </c>
      <c r="EW141" s="200" t="str">
        <f t="shared" si="1202"/>
        <v/>
      </c>
      <c r="EX141" s="201">
        <f>COUNTIF(EV$133:EV141,OK)+COUNTIF(EV$133:EV141,RDGfix)+COUNTIF(EV$133:EV141,RDGave)+COUNTIF(EV$133:EV141,RDGevent)+EX$107-1</f>
        <v>0</v>
      </c>
      <c r="EY141" s="43"/>
      <c r="EZ141" s="138" t="str">
        <f t="shared" si="1203"/>
        <v/>
      </c>
      <c r="FA141" s="200" t="str">
        <f t="shared" si="1204"/>
        <v/>
      </c>
      <c r="FB141" s="201">
        <f>COUNTIF(EZ$133:EZ141,OK)+COUNTIF(EZ$133:EZ141,RDGfix)+COUNTIF(EZ$133:EZ141,RDGave)+COUNTIF(EZ$133:EZ141,RDGevent)+FB$107-1</f>
        <v>0</v>
      </c>
      <c r="FC141" s="43"/>
      <c r="FD141" s="138" t="str">
        <f t="shared" si="1205"/>
        <v/>
      </c>
      <c r="FE141" s="200" t="str">
        <f t="shared" si="1206"/>
        <v/>
      </c>
      <c r="FF141" s="201">
        <f>COUNTIF(FD$133:FD141,OK)+COUNTIF(FD$133:FD141,RDGfix)+COUNTIF(FD$133:FD141,RDGave)+COUNTIF(FD$133:FD141,RDGevent)+FF$107-1</f>
        <v>0</v>
      </c>
      <c r="FG141" s="43"/>
      <c r="FH141" s="138" t="str">
        <f t="shared" si="1207"/>
        <v/>
      </c>
      <c r="FI141" s="200" t="str">
        <f t="shared" si="1208"/>
        <v/>
      </c>
      <c r="FJ141" s="218">
        <f>COUNTIF(FH$133:FH141,OK)+COUNTIF(FH$133:FH141,RDGfix)+COUNTIF(FH$133:FH141,RDGave)+COUNTIF(FH$133:FH141,RDGevent)+FJ$107-1</f>
        <v>0</v>
      </c>
      <c r="FK141" s="2"/>
      <c r="FL141" s="53"/>
      <c r="FM141" s="2"/>
    </row>
    <row r="142" spans="2:169">
      <c r="B142" s="139"/>
      <c r="C142" s="43"/>
      <c r="D142" s="138" t="str">
        <f t="shared" si="1128"/>
        <v/>
      </c>
      <c r="E142" s="200" t="str">
        <f t="shared" si="649"/>
        <v/>
      </c>
      <c r="F142" s="201">
        <f>COUNTIF(D$133:D142,OK)+COUNTIF(D$133:D142,RDGfix)+COUNTIF(D$133:D142,RDGave)+COUNTIF(D$133:D142,RDGevent)</f>
        <v>0</v>
      </c>
      <c r="G142" s="242"/>
      <c r="H142" s="138" t="str">
        <f t="shared" si="1129"/>
        <v/>
      </c>
      <c r="I142" s="200" t="str">
        <f t="shared" si="1130"/>
        <v/>
      </c>
      <c r="J142" s="201">
        <f>COUNTIF(H$133:H142,OK)+COUNTIF(H$133:H142,RDGfix)+COUNTIF(H$133:H142,RDGave)+COUNTIF(H$133:H142,RDGevent)+J$107-1</f>
        <v>0</v>
      </c>
      <c r="K142" s="43"/>
      <c r="L142" s="138" t="str">
        <f t="shared" si="1131"/>
        <v/>
      </c>
      <c r="M142" s="200" t="str">
        <f t="shared" si="1132"/>
        <v/>
      </c>
      <c r="N142" s="201">
        <f>COUNTIF(L$133:L142,OK)+COUNTIF(L$133:L142,RDGfix)+COUNTIF(L$133:L142,RDGave)+COUNTIF(L$133:L142,RDGevent)+N$107-1</f>
        <v>0</v>
      </c>
      <c r="O142" s="43"/>
      <c r="P142" s="138" t="str">
        <f t="shared" si="1133"/>
        <v/>
      </c>
      <c r="Q142" s="200" t="str">
        <f t="shared" si="1134"/>
        <v/>
      </c>
      <c r="R142" s="201">
        <f>COUNTIF(P$133:P142,OK)+COUNTIF(P$133:P142,RDGfix)+COUNTIF(P$133:P142,RDGave)+COUNTIF(P$133:P142,RDGevent)+R$107-1</f>
        <v>0</v>
      </c>
      <c r="S142" s="43"/>
      <c r="T142" s="138" t="str">
        <f t="shared" si="1135"/>
        <v/>
      </c>
      <c r="U142" s="200" t="str">
        <f t="shared" si="1136"/>
        <v/>
      </c>
      <c r="V142" s="201">
        <f>COUNTIF(T$133:T142,OK)+COUNTIF(T$133:T142,RDGfix)+COUNTIF(T$133:T142,RDGave)+COUNTIF(T$133:T142,RDGevent)+V$107-1</f>
        <v>0</v>
      </c>
      <c r="W142" s="43"/>
      <c r="X142" s="138" t="str">
        <f t="shared" si="1137"/>
        <v/>
      </c>
      <c r="Y142" s="200" t="str">
        <f t="shared" si="1138"/>
        <v/>
      </c>
      <c r="Z142" s="201">
        <f>COUNTIF(X$133:X142,OK)+COUNTIF(X$133:X142,RDGfix)+COUNTIF(X$133:X142,RDGave)+COUNTIF(X$133:X142,RDGevent)+Z$107-1</f>
        <v>0</v>
      </c>
      <c r="AA142" s="43"/>
      <c r="AB142" s="138" t="str">
        <f t="shared" si="1139"/>
        <v/>
      </c>
      <c r="AC142" s="200" t="str">
        <f t="shared" si="1140"/>
        <v/>
      </c>
      <c r="AD142" s="201">
        <f>COUNTIF(AB$133:AB142,OK)+COUNTIF(AB$133:AB142,RDGfix)+COUNTIF(AB$133:AB142,RDGave)+COUNTIF(AB$133:AB142,RDGevent)+AD$107-1</f>
        <v>0</v>
      </c>
      <c r="AE142" s="43"/>
      <c r="AF142" s="138" t="str">
        <f t="shared" si="1141"/>
        <v/>
      </c>
      <c r="AG142" s="200" t="str">
        <f t="shared" si="1142"/>
        <v/>
      </c>
      <c r="AH142" s="201">
        <f>COUNTIF(AF$133:AF142,OK)+COUNTIF(AF$133:AF142,RDGfix)+COUNTIF(AF$133:AF142,RDGave)+COUNTIF(AF$133:AF142,RDGevent)+AH$107-1</f>
        <v>0</v>
      </c>
      <c r="AI142" s="43"/>
      <c r="AJ142" s="138" t="str">
        <f t="shared" si="1143"/>
        <v/>
      </c>
      <c r="AK142" s="200" t="str">
        <f t="shared" si="1144"/>
        <v/>
      </c>
      <c r="AL142" s="201">
        <f>COUNTIF(AJ$133:AJ142,OK)+COUNTIF(AJ$133:AJ142,RDGfix)+COUNTIF(AJ$133:AJ142,RDGave)+COUNTIF(AJ$133:AJ142,RDGevent)+AL$107-1</f>
        <v>0</v>
      </c>
      <c r="AM142" s="43"/>
      <c r="AN142" s="138" t="str">
        <f t="shared" si="1145"/>
        <v/>
      </c>
      <c r="AO142" s="200" t="str">
        <f t="shared" si="1146"/>
        <v/>
      </c>
      <c r="AP142" s="201">
        <f>COUNTIF(AN$133:AN142,OK)+COUNTIF(AN$133:AN142,RDGfix)+COUNTIF(AN$133:AN142,RDGave)+COUNTIF(AN$133:AN142,RDGevent)+AP$107-1</f>
        <v>0</v>
      </c>
      <c r="AQ142" s="43"/>
      <c r="AR142" s="138" t="str">
        <f t="shared" si="1147"/>
        <v/>
      </c>
      <c r="AS142" s="200" t="str">
        <f t="shared" si="1148"/>
        <v/>
      </c>
      <c r="AT142" s="201">
        <f>COUNTIF(AR$133:AR142,OK)+COUNTIF(AR$133:AR142,RDGfix)+COUNTIF(AR$133:AR142,RDGave)+COUNTIF(AR$133:AR142,RDGevent)+AT$107-1</f>
        <v>0</v>
      </c>
      <c r="AU142" s="43"/>
      <c r="AV142" s="138" t="str">
        <f t="shared" si="1149"/>
        <v/>
      </c>
      <c r="AW142" s="200" t="str">
        <f t="shared" si="1150"/>
        <v/>
      </c>
      <c r="AX142" s="201">
        <f>COUNTIF(AV$133:AV142,OK)+COUNTIF(AV$133:AV142,RDGfix)+COUNTIF(AV$133:AV142,RDGave)+COUNTIF(AV$133:AV142,RDGevent)+AX$107-1</f>
        <v>0</v>
      </c>
      <c r="AY142" s="43"/>
      <c r="AZ142" s="138" t="str">
        <f t="shared" si="1151"/>
        <v/>
      </c>
      <c r="BA142" s="200" t="str">
        <f t="shared" si="1152"/>
        <v/>
      </c>
      <c r="BB142" s="201">
        <f>COUNTIF(AZ$133:AZ142,OK)+COUNTIF(AZ$133:AZ142,RDGfix)+COUNTIF(AZ$133:AZ142,RDGave)+COUNTIF(AZ$133:AZ142,RDGevent)+BB$107-1</f>
        <v>0</v>
      </c>
      <c r="BC142" s="43"/>
      <c r="BD142" s="138" t="str">
        <f t="shared" si="1153"/>
        <v/>
      </c>
      <c r="BE142" s="200" t="str">
        <f t="shared" si="1154"/>
        <v/>
      </c>
      <c r="BF142" s="201">
        <f>COUNTIF(BD$133:BD142,OK)+COUNTIF(BD$133:BD142,RDGfix)+COUNTIF(BD$133:BD142,RDGave)+COUNTIF(BD$133:BD142,RDGevent)+BF$107-1</f>
        <v>0</v>
      </c>
      <c r="BG142" s="43"/>
      <c r="BH142" s="138" t="str">
        <f t="shared" si="1155"/>
        <v/>
      </c>
      <c r="BI142" s="200" t="str">
        <f t="shared" si="1156"/>
        <v/>
      </c>
      <c r="BJ142" s="201">
        <f>COUNTIF(BH$133:BH142,OK)+COUNTIF(BH$133:BH142,RDGfix)+COUNTIF(BH$133:BH142,RDGave)+COUNTIF(BH$133:BH142,RDGevent)+BJ$107-1</f>
        <v>0</v>
      </c>
      <c r="BK142" s="43"/>
      <c r="BL142" s="138" t="str">
        <f t="shared" si="1157"/>
        <v/>
      </c>
      <c r="BM142" s="200" t="str">
        <f t="shared" si="1158"/>
        <v/>
      </c>
      <c r="BN142" s="201">
        <f>COUNTIF(BL$133:BL142,OK)+COUNTIF(BL$133:BL142,RDGfix)+COUNTIF(BL$133:BL142,RDGave)+COUNTIF(BL$133:BL142,RDGevent)+BN$107-1</f>
        <v>0</v>
      </c>
      <c r="BO142" s="43"/>
      <c r="BP142" s="138" t="str">
        <f t="shared" si="1159"/>
        <v/>
      </c>
      <c r="BQ142" s="200" t="str">
        <f t="shared" si="1160"/>
        <v/>
      </c>
      <c r="BR142" s="201">
        <f>COUNTIF(BP$133:BP142,OK)+COUNTIF(BP$133:BP142,RDGfix)+COUNTIF(BP$133:BP142,RDGave)+COUNTIF(BP$133:BP142,RDGevent)+BR$107-1</f>
        <v>0</v>
      </c>
      <c r="BS142" s="43"/>
      <c r="BT142" s="138" t="str">
        <f t="shared" si="1161"/>
        <v/>
      </c>
      <c r="BU142" s="200" t="str">
        <f t="shared" si="1162"/>
        <v/>
      </c>
      <c r="BV142" s="201">
        <f>COUNTIF(BT$133:BT142,OK)+COUNTIF(BT$133:BT142,RDGfix)+COUNTIF(BT$133:BT142,RDGave)+COUNTIF(BT$133:BT142,RDGevent)+BV$107-1</f>
        <v>0</v>
      </c>
      <c r="BW142" s="43"/>
      <c r="BX142" s="138" t="str">
        <f t="shared" si="1163"/>
        <v/>
      </c>
      <c r="BY142" s="200" t="str">
        <f t="shared" si="1164"/>
        <v/>
      </c>
      <c r="BZ142" s="201">
        <f>COUNTIF(BX$133:BX142,OK)+COUNTIF(BX$133:BX142,RDGfix)+COUNTIF(BX$133:BX142,RDGave)+COUNTIF(BX$133:BX142,RDGevent)+BZ$107-1</f>
        <v>0</v>
      </c>
      <c r="CA142" s="43"/>
      <c r="CB142" s="138" t="str">
        <f t="shared" si="1165"/>
        <v/>
      </c>
      <c r="CC142" s="200" t="str">
        <f t="shared" si="1166"/>
        <v/>
      </c>
      <c r="CD142" s="201">
        <f>COUNTIF(CB$133:CB142,OK)+COUNTIF(CB$133:CB142,RDGfix)+COUNTIF(CB$133:CB142,RDGave)+COUNTIF(CB$133:CB142,RDGevent)+CD$107-1</f>
        <v>0</v>
      </c>
      <c r="CE142" s="43"/>
      <c r="CF142" s="138" t="str">
        <f t="shared" si="1167"/>
        <v/>
      </c>
      <c r="CG142" s="200" t="str">
        <f t="shared" si="1168"/>
        <v/>
      </c>
      <c r="CH142" s="201">
        <f>COUNTIF(CF$133:CF142,OK)+COUNTIF(CF$133:CF142,RDGfix)+COUNTIF(CF$133:CF142,RDGave)+COUNTIF(CF$133:CF142,RDGevent)+CH$107-1</f>
        <v>0</v>
      </c>
      <c r="CI142" s="43"/>
      <c r="CJ142" s="138" t="str">
        <f t="shared" si="1169"/>
        <v/>
      </c>
      <c r="CK142" s="200" t="str">
        <f t="shared" si="1170"/>
        <v/>
      </c>
      <c r="CL142" s="201">
        <f>COUNTIF(CJ$133:CJ142,OK)+COUNTIF(CJ$133:CJ142,RDGfix)+COUNTIF(CJ$133:CJ142,RDGave)+COUNTIF(CJ$133:CJ142,RDGevent)+CL$107-1</f>
        <v>0</v>
      </c>
      <c r="CM142" s="43"/>
      <c r="CN142" s="138" t="str">
        <f t="shared" si="1171"/>
        <v/>
      </c>
      <c r="CO142" s="200" t="str">
        <f t="shared" si="1172"/>
        <v/>
      </c>
      <c r="CP142" s="201">
        <f>COUNTIF(CN$133:CN142,OK)+COUNTIF(CN$133:CN142,RDGfix)+COUNTIF(CN$133:CN142,RDGave)+COUNTIF(CN$133:CN142,RDGevent)+CP$107-1</f>
        <v>0</v>
      </c>
      <c r="CQ142" s="43"/>
      <c r="CR142" s="138" t="str">
        <f t="shared" si="1173"/>
        <v/>
      </c>
      <c r="CS142" s="200" t="str">
        <f t="shared" si="1174"/>
        <v/>
      </c>
      <c r="CT142" s="201">
        <f>COUNTIF(CR$133:CR142,OK)+COUNTIF(CR$133:CR142,RDGfix)+COUNTIF(CR$133:CR142,RDGave)+COUNTIF(CR$133:CR142,RDGevent)+CT$107-1</f>
        <v>0</v>
      </c>
      <c r="CU142" s="43"/>
      <c r="CV142" s="138" t="str">
        <f t="shared" si="1175"/>
        <v/>
      </c>
      <c r="CW142" s="200" t="str">
        <f t="shared" si="1176"/>
        <v/>
      </c>
      <c r="CX142" s="201">
        <f>COUNTIF(CV$133:CV142,OK)+COUNTIF(CV$133:CV142,RDGfix)+COUNTIF(CV$133:CV142,RDGave)+COUNTIF(CV$133:CV142,RDGevent)+CX$107-1</f>
        <v>0</v>
      </c>
      <c r="CY142" s="43"/>
      <c r="CZ142" s="138" t="str">
        <f t="shared" si="1177"/>
        <v/>
      </c>
      <c r="DA142" s="200" t="str">
        <f t="shared" si="1178"/>
        <v/>
      </c>
      <c r="DB142" s="201">
        <f>COUNTIF(CZ$133:CZ142,OK)+COUNTIF(CZ$133:CZ142,RDGfix)+COUNTIF(CZ$133:CZ142,RDGave)+COUNTIF(CZ$133:CZ142,RDGevent)+DB$107-1</f>
        <v>0</v>
      </c>
      <c r="DC142" s="43"/>
      <c r="DD142" s="138" t="str">
        <f t="shared" si="1179"/>
        <v/>
      </c>
      <c r="DE142" s="200" t="str">
        <f t="shared" si="1180"/>
        <v/>
      </c>
      <c r="DF142" s="201">
        <f>COUNTIF(DD$133:DD142,OK)+COUNTIF(DD$133:DD142,RDGfix)+COUNTIF(DD$133:DD142,RDGave)+COUNTIF(DD$133:DD142,RDGevent)+DF$107-1</f>
        <v>0</v>
      </c>
      <c r="DG142" s="43"/>
      <c r="DH142" s="138" t="str">
        <f t="shared" si="1181"/>
        <v/>
      </c>
      <c r="DI142" s="200" t="str">
        <f t="shared" si="1182"/>
        <v/>
      </c>
      <c r="DJ142" s="201">
        <f>COUNTIF(DH$133:DH142,OK)+COUNTIF(DH$133:DH142,RDGfix)+COUNTIF(DH$133:DH142,RDGave)+COUNTIF(DH$133:DH142,RDGevent)+DJ$107-1</f>
        <v>0</v>
      </c>
      <c r="DK142" s="43"/>
      <c r="DL142" s="138" t="str">
        <f t="shared" si="1183"/>
        <v/>
      </c>
      <c r="DM142" s="200" t="str">
        <f t="shared" si="1184"/>
        <v/>
      </c>
      <c r="DN142" s="201">
        <f>COUNTIF(DL$133:DL142,OK)+COUNTIF(DL$133:DL142,RDGfix)+COUNTIF(DL$133:DL142,RDGave)+COUNTIF(DL$133:DL142,RDGevent)+DN$107-1</f>
        <v>0</v>
      </c>
      <c r="DO142" s="43"/>
      <c r="DP142" s="138" t="str">
        <f t="shared" si="1185"/>
        <v/>
      </c>
      <c r="DQ142" s="200" t="str">
        <f t="shared" si="1186"/>
        <v/>
      </c>
      <c r="DR142" s="201">
        <f>COUNTIF(DP$133:DP142,OK)+COUNTIF(DP$133:DP142,RDGfix)+COUNTIF(DP$133:DP142,RDGave)+COUNTIF(DP$133:DP142,RDGevent)+DR$107-1</f>
        <v>0</v>
      </c>
      <c r="DS142" s="43"/>
      <c r="DT142" s="138" t="str">
        <f t="shared" si="1187"/>
        <v/>
      </c>
      <c r="DU142" s="200" t="str">
        <f t="shared" si="1188"/>
        <v/>
      </c>
      <c r="DV142" s="201">
        <f>COUNTIF(DT$133:DT142,OK)+COUNTIF(DT$133:DT142,RDGfix)+COUNTIF(DT$133:DT142,RDGave)+COUNTIF(DT$133:DT142,RDGevent)+DV$107-1</f>
        <v>0</v>
      </c>
      <c r="DW142" s="43"/>
      <c r="DX142" s="138" t="str">
        <f t="shared" si="1189"/>
        <v/>
      </c>
      <c r="DY142" s="200" t="str">
        <f t="shared" si="1190"/>
        <v/>
      </c>
      <c r="DZ142" s="201">
        <f>COUNTIF(DX$133:DX142,OK)+COUNTIF(DX$133:DX142,RDGfix)+COUNTIF(DX$133:DX142,RDGave)+COUNTIF(DX$133:DX142,RDGevent)+DZ$107-1</f>
        <v>0</v>
      </c>
      <c r="EA142" s="43"/>
      <c r="EB142" s="138" t="str">
        <f t="shared" si="1191"/>
        <v/>
      </c>
      <c r="EC142" s="200" t="str">
        <f t="shared" si="1192"/>
        <v/>
      </c>
      <c r="ED142" s="201">
        <f>COUNTIF(EB$133:EB142,OK)+COUNTIF(EB$133:EB142,RDGfix)+COUNTIF(EB$133:EB142,RDGave)+COUNTIF(EB$133:EB142,RDGevent)+ED$107-1</f>
        <v>0</v>
      </c>
      <c r="EE142" s="43"/>
      <c r="EF142" s="138" t="str">
        <f t="shared" si="1193"/>
        <v/>
      </c>
      <c r="EG142" s="200" t="str">
        <f t="shared" si="1194"/>
        <v/>
      </c>
      <c r="EH142" s="201">
        <f>COUNTIF(EF$133:EF142,OK)+COUNTIF(EF$133:EF142,RDGfix)+COUNTIF(EF$133:EF142,RDGave)+COUNTIF(EF$133:EF142,RDGevent)+EH$107-1</f>
        <v>0</v>
      </c>
      <c r="EI142" s="43"/>
      <c r="EJ142" s="138" t="str">
        <f t="shared" si="1195"/>
        <v/>
      </c>
      <c r="EK142" s="200" t="str">
        <f t="shared" si="1196"/>
        <v/>
      </c>
      <c r="EL142" s="201">
        <f>COUNTIF(EJ$133:EJ142,OK)+COUNTIF(EJ$133:EJ142,RDGfix)+COUNTIF(EJ$133:EJ142,RDGave)+COUNTIF(EJ$133:EJ142,RDGevent)+EL$107-1</f>
        <v>0</v>
      </c>
      <c r="EM142" s="43"/>
      <c r="EN142" s="138" t="str">
        <f t="shared" si="1197"/>
        <v/>
      </c>
      <c r="EO142" s="200" t="str">
        <f t="shared" si="1198"/>
        <v/>
      </c>
      <c r="EP142" s="201">
        <f>COUNTIF(EN$133:EN142,OK)+COUNTIF(EN$133:EN142,RDGfix)+COUNTIF(EN$133:EN142,RDGave)+COUNTIF(EN$133:EN142,RDGevent)+EP$107-1</f>
        <v>0</v>
      </c>
      <c r="EQ142" s="43"/>
      <c r="ER142" s="138" t="str">
        <f t="shared" si="1199"/>
        <v/>
      </c>
      <c r="ES142" s="200" t="str">
        <f t="shared" si="1200"/>
        <v/>
      </c>
      <c r="ET142" s="201">
        <f>COUNTIF(ER$133:ER142,OK)+COUNTIF(ER$133:ER142,RDGfix)+COUNTIF(ER$133:ER142,RDGave)+COUNTIF(ER$133:ER142,RDGevent)+ET$107-1</f>
        <v>0</v>
      </c>
      <c r="EU142" s="43"/>
      <c r="EV142" s="138" t="str">
        <f t="shared" si="1201"/>
        <v/>
      </c>
      <c r="EW142" s="200" t="str">
        <f t="shared" si="1202"/>
        <v/>
      </c>
      <c r="EX142" s="201">
        <f>COUNTIF(EV$133:EV142,OK)+COUNTIF(EV$133:EV142,RDGfix)+COUNTIF(EV$133:EV142,RDGave)+COUNTIF(EV$133:EV142,RDGevent)+EX$107-1</f>
        <v>0</v>
      </c>
      <c r="EY142" s="43"/>
      <c r="EZ142" s="138" t="str">
        <f t="shared" si="1203"/>
        <v/>
      </c>
      <c r="FA142" s="200" t="str">
        <f t="shared" si="1204"/>
        <v/>
      </c>
      <c r="FB142" s="201">
        <f>COUNTIF(EZ$133:EZ142,OK)+COUNTIF(EZ$133:EZ142,RDGfix)+COUNTIF(EZ$133:EZ142,RDGave)+COUNTIF(EZ$133:EZ142,RDGevent)+FB$107-1</f>
        <v>0</v>
      </c>
      <c r="FC142" s="43"/>
      <c r="FD142" s="138" t="str">
        <f t="shared" si="1205"/>
        <v/>
      </c>
      <c r="FE142" s="200" t="str">
        <f t="shared" si="1206"/>
        <v/>
      </c>
      <c r="FF142" s="201">
        <f>COUNTIF(FD$133:FD142,OK)+COUNTIF(FD$133:FD142,RDGfix)+COUNTIF(FD$133:FD142,RDGave)+COUNTIF(FD$133:FD142,RDGevent)+FF$107-1</f>
        <v>0</v>
      </c>
      <c r="FG142" s="43"/>
      <c r="FH142" s="138" t="str">
        <f t="shared" si="1207"/>
        <v/>
      </c>
      <c r="FI142" s="200" t="str">
        <f t="shared" si="1208"/>
        <v/>
      </c>
      <c r="FJ142" s="218">
        <f>COUNTIF(FH$133:FH142,OK)+COUNTIF(FH$133:FH142,RDGfix)+COUNTIF(FH$133:FH142,RDGave)+COUNTIF(FH$133:FH142,RDGevent)+FJ$107-1</f>
        <v>0</v>
      </c>
      <c r="FK142" s="2"/>
      <c r="FL142" s="53"/>
      <c r="FM142" s="2"/>
    </row>
    <row r="143" spans="2:169">
      <c r="B143" s="139"/>
      <c r="C143" s="43"/>
      <c r="D143" s="138" t="str">
        <f t="shared" si="1128"/>
        <v/>
      </c>
      <c r="E143" s="200" t="str">
        <f t="shared" si="649"/>
        <v/>
      </c>
      <c r="F143" s="201">
        <f>COUNTIF(D$133:D143,OK)+COUNTIF(D$133:D143,RDGfix)+COUNTIF(D$133:D143,RDGave)+COUNTIF(D$133:D143,RDGevent)</f>
        <v>0</v>
      </c>
      <c r="G143" s="242"/>
      <c r="H143" s="138" t="str">
        <f t="shared" si="1129"/>
        <v/>
      </c>
      <c r="I143" s="200" t="str">
        <f t="shared" si="1130"/>
        <v/>
      </c>
      <c r="J143" s="201">
        <f>COUNTIF(H$133:H143,OK)+COUNTIF(H$133:H143,RDGfix)+COUNTIF(H$133:H143,RDGave)+COUNTIF(H$133:H143,RDGevent)+J$107-1</f>
        <v>0</v>
      </c>
      <c r="K143" s="43"/>
      <c r="L143" s="138" t="str">
        <f t="shared" si="1131"/>
        <v/>
      </c>
      <c r="M143" s="200" t="str">
        <f t="shared" si="1132"/>
        <v/>
      </c>
      <c r="N143" s="201">
        <f>COUNTIF(L$133:L143,OK)+COUNTIF(L$133:L143,RDGfix)+COUNTIF(L$133:L143,RDGave)+COUNTIF(L$133:L143,RDGevent)+N$107-1</f>
        <v>0</v>
      </c>
      <c r="O143" s="43"/>
      <c r="P143" s="138" t="str">
        <f t="shared" si="1133"/>
        <v/>
      </c>
      <c r="Q143" s="200" t="str">
        <f t="shared" si="1134"/>
        <v/>
      </c>
      <c r="R143" s="201">
        <f>COUNTIF(P$133:P143,OK)+COUNTIF(P$133:P143,RDGfix)+COUNTIF(P$133:P143,RDGave)+COUNTIF(P$133:P143,RDGevent)+R$107-1</f>
        <v>0</v>
      </c>
      <c r="S143" s="43"/>
      <c r="T143" s="138" t="str">
        <f t="shared" si="1135"/>
        <v/>
      </c>
      <c r="U143" s="200" t="str">
        <f t="shared" si="1136"/>
        <v/>
      </c>
      <c r="V143" s="201">
        <f>COUNTIF(T$133:T143,OK)+COUNTIF(T$133:T143,RDGfix)+COUNTIF(T$133:T143,RDGave)+COUNTIF(T$133:T143,RDGevent)+V$107-1</f>
        <v>0</v>
      </c>
      <c r="W143" s="43"/>
      <c r="X143" s="138" t="str">
        <f t="shared" si="1137"/>
        <v/>
      </c>
      <c r="Y143" s="200" t="str">
        <f t="shared" si="1138"/>
        <v/>
      </c>
      <c r="Z143" s="201">
        <f>COUNTIF(X$133:X143,OK)+COUNTIF(X$133:X143,RDGfix)+COUNTIF(X$133:X143,RDGave)+COUNTIF(X$133:X143,RDGevent)+Z$107-1</f>
        <v>0</v>
      </c>
      <c r="AA143" s="43"/>
      <c r="AB143" s="138" t="str">
        <f t="shared" si="1139"/>
        <v/>
      </c>
      <c r="AC143" s="200" t="str">
        <f t="shared" si="1140"/>
        <v/>
      </c>
      <c r="AD143" s="201">
        <f>COUNTIF(AB$133:AB143,OK)+COUNTIF(AB$133:AB143,RDGfix)+COUNTIF(AB$133:AB143,RDGave)+COUNTIF(AB$133:AB143,RDGevent)+AD$107-1</f>
        <v>0</v>
      </c>
      <c r="AE143" s="43"/>
      <c r="AF143" s="138" t="str">
        <f t="shared" si="1141"/>
        <v/>
      </c>
      <c r="AG143" s="200" t="str">
        <f t="shared" si="1142"/>
        <v/>
      </c>
      <c r="AH143" s="201">
        <f>COUNTIF(AF$133:AF143,OK)+COUNTIF(AF$133:AF143,RDGfix)+COUNTIF(AF$133:AF143,RDGave)+COUNTIF(AF$133:AF143,RDGevent)+AH$107-1</f>
        <v>0</v>
      </c>
      <c r="AI143" s="43"/>
      <c r="AJ143" s="138" t="str">
        <f t="shared" si="1143"/>
        <v/>
      </c>
      <c r="AK143" s="200" t="str">
        <f t="shared" si="1144"/>
        <v/>
      </c>
      <c r="AL143" s="201">
        <f>COUNTIF(AJ$133:AJ143,OK)+COUNTIF(AJ$133:AJ143,RDGfix)+COUNTIF(AJ$133:AJ143,RDGave)+COUNTIF(AJ$133:AJ143,RDGevent)+AL$107-1</f>
        <v>0</v>
      </c>
      <c r="AM143" s="43"/>
      <c r="AN143" s="138" t="str">
        <f t="shared" si="1145"/>
        <v/>
      </c>
      <c r="AO143" s="200" t="str">
        <f t="shared" si="1146"/>
        <v/>
      </c>
      <c r="AP143" s="201">
        <f>COUNTIF(AN$133:AN143,OK)+COUNTIF(AN$133:AN143,RDGfix)+COUNTIF(AN$133:AN143,RDGave)+COUNTIF(AN$133:AN143,RDGevent)+AP$107-1</f>
        <v>0</v>
      </c>
      <c r="AQ143" s="43"/>
      <c r="AR143" s="138" t="str">
        <f t="shared" si="1147"/>
        <v/>
      </c>
      <c r="AS143" s="200" t="str">
        <f t="shared" si="1148"/>
        <v/>
      </c>
      <c r="AT143" s="201">
        <f>COUNTIF(AR$133:AR143,OK)+COUNTIF(AR$133:AR143,RDGfix)+COUNTIF(AR$133:AR143,RDGave)+COUNTIF(AR$133:AR143,RDGevent)+AT$107-1</f>
        <v>0</v>
      </c>
      <c r="AU143" s="43"/>
      <c r="AV143" s="138" t="str">
        <f t="shared" si="1149"/>
        <v/>
      </c>
      <c r="AW143" s="200" t="str">
        <f t="shared" si="1150"/>
        <v/>
      </c>
      <c r="AX143" s="201">
        <f>COUNTIF(AV$133:AV143,OK)+COUNTIF(AV$133:AV143,RDGfix)+COUNTIF(AV$133:AV143,RDGave)+COUNTIF(AV$133:AV143,RDGevent)+AX$107-1</f>
        <v>0</v>
      </c>
      <c r="AY143" s="43"/>
      <c r="AZ143" s="138" t="str">
        <f t="shared" si="1151"/>
        <v/>
      </c>
      <c r="BA143" s="200" t="str">
        <f t="shared" si="1152"/>
        <v/>
      </c>
      <c r="BB143" s="201">
        <f>COUNTIF(AZ$133:AZ143,OK)+COUNTIF(AZ$133:AZ143,RDGfix)+COUNTIF(AZ$133:AZ143,RDGave)+COUNTIF(AZ$133:AZ143,RDGevent)+BB$107-1</f>
        <v>0</v>
      </c>
      <c r="BC143" s="43"/>
      <c r="BD143" s="138" t="str">
        <f t="shared" si="1153"/>
        <v/>
      </c>
      <c r="BE143" s="200" t="str">
        <f t="shared" si="1154"/>
        <v/>
      </c>
      <c r="BF143" s="201">
        <f>COUNTIF(BD$133:BD143,OK)+COUNTIF(BD$133:BD143,RDGfix)+COUNTIF(BD$133:BD143,RDGave)+COUNTIF(BD$133:BD143,RDGevent)+BF$107-1</f>
        <v>0</v>
      </c>
      <c r="BG143" s="43"/>
      <c r="BH143" s="138" t="str">
        <f t="shared" si="1155"/>
        <v/>
      </c>
      <c r="BI143" s="200" t="str">
        <f t="shared" si="1156"/>
        <v/>
      </c>
      <c r="BJ143" s="201">
        <f>COUNTIF(BH$133:BH143,OK)+COUNTIF(BH$133:BH143,RDGfix)+COUNTIF(BH$133:BH143,RDGave)+COUNTIF(BH$133:BH143,RDGevent)+BJ$107-1</f>
        <v>0</v>
      </c>
      <c r="BK143" s="43"/>
      <c r="BL143" s="138" t="str">
        <f t="shared" si="1157"/>
        <v/>
      </c>
      <c r="BM143" s="200" t="str">
        <f t="shared" si="1158"/>
        <v/>
      </c>
      <c r="BN143" s="201">
        <f>COUNTIF(BL$133:BL143,OK)+COUNTIF(BL$133:BL143,RDGfix)+COUNTIF(BL$133:BL143,RDGave)+COUNTIF(BL$133:BL143,RDGevent)+BN$107-1</f>
        <v>0</v>
      </c>
      <c r="BO143" s="43"/>
      <c r="BP143" s="138" t="str">
        <f t="shared" si="1159"/>
        <v/>
      </c>
      <c r="BQ143" s="200" t="str">
        <f t="shared" si="1160"/>
        <v/>
      </c>
      <c r="BR143" s="201">
        <f>COUNTIF(BP$133:BP143,OK)+COUNTIF(BP$133:BP143,RDGfix)+COUNTIF(BP$133:BP143,RDGave)+COUNTIF(BP$133:BP143,RDGevent)+BR$107-1</f>
        <v>0</v>
      </c>
      <c r="BS143" s="43"/>
      <c r="BT143" s="138" t="str">
        <f t="shared" si="1161"/>
        <v/>
      </c>
      <c r="BU143" s="200" t="str">
        <f t="shared" si="1162"/>
        <v/>
      </c>
      <c r="BV143" s="201">
        <f>COUNTIF(BT$133:BT143,OK)+COUNTIF(BT$133:BT143,RDGfix)+COUNTIF(BT$133:BT143,RDGave)+COUNTIF(BT$133:BT143,RDGevent)+BV$107-1</f>
        <v>0</v>
      </c>
      <c r="BW143" s="43"/>
      <c r="BX143" s="138" t="str">
        <f t="shared" si="1163"/>
        <v/>
      </c>
      <c r="BY143" s="200" t="str">
        <f t="shared" si="1164"/>
        <v/>
      </c>
      <c r="BZ143" s="201">
        <f>COUNTIF(BX$133:BX143,OK)+COUNTIF(BX$133:BX143,RDGfix)+COUNTIF(BX$133:BX143,RDGave)+COUNTIF(BX$133:BX143,RDGevent)+BZ$107-1</f>
        <v>0</v>
      </c>
      <c r="CA143" s="43"/>
      <c r="CB143" s="138" t="str">
        <f t="shared" si="1165"/>
        <v/>
      </c>
      <c r="CC143" s="200" t="str">
        <f t="shared" si="1166"/>
        <v/>
      </c>
      <c r="CD143" s="201">
        <f>COUNTIF(CB$133:CB143,OK)+COUNTIF(CB$133:CB143,RDGfix)+COUNTIF(CB$133:CB143,RDGave)+COUNTIF(CB$133:CB143,RDGevent)+CD$107-1</f>
        <v>0</v>
      </c>
      <c r="CE143" s="43"/>
      <c r="CF143" s="138" t="str">
        <f t="shared" si="1167"/>
        <v/>
      </c>
      <c r="CG143" s="200" t="str">
        <f t="shared" si="1168"/>
        <v/>
      </c>
      <c r="CH143" s="201">
        <f>COUNTIF(CF$133:CF143,OK)+COUNTIF(CF$133:CF143,RDGfix)+COUNTIF(CF$133:CF143,RDGave)+COUNTIF(CF$133:CF143,RDGevent)+CH$107-1</f>
        <v>0</v>
      </c>
      <c r="CI143" s="43"/>
      <c r="CJ143" s="138" t="str">
        <f t="shared" si="1169"/>
        <v/>
      </c>
      <c r="CK143" s="200" t="str">
        <f t="shared" si="1170"/>
        <v/>
      </c>
      <c r="CL143" s="201">
        <f>COUNTIF(CJ$133:CJ143,OK)+COUNTIF(CJ$133:CJ143,RDGfix)+COUNTIF(CJ$133:CJ143,RDGave)+COUNTIF(CJ$133:CJ143,RDGevent)+CL$107-1</f>
        <v>0</v>
      </c>
      <c r="CM143" s="43"/>
      <c r="CN143" s="138" t="str">
        <f t="shared" si="1171"/>
        <v/>
      </c>
      <c r="CO143" s="200" t="str">
        <f t="shared" si="1172"/>
        <v/>
      </c>
      <c r="CP143" s="201">
        <f>COUNTIF(CN$133:CN143,OK)+COUNTIF(CN$133:CN143,RDGfix)+COUNTIF(CN$133:CN143,RDGave)+COUNTIF(CN$133:CN143,RDGevent)+CP$107-1</f>
        <v>0</v>
      </c>
      <c r="CQ143" s="43"/>
      <c r="CR143" s="138" t="str">
        <f t="shared" si="1173"/>
        <v/>
      </c>
      <c r="CS143" s="200" t="str">
        <f t="shared" si="1174"/>
        <v/>
      </c>
      <c r="CT143" s="201">
        <f>COUNTIF(CR$133:CR143,OK)+COUNTIF(CR$133:CR143,RDGfix)+COUNTIF(CR$133:CR143,RDGave)+COUNTIF(CR$133:CR143,RDGevent)+CT$107-1</f>
        <v>0</v>
      </c>
      <c r="CU143" s="43"/>
      <c r="CV143" s="138" t="str">
        <f t="shared" si="1175"/>
        <v/>
      </c>
      <c r="CW143" s="200" t="str">
        <f t="shared" si="1176"/>
        <v/>
      </c>
      <c r="CX143" s="201">
        <f>COUNTIF(CV$133:CV143,OK)+COUNTIF(CV$133:CV143,RDGfix)+COUNTIF(CV$133:CV143,RDGave)+COUNTIF(CV$133:CV143,RDGevent)+CX$107-1</f>
        <v>0</v>
      </c>
      <c r="CY143" s="43"/>
      <c r="CZ143" s="138" t="str">
        <f t="shared" si="1177"/>
        <v/>
      </c>
      <c r="DA143" s="200" t="str">
        <f t="shared" si="1178"/>
        <v/>
      </c>
      <c r="DB143" s="201">
        <f>COUNTIF(CZ$133:CZ143,OK)+COUNTIF(CZ$133:CZ143,RDGfix)+COUNTIF(CZ$133:CZ143,RDGave)+COUNTIF(CZ$133:CZ143,RDGevent)+DB$107-1</f>
        <v>0</v>
      </c>
      <c r="DC143" s="43"/>
      <c r="DD143" s="138" t="str">
        <f t="shared" si="1179"/>
        <v/>
      </c>
      <c r="DE143" s="200" t="str">
        <f t="shared" si="1180"/>
        <v/>
      </c>
      <c r="DF143" s="201">
        <f>COUNTIF(DD$133:DD143,OK)+COUNTIF(DD$133:DD143,RDGfix)+COUNTIF(DD$133:DD143,RDGave)+COUNTIF(DD$133:DD143,RDGevent)+DF$107-1</f>
        <v>0</v>
      </c>
      <c r="DG143" s="43"/>
      <c r="DH143" s="138" t="str">
        <f t="shared" si="1181"/>
        <v/>
      </c>
      <c r="DI143" s="200" t="str">
        <f t="shared" si="1182"/>
        <v/>
      </c>
      <c r="DJ143" s="201">
        <f>COUNTIF(DH$133:DH143,OK)+COUNTIF(DH$133:DH143,RDGfix)+COUNTIF(DH$133:DH143,RDGave)+COUNTIF(DH$133:DH143,RDGevent)+DJ$107-1</f>
        <v>0</v>
      </c>
      <c r="DK143" s="43"/>
      <c r="DL143" s="138" t="str">
        <f t="shared" si="1183"/>
        <v/>
      </c>
      <c r="DM143" s="200" t="str">
        <f t="shared" si="1184"/>
        <v/>
      </c>
      <c r="DN143" s="201">
        <f>COUNTIF(DL$133:DL143,OK)+COUNTIF(DL$133:DL143,RDGfix)+COUNTIF(DL$133:DL143,RDGave)+COUNTIF(DL$133:DL143,RDGevent)+DN$107-1</f>
        <v>0</v>
      </c>
      <c r="DO143" s="43"/>
      <c r="DP143" s="138" t="str">
        <f t="shared" si="1185"/>
        <v/>
      </c>
      <c r="DQ143" s="200" t="str">
        <f t="shared" si="1186"/>
        <v/>
      </c>
      <c r="DR143" s="201">
        <f>COUNTIF(DP$133:DP143,OK)+COUNTIF(DP$133:DP143,RDGfix)+COUNTIF(DP$133:DP143,RDGave)+COUNTIF(DP$133:DP143,RDGevent)+DR$107-1</f>
        <v>0</v>
      </c>
      <c r="DS143" s="43"/>
      <c r="DT143" s="138" t="str">
        <f t="shared" si="1187"/>
        <v/>
      </c>
      <c r="DU143" s="200" t="str">
        <f t="shared" si="1188"/>
        <v/>
      </c>
      <c r="DV143" s="201">
        <f>COUNTIF(DT$133:DT143,OK)+COUNTIF(DT$133:DT143,RDGfix)+COUNTIF(DT$133:DT143,RDGave)+COUNTIF(DT$133:DT143,RDGevent)+DV$107-1</f>
        <v>0</v>
      </c>
      <c r="DW143" s="43"/>
      <c r="DX143" s="138" t="str">
        <f t="shared" si="1189"/>
        <v/>
      </c>
      <c r="DY143" s="200" t="str">
        <f t="shared" si="1190"/>
        <v/>
      </c>
      <c r="DZ143" s="201">
        <f>COUNTIF(DX$133:DX143,OK)+COUNTIF(DX$133:DX143,RDGfix)+COUNTIF(DX$133:DX143,RDGave)+COUNTIF(DX$133:DX143,RDGevent)+DZ$107-1</f>
        <v>0</v>
      </c>
      <c r="EA143" s="43"/>
      <c r="EB143" s="138" t="str">
        <f t="shared" si="1191"/>
        <v/>
      </c>
      <c r="EC143" s="200" t="str">
        <f t="shared" si="1192"/>
        <v/>
      </c>
      <c r="ED143" s="201">
        <f>COUNTIF(EB$133:EB143,OK)+COUNTIF(EB$133:EB143,RDGfix)+COUNTIF(EB$133:EB143,RDGave)+COUNTIF(EB$133:EB143,RDGevent)+ED$107-1</f>
        <v>0</v>
      </c>
      <c r="EE143" s="43"/>
      <c r="EF143" s="138" t="str">
        <f t="shared" si="1193"/>
        <v/>
      </c>
      <c r="EG143" s="200" t="str">
        <f t="shared" si="1194"/>
        <v/>
      </c>
      <c r="EH143" s="201">
        <f>COUNTIF(EF$133:EF143,OK)+COUNTIF(EF$133:EF143,RDGfix)+COUNTIF(EF$133:EF143,RDGave)+COUNTIF(EF$133:EF143,RDGevent)+EH$107-1</f>
        <v>0</v>
      </c>
      <c r="EI143" s="43"/>
      <c r="EJ143" s="138" t="str">
        <f t="shared" si="1195"/>
        <v/>
      </c>
      <c r="EK143" s="200" t="str">
        <f t="shared" si="1196"/>
        <v/>
      </c>
      <c r="EL143" s="201">
        <f>COUNTIF(EJ$133:EJ143,OK)+COUNTIF(EJ$133:EJ143,RDGfix)+COUNTIF(EJ$133:EJ143,RDGave)+COUNTIF(EJ$133:EJ143,RDGevent)+EL$107-1</f>
        <v>0</v>
      </c>
      <c r="EM143" s="43"/>
      <c r="EN143" s="138" t="str">
        <f t="shared" si="1197"/>
        <v/>
      </c>
      <c r="EO143" s="200" t="str">
        <f t="shared" si="1198"/>
        <v/>
      </c>
      <c r="EP143" s="201">
        <f>COUNTIF(EN$133:EN143,OK)+COUNTIF(EN$133:EN143,RDGfix)+COUNTIF(EN$133:EN143,RDGave)+COUNTIF(EN$133:EN143,RDGevent)+EP$107-1</f>
        <v>0</v>
      </c>
      <c r="EQ143" s="43"/>
      <c r="ER143" s="138" t="str">
        <f t="shared" si="1199"/>
        <v/>
      </c>
      <c r="ES143" s="200" t="str">
        <f t="shared" si="1200"/>
        <v/>
      </c>
      <c r="ET143" s="201">
        <f>COUNTIF(ER$133:ER143,OK)+COUNTIF(ER$133:ER143,RDGfix)+COUNTIF(ER$133:ER143,RDGave)+COUNTIF(ER$133:ER143,RDGevent)+ET$107-1</f>
        <v>0</v>
      </c>
      <c r="EU143" s="43"/>
      <c r="EV143" s="138" t="str">
        <f t="shared" si="1201"/>
        <v/>
      </c>
      <c r="EW143" s="200" t="str">
        <f t="shared" si="1202"/>
        <v/>
      </c>
      <c r="EX143" s="201">
        <f>COUNTIF(EV$133:EV143,OK)+COUNTIF(EV$133:EV143,RDGfix)+COUNTIF(EV$133:EV143,RDGave)+COUNTIF(EV$133:EV143,RDGevent)+EX$107-1</f>
        <v>0</v>
      </c>
      <c r="EY143" s="43"/>
      <c r="EZ143" s="138" t="str">
        <f t="shared" si="1203"/>
        <v/>
      </c>
      <c r="FA143" s="200" t="str">
        <f t="shared" si="1204"/>
        <v/>
      </c>
      <c r="FB143" s="201">
        <f>COUNTIF(EZ$133:EZ143,OK)+COUNTIF(EZ$133:EZ143,RDGfix)+COUNTIF(EZ$133:EZ143,RDGave)+COUNTIF(EZ$133:EZ143,RDGevent)+FB$107-1</f>
        <v>0</v>
      </c>
      <c r="FC143" s="43"/>
      <c r="FD143" s="138" t="str">
        <f t="shared" si="1205"/>
        <v/>
      </c>
      <c r="FE143" s="200" t="str">
        <f t="shared" si="1206"/>
        <v/>
      </c>
      <c r="FF143" s="201">
        <f>COUNTIF(FD$133:FD143,OK)+COUNTIF(FD$133:FD143,RDGfix)+COUNTIF(FD$133:FD143,RDGave)+COUNTIF(FD$133:FD143,RDGevent)+FF$107-1</f>
        <v>0</v>
      </c>
      <c r="FG143" s="43"/>
      <c r="FH143" s="138" t="str">
        <f t="shared" si="1207"/>
        <v/>
      </c>
      <c r="FI143" s="200" t="str">
        <f t="shared" si="1208"/>
        <v/>
      </c>
      <c r="FJ143" s="218">
        <f>COUNTIF(FH$133:FH143,OK)+COUNTIF(FH$133:FH143,RDGfix)+COUNTIF(FH$133:FH143,RDGave)+COUNTIF(FH$133:FH143,RDGevent)+FJ$107-1</f>
        <v>0</v>
      </c>
      <c r="FK143" s="2"/>
      <c r="FL143" s="53"/>
      <c r="FM143" s="2"/>
    </row>
    <row r="144" spans="2:169">
      <c r="B144" s="139"/>
      <c r="C144" s="43"/>
      <c r="D144" s="138" t="str">
        <f t="shared" si="1128"/>
        <v/>
      </c>
      <c r="E144" s="200" t="str">
        <f t="shared" si="649"/>
        <v/>
      </c>
      <c r="F144" s="201">
        <f>COUNTIF(D$133:D144,OK)+COUNTIF(D$133:D144,RDGfix)+COUNTIF(D$133:D144,RDGave)+COUNTIF(D$133:D144,RDGevent)</f>
        <v>0</v>
      </c>
      <c r="G144" s="242"/>
      <c r="H144" s="138" t="str">
        <f t="shared" si="1129"/>
        <v/>
      </c>
      <c r="I144" s="200" t="str">
        <f t="shared" si="1130"/>
        <v/>
      </c>
      <c r="J144" s="201">
        <f>COUNTIF(H$133:H144,OK)+COUNTIF(H$133:H144,RDGfix)+COUNTIF(H$133:H144,RDGave)+COUNTIF(H$133:H144,RDGevent)+J$107-1</f>
        <v>0</v>
      </c>
      <c r="K144" s="43"/>
      <c r="L144" s="138" t="str">
        <f t="shared" si="1131"/>
        <v/>
      </c>
      <c r="M144" s="200" t="str">
        <f t="shared" si="1132"/>
        <v/>
      </c>
      <c r="N144" s="201">
        <f>COUNTIF(L$133:L144,OK)+COUNTIF(L$133:L144,RDGfix)+COUNTIF(L$133:L144,RDGave)+COUNTIF(L$133:L144,RDGevent)+N$107-1</f>
        <v>0</v>
      </c>
      <c r="O144" s="43"/>
      <c r="P144" s="138" t="str">
        <f t="shared" si="1133"/>
        <v/>
      </c>
      <c r="Q144" s="200" t="str">
        <f t="shared" si="1134"/>
        <v/>
      </c>
      <c r="R144" s="201">
        <f>COUNTIF(P$133:P144,OK)+COUNTIF(P$133:P144,RDGfix)+COUNTIF(P$133:P144,RDGave)+COUNTIF(P$133:P144,RDGevent)+R$107-1</f>
        <v>0</v>
      </c>
      <c r="S144" s="43"/>
      <c r="T144" s="138" t="str">
        <f t="shared" si="1135"/>
        <v/>
      </c>
      <c r="U144" s="200" t="str">
        <f t="shared" si="1136"/>
        <v/>
      </c>
      <c r="V144" s="201">
        <f>COUNTIF(T$133:T144,OK)+COUNTIF(T$133:T144,RDGfix)+COUNTIF(T$133:T144,RDGave)+COUNTIF(T$133:T144,RDGevent)+V$107-1</f>
        <v>0</v>
      </c>
      <c r="W144" s="43"/>
      <c r="X144" s="138" t="str">
        <f t="shared" si="1137"/>
        <v/>
      </c>
      <c r="Y144" s="200" t="str">
        <f t="shared" si="1138"/>
        <v/>
      </c>
      <c r="Z144" s="201">
        <f>COUNTIF(X$133:X144,OK)+COUNTIF(X$133:X144,RDGfix)+COUNTIF(X$133:X144,RDGave)+COUNTIF(X$133:X144,RDGevent)+Z$107-1</f>
        <v>0</v>
      </c>
      <c r="AA144" s="43"/>
      <c r="AB144" s="138" t="str">
        <f t="shared" si="1139"/>
        <v/>
      </c>
      <c r="AC144" s="200" t="str">
        <f t="shared" si="1140"/>
        <v/>
      </c>
      <c r="AD144" s="201">
        <f>COUNTIF(AB$133:AB144,OK)+COUNTIF(AB$133:AB144,RDGfix)+COUNTIF(AB$133:AB144,RDGave)+COUNTIF(AB$133:AB144,RDGevent)+AD$107-1</f>
        <v>0</v>
      </c>
      <c r="AE144" s="43"/>
      <c r="AF144" s="138" t="str">
        <f t="shared" si="1141"/>
        <v/>
      </c>
      <c r="AG144" s="200" t="str">
        <f t="shared" si="1142"/>
        <v/>
      </c>
      <c r="AH144" s="201">
        <f>COUNTIF(AF$133:AF144,OK)+COUNTIF(AF$133:AF144,RDGfix)+COUNTIF(AF$133:AF144,RDGave)+COUNTIF(AF$133:AF144,RDGevent)+AH$107-1</f>
        <v>0</v>
      </c>
      <c r="AI144" s="43"/>
      <c r="AJ144" s="138" t="str">
        <f t="shared" si="1143"/>
        <v/>
      </c>
      <c r="AK144" s="200" t="str">
        <f t="shared" si="1144"/>
        <v/>
      </c>
      <c r="AL144" s="201">
        <f>COUNTIF(AJ$133:AJ144,OK)+COUNTIF(AJ$133:AJ144,RDGfix)+COUNTIF(AJ$133:AJ144,RDGave)+COUNTIF(AJ$133:AJ144,RDGevent)+AL$107-1</f>
        <v>0</v>
      </c>
      <c r="AM144" s="43"/>
      <c r="AN144" s="138" t="str">
        <f t="shared" si="1145"/>
        <v/>
      </c>
      <c r="AO144" s="200" t="str">
        <f t="shared" si="1146"/>
        <v/>
      </c>
      <c r="AP144" s="201">
        <f>COUNTIF(AN$133:AN144,OK)+COUNTIF(AN$133:AN144,RDGfix)+COUNTIF(AN$133:AN144,RDGave)+COUNTIF(AN$133:AN144,RDGevent)+AP$107-1</f>
        <v>0</v>
      </c>
      <c r="AQ144" s="43"/>
      <c r="AR144" s="138" t="str">
        <f t="shared" si="1147"/>
        <v/>
      </c>
      <c r="AS144" s="200" t="str">
        <f t="shared" si="1148"/>
        <v/>
      </c>
      <c r="AT144" s="201">
        <f>COUNTIF(AR$133:AR144,OK)+COUNTIF(AR$133:AR144,RDGfix)+COUNTIF(AR$133:AR144,RDGave)+COUNTIF(AR$133:AR144,RDGevent)+AT$107-1</f>
        <v>0</v>
      </c>
      <c r="AU144" s="43"/>
      <c r="AV144" s="138" t="str">
        <f t="shared" si="1149"/>
        <v/>
      </c>
      <c r="AW144" s="200" t="str">
        <f t="shared" si="1150"/>
        <v/>
      </c>
      <c r="AX144" s="201">
        <f>COUNTIF(AV$133:AV144,OK)+COUNTIF(AV$133:AV144,RDGfix)+COUNTIF(AV$133:AV144,RDGave)+COUNTIF(AV$133:AV144,RDGevent)+AX$107-1</f>
        <v>0</v>
      </c>
      <c r="AY144" s="43"/>
      <c r="AZ144" s="138" t="str">
        <f t="shared" si="1151"/>
        <v/>
      </c>
      <c r="BA144" s="200" t="str">
        <f t="shared" si="1152"/>
        <v/>
      </c>
      <c r="BB144" s="201">
        <f>COUNTIF(AZ$133:AZ144,OK)+COUNTIF(AZ$133:AZ144,RDGfix)+COUNTIF(AZ$133:AZ144,RDGave)+COUNTIF(AZ$133:AZ144,RDGevent)+BB$107-1</f>
        <v>0</v>
      </c>
      <c r="BC144" s="43"/>
      <c r="BD144" s="138" t="str">
        <f t="shared" si="1153"/>
        <v/>
      </c>
      <c r="BE144" s="200" t="str">
        <f t="shared" si="1154"/>
        <v/>
      </c>
      <c r="BF144" s="201">
        <f>COUNTIF(BD$133:BD144,OK)+COUNTIF(BD$133:BD144,RDGfix)+COUNTIF(BD$133:BD144,RDGave)+COUNTIF(BD$133:BD144,RDGevent)+BF$107-1</f>
        <v>0</v>
      </c>
      <c r="BG144" s="43"/>
      <c r="BH144" s="138" t="str">
        <f t="shared" si="1155"/>
        <v/>
      </c>
      <c r="BI144" s="200" t="str">
        <f t="shared" si="1156"/>
        <v/>
      </c>
      <c r="BJ144" s="201">
        <f>COUNTIF(BH$133:BH144,OK)+COUNTIF(BH$133:BH144,RDGfix)+COUNTIF(BH$133:BH144,RDGave)+COUNTIF(BH$133:BH144,RDGevent)+BJ$107-1</f>
        <v>0</v>
      </c>
      <c r="BK144" s="43"/>
      <c r="BL144" s="138" t="str">
        <f t="shared" si="1157"/>
        <v/>
      </c>
      <c r="BM144" s="200" t="str">
        <f t="shared" si="1158"/>
        <v/>
      </c>
      <c r="BN144" s="201">
        <f>COUNTIF(BL$133:BL144,OK)+COUNTIF(BL$133:BL144,RDGfix)+COUNTIF(BL$133:BL144,RDGave)+COUNTIF(BL$133:BL144,RDGevent)+BN$107-1</f>
        <v>0</v>
      </c>
      <c r="BO144" s="43"/>
      <c r="BP144" s="138" t="str">
        <f t="shared" si="1159"/>
        <v/>
      </c>
      <c r="BQ144" s="200" t="str">
        <f t="shared" si="1160"/>
        <v/>
      </c>
      <c r="BR144" s="201">
        <f>COUNTIF(BP$133:BP144,OK)+COUNTIF(BP$133:BP144,RDGfix)+COUNTIF(BP$133:BP144,RDGave)+COUNTIF(BP$133:BP144,RDGevent)+BR$107-1</f>
        <v>0</v>
      </c>
      <c r="BS144" s="43"/>
      <c r="BT144" s="138" t="str">
        <f t="shared" si="1161"/>
        <v/>
      </c>
      <c r="BU144" s="200" t="str">
        <f t="shared" si="1162"/>
        <v/>
      </c>
      <c r="BV144" s="201">
        <f>COUNTIF(BT$133:BT144,OK)+COUNTIF(BT$133:BT144,RDGfix)+COUNTIF(BT$133:BT144,RDGave)+COUNTIF(BT$133:BT144,RDGevent)+BV$107-1</f>
        <v>0</v>
      </c>
      <c r="BW144" s="43"/>
      <c r="BX144" s="138" t="str">
        <f t="shared" si="1163"/>
        <v/>
      </c>
      <c r="BY144" s="200" t="str">
        <f t="shared" si="1164"/>
        <v/>
      </c>
      <c r="BZ144" s="201">
        <f>COUNTIF(BX$133:BX144,OK)+COUNTIF(BX$133:BX144,RDGfix)+COUNTIF(BX$133:BX144,RDGave)+COUNTIF(BX$133:BX144,RDGevent)+BZ$107-1</f>
        <v>0</v>
      </c>
      <c r="CA144" s="43"/>
      <c r="CB144" s="138" t="str">
        <f t="shared" si="1165"/>
        <v/>
      </c>
      <c r="CC144" s="200" t="str">
        <f t="shared" si="1166"/>
        <v/>
      </c>
      <c r="CD144" s="201">
        <f>COUNTIF(CB$133:CB144,OK)+COUNTIF(CB$133:CB144,RDGfix)+COUNTIF(CB$133:CB144,RDGave)+COUNTIF(CB$133:CB144,RDGevent)+CD$107-1</f>
        <v>0</v>
      </c>
      <c r="CE144" s="43"/>
      <c r="CF144" s="138" t="str">
        <f t="shared" si="1167"/>
        <v/>
      </c>
      <c r="CG144" s="200" t="str">
        <f t="shared" si="1168"/>
        <v/>
      </c>
      <c r="CH144" s="201">
        <f>COUNTIF(CF$133:CF144,OK)+COUNTIF(CF$133:CF144,RDGfix)+COUNTIF(CF$133:CF144,RDGave)+COUNTIF(CF$133:CF144,RDGevent)+CH$107-1</f>
        <v>0</v>
      </c>
      <c r="CI144" s="43"/>
      <c r="CJ144" s="138" t="str">
        <f t="shared" si="1169"/>
        <v/>
      </c>
      <c r="CK144" s="200" t="str">
        <f t="shared" si="1170"/>
        <v/>
      </c>
      <c r="CL144" s="201">
        <f>COUNTIF(CJ$133:CJ144,OK)+COUNTIF(CJ$133:CJ144,RDGfix)+COUNTIF(CJ$133:CJ144,RDGave)+COUNTIF(CJ$133:CJ144,RDGevent)+CL$107-1</f>
        <v>0</v>
      </c>
      <c r="CM144" s="43"/>
      <c r="CN144" s="138" t="str">
        <f t="shared" si="1171"/>
        <v/>
      </c>
      <c r="CO144" s="200" t="str">
        <f t="shared" si="1172"/>
        <v/>
      </c>
      <c r="CP144" s="201">
        <f>COUNTIF(CN$133:CN144,OK)+COUNTIF(CN$133:CN144,RDGfix)+COUNTIF(CN$133:CN144,RDGave)+COUNTIF(CN$133:CN144,RDGevent)+CP$107-1</f>
        <v>0</v>
      </c>
      <c r="CQ144" s="43"/>
      <c r="CR144" s="138" t="str">
        <f t="shared" si="1173"/>
        <v/>
      </c>
      <c r="CS144" s="200" t="str">
        <f t="shared" si="1174"/>
        <v/>
      </c>
      <c r="CT144" s="201">
        <f>COUNTIF(CR$133:CR144,OK)+COUNTIF(CR$133:CR144,RDGfix)+COUNTIF(CR$133:CR144,RDGave)+COUNTIF(CR$133:CR144,RDGevent)+CT$107-1</f>
        <v>0</v>
      </c>
      <c r="CU144" s="43"/>
      <c r="CV144" s="138" t="str">
        <f t="shared" si="1175"/>
        <v/>
      </c>
      <c r="CW144" s="200" t="str">
        <f t="shared" si="1176"/>
        <v/>
      </c>
      <c r="CX144" s="201">
        <f>COUNTIF(CV$133:CV144,OK)+COUNTIF(CV$133:CV144,RDGfix)+COUNTIF(CV$133:CV144,RDGave)+COUNTIF(CV$133:CV144,RDGevent)+CX$107-1</f>
        <v>0</v>
      </c>
      <c r="CY144" s="43"/>
      <c r="CZ144" s="138" t="str">
        <f t="shared" si="1177"/>
        <v/>
      </c>
      <c r="DA144" s="200" t="str">
        <f t="shared" si="1178"/>
        <v/>
      </c>
      <c r="DB144" s="201">
        <f>COUNTIF(CZ$133:CZ144,OK)+COUNTIF(CZ$133:CZ144,RDGfix)+COUNTIF(CZ$133:CZ144,RDGave)+COUNTIF(CZ$133:CZ144,RDGevent)+DB$107-1</f>
        <v>0</v>
      </c>
      <c r="DC144" s="43"/>
      <c r="DD144" s="138" t="str">
        <f t="shared" si="1179"/>
        <v/>
      </c>
      <c r="DE144" s="200" t="str">
        <f t="shared" si="1180"/>
        <v/>
      </c>
      <c r="DF144" s="201">
        <f>COUNTIF(DD$133:DD144,OK)+COUNTIF(DD$133:DD144,RDGfix)+COUNTIF(DD$133:DD144,RDGave)+COUNTIF(DD$133:DD144,RDGevent)+DF$107-1</f>
        <v>0</v>
      </c>
      <c r="DG144" s="43"/>
      <c r="DH144" s="138" t="str">
        <f t="shared" si="1181"/>
        <v/>
      </c>
      <c r="DI144" s="200" t="str">
        <f t="shared" si="1182"/>
        <v/>
      </c>
      <c r="DJ144" s="201">
        <f>COUNTIF(DH$133:DH144,OK)+COUNTIF(DH$133:DH144,RDGfix)+COUNTIF(DH$133:DH144,RDGave)+COUNTIF(DH$133:DH144,RDGevent)+DJ$107-1</f>
        <v>0</v>
      </c>
      <c r="DK144" s="43"/>
      <c r="DL144" s="138" t="str">
        <f t="shared" si="1183"/>
        <v/>
      </c>
      <c r="DM144" s="200" t="str">
        <f t="shared" si="1184"/>
        <v/>
      </c>
      <c r="DN144" s="201">
        <f>COUNTIF(DL$133:DL144,OK)+COUNTIF(DL$133:DL144,RDGfix)+COUNTIF(DL$133:DL144,RDGave)+COUNTIF(DL$133:DL144,RDGevent)+DN$107-1</f>
        <v>0</v>
      </c>
      <c r="DO144" s="43"/>
      <c r="DP144" s="138" t="str">
        <f t="shared" si="1185"/>
        <v/>
      </c>
      <c r="DQ144" s="200" t="str">
        <f t="shared" si="1186"/>
        <v/>
      </c>
      <c r="DR144" s="201">
        <f>COUNTIF(DP$133:DP144,OK)+COUNTIF(DP$133:DP144,RDGfix)+COUNTIF(DP$133:DP144,RDGave)+COUNTIF(DP$133:DP144,RDGevent)+DR$107-1</f>
        <v>0</v>
      </c>
      <c r="DS144" s="43"/>
      <c r="DT144" s="138" t="str">
        <f t="shared" si="1187"/>
        <v/>
      </c>
      <c r="DU144" s="200" t="str">
        <f t="shared" si="1188"/>
        <v/>
      </c>
      <c r="DV144" s="201">
        <f>COUNTIF(DT$133:DT144,OK)+COUNTIF(DT$133:DT144,RDGfix)+COUNTIF(DT$133:DT144,RDGave)+COUNTIF(DT$133:DT144,RDGevent)+DV$107-1</f>
        <v>0</v>
      </c>
      <c r="DW144" s="43"/>
      <c r="DX144" s="138" t="str">
        <f t="shared" si="1189"/>
        <v/>
      </c>
      <c r="DY144" s="200" t="str">
        <f t="shared" si="1190"/>
        <v/>
      </c>
      <c r="DZ144" s="201">
        <f>COUNTIF(DX$133:DX144,OK)+COUNTIF(DX$133:DX144,RDGfix)+COUNTIF(DX$133:DX144,RDGave)+COUNTIF(DX$133:DX144,RDGevent)+DZ$107-1</f>
        <v>0</v>
      </c>
      <c r="EA144" s="43"/>
      <c r="EB144" s="138" t="str">
        <f t="shared" si="1191"/>
        <v/>
      </c>
      <c r="EC144" s="200" t="str">
        <f t="shared" si="1192"/>
        <v/>
      </c>
      <c r="ED144" s="201">
        <f>COUNTIF(EB$133:EB144,OK)+COUNTIF(EB$133:EB144,RDGfix)+COUNTIF(EB$133:EB144,RDGave)+COUNTIF(EB$133:EB144,RDGevent)+ED$107-1</f>
        <v>0</v>
      </c>
      <c r="EE144" s="43"/>
      <c r="EF144" s="138" t="str">
        <f t="shared" si="1193"/>
        <v/>
      </c>
      <c r="EG144" s="200" t="str">
        <f t="shared" si="1194"/>
        <v/>
      </c>
      <c r="EH144" s="201">
        <f>COUNTIF(EF$133:EF144,OK)+COUNTIF(EF$133:EF144,RDGfix)+COUNTIF(EF$133:EF144,RDGave)+COUNTIF(EF$133:EF144,RDGevent)+EH$107-1</f>
        <v>0</v>
      </c>
      <c r="EI144" s="43"/>
      <c r="EJ144" s="138" t="str">
        <f t="shared" si="1195"/>
        <v/>
      </c>
      <c r="EK144" s="200" t="str">
        <f t="shared" si="1196"/>
        <v/>
      </c>
      <c r="EL144" s="201">
        <f>COUNTIF(EJ$133:EJ144,OK)+COUNTIF(EJ$133:EJ144,RDGfix)+COUNTIF(EJ$133:EJ144,RDGave)+COUNTIF(EJ$133:EJ144,RDGevent)+EL$107-1</f>
        <v>0</v>
      </c>
      <c r="EM144" s="43"/>
      <c r="EN144" s="138" t="str">
        <f t="shared" si="1197"/>
        <v/>
      </c>
      <c r="EO144" s="200" t="str">
        <f t="shared" si="1198"/>
        <v/>
      </c>
      <c r="EP144" s="201">
        <f>COUNTIF(EN$133:EN144,OK)+COUNTIF(EN$133:EN144,RDGfix)+COUNTIF(EN$133:EN144,RDGave)+COUNTIF(EN$133:EN144,RDGevent)+EP$107-1</f>
        <v>0</v>
      </c>
      <c r="EQ144" s="43"/>
      <c r="ER144" s="138" t="str">
        <f t="shared" si="1199"/>
        <v/>
      </c>
      <c r="ES144" s="200" t="str">
        <f t="shared" si="1200"/>
        <v/>
      </c>
      <c r="ET144" s="201">
        <f>COUNTIF(ER$133:ER144,OK)+COUNTIF(ER$133:ER144,RDGfix)+COUNTIF(ER$133:ER144,RDGave)+COUNTIF(ER$133:ER144,RDGevent)+ET$107-1</f>
        <v>0</v>
      </c>
      <c r="EU144" s="43"/>
      <c r="EV144" s="138" t="str">
        <f t="shared" si="1201"/>
        <v/>
      </c>
      <c r="EW144" s="200" t="str">
        <f t="shared" si="1202"/>
        <v/>
      </c>
      <c r="EX144" s="201">
        <f>COUNTIF(EV$133:EV144,OK)+COUNTIF(EV$133:EV144,RDGfix)+COUNTIF(EV$133:EV144,RDGave)+COUNTIF(EV$133:EV144,RDGevent)+EX$107-1</f>
        <v>0</v>
      </c>
      <c r="EY144" s="43"/>
      <c r="EZ144" s="138" t="str">
        <f t="shared" si="1203"/>
        <v/>
      </c>
      <c r="FA144" s="200" t="str">
        <f t="shared" si="1204"/>
        <v/>
      </c>
      <c r="FB144" s="201">
        <f>COUNTIF(EZ$133:EZ144,OK)+COUNTIF(EZ$133:EZ144,RDGfix)+COUNTIF(EZ$133:EZ144,RDGave)+COUNTIF(EZ$133:EZ144,RDGevent)+FB$107-1</f>
        <v>0</v>
      </c>
      <c r="FC144" s="43"/>
      <c r="FD144" s="138" t="str">
        <f t="shared" si="1205"/>
        <v/>
      </c>
      <c r="FE144" s="200" t="str">
        <f t="shared" si="1206"/>
        <v/>
      </c>
      <c r="FF144" s="201">
        <f>COUNTIF(FD$133:FD144,OK)+COUNTIF(FD$133:FD144,RDGfix)+COUNTIF(FD$133:FD144,RDGave)+COUNTIF(FD$133:FD144,RDGevent)+FF$107-1</f>
        <v>0</v>
      </c>
      <c r="FG144" s="43"/>
      <c r="FH144" s="138" t="str">
        <f t="shared" si="1207"/>
        <v/>
      </c>
      <c r="FI144" s="200" t="str">
        <f t="shared" si="1208"/>
        <v/>
      </c>
      <c r="FJ144" s="218">
        <f>COUNTIF(FH$133:FH144,OK)+COUNTIF(FH$133:FH144,RDGfix)+COUNTIF(FH$133:FH144,RDGave)+COUNTIF(FH$133:FH144,RDGevent)+FJ$107-1</f>
        <v>0</v>
      </c>
      <c r="FK144" s="2"/>
      <c r="FL144" s="53"/>
      <c r="FM144" s="2"/>
    </row>
    <row r="145" spans="2:169">
      <c r="B145" s="139"/>
      <c r="C145" s="43"/>
      <c r="D145" s="138" t="str">
        <f t="shared" si="1128"/>
        <v/>
      </c>
      <c r="E145" s="200" t="str">
        <f t="shared" si="649"/>
        <v/>
      </c>
      <c r="F145" s="201">
        <f>COUNTIF(D$133:D145,OK)+COUNTIF(D$133:D145,RDGfix)+COUNTIF(D$133:D145,RDGave)+COUNTIF(D$133:D145,RDGevent)</f>
        <v>0</v>
      </c>
      <c r="G145" s="242"/>
      <c r="H145" s="138" t="str">
        <f t="shared" si="1129"/>
        <v/>
      </c>
      <c r="I145" s="200" t="str">
        <f t="shared" si="1130"/>
        <v/>
      </c>
      <c r="J145" s="201">
        <f>COUNTIF(H$133:H145,OK)+COUNTIF(H$133:H145,RDGfix)+COUNTIF(H$133:H145,RDGave)+COUNTIF(H$133:H145,RDGevent)+J$107-1</f>
        <v>0</v>
      </c>
      <c r="K145" s="43"/>
      <c r="L145" s="138" t="str">
        <f t="shared" si="1131"/>
        <v/>
      </c>
      <c r="M145" s="200" t="str">
        <f t="shared" si="1132"/>
        <v/>
      </c>
      <c r="N145" s="201">
        <f>COUNTIF(L$133:L145,OK)+COUNTIF(L$133:L145,RDGfix)+COUNTIF(L$133:L145,RDGave)+COUNTIF(L$133:L145,RDGevent)+N$107-1</f>
        <v>0</v>
      </c>
      <c r="O145" s="43"/>
      <c r="P145" s="138" t="str">
        <f t="shared" si="1133"/>
        <v/>
      </c>
      <c r="Q145" s="200" t="str">
        <f t="shared" si="1134"/>
        <v/>
      </c>
      <c r="R145" s="201">
        <f>COUNTIF(P$133:P145,OK)+COUNTIF(P$133:P145,RDGfix)+COUNTIF(P$133:P145,RDGave)+COUNTIF(P$133:P145,RDGevent)+R$107-1</f>
        <v>0</v>
      </c>
      <c r="S145" s="43"/>
      <c r="T145" s="138" t="str">
        <f t="shared" si="1135"/>
        <v/>
      </c>
      <c r="U145" s="200" t="str">
        <f t="shared" si="1136"/>
        <v/>
      </c>
      <c r="V145" s="201">
        <f>COUNTIF(T$133:T145,OK)+COUNTIF(T$133:T145,RDGfix)+COUNTIF(T$133:T145,RDGave)+COUNTIF(T$133:T145,RDGevent)+V$107-1</f>
        <v>0</v>
      </c>
      <c r="W145" s="43"/>
      <c r="X145" s="138" t="str">
        <f t="shared" si="1137"/>
        <v/>
      </c>
      <c r="Y145" s="200" t="str">
        <f t="shared" si="1138"/>
        <v/>
      </c>
      <c r="Z145" s="201">
        <f>COUNTIF(X$133:X145,OK)+COUNTIF(X$133:X145,RDGfix)+COUNTIF(X$133:X145,RDGave)+COUNTIF(X$133:X145,RDGevent)+Z$107-1</f>
        <v>0</v>
      </c>
      <c r="AA145" s="43"/>
      <c r="AB145" s="138" t="str">
        <f t="shared" si="1139"/>
        <v/>
      </c>
      <c r="AC145" s="200" t="str">
        <f t="shared" si="1140"/>
        <v/>
      </c>
      <c r="AD145" s="201">
        <f>COUNTIF(AB$133:AB145,OK)+COUNTIF(AB$133:AB145,RDGfix)+COUNTIF(AB$133:AB145,RDGave)+COUNTIF(AB$133:AB145,RDGevent)+AD$107-1</f>
        <v>0</v>
      </c>
      <c r="AE145" s="43"/>
      <c r="AF145" s="138" t="str">
        <f t="shared" si="1141"/>
        <v/>
      </c>
      <c r="AG145" s="200" t="str">
        <f t="shared" si="1142"/>
        <v/>
      </c>
      <c r="AH145" s="201">
        <f>COUNTIF(AF$133:AF145,OK)+COUNTIF(AF$133:AF145,RDGfix)+COUNTIF(AF$133:AF145,RDGave)+COUNTIF(AF$133:AF145,RDGevent)+AH$107-1</f>
        <v>0</v>
      </c>
      <c r="AI145" s="43"/>
      <c r="AJ145" s="138" t="str">
        <f t="shared" si="1143"/>
        <v/>
      </c>
      <c r="AK145" s="200" t="str">
        <f t="shared" si="1144"/>
        <v/>
      </c>
      <c r="AL145" s="201">
        <f>COUNTIF(AJ$133:AJ145,OK)+COUNTIF(AJ$133:AJ145,RDGfix)+COUNTIF(AJ$133:AJ145,RDGave)+COUNTIF(AJ$133:AJ145,RDGevent)+AL$107-1</f>
        <v>0</v>
      </c>
      <c r="AM145" s="43"/>
      <c r="AN145" s="138" t="str">
        <f t="shared" si="1145"/>
        <v/>
      </c>
      <c r="AO145" s="200" t="str">
        <f t="shared" si="1146"/>
        <v/>
      </c>
      <c r="AP145" s="201">
        <f>COUNTIF(AN$133:AN145,OK)+COUNTIF(AN$133:AN145,RDGfix)+COUNTIF(AN$133:AN145,RDGave)+COUNTIF(AN$133:AN145,RDGevent)+AP$107-1</f>
        <v>0</v>
      </c>
      <c r="AQ145" s="43"/>
      <c r="AR145" s="138" t="str">
        <f t="shared" si="1147"/>
        <v/>
      </c>
      <c r="AS145" s="200" t="str">
        <f t="shared" si="1148"/>
        <v/>
      </c>
      <c r="AT145" s="201">
        <f>COUNTIF(AR$133:AR145,OK)+COUNTIF(AR$133:AR145,RDGfix)+COUNTIF(AR$133:AR145,RDGave)+COUNTIF(AR$133:AR145,RDGevent)+AT$107-1</f>
        <v>0</v>
      </c>
      <c r="AU145" s="43"/>
      <c r="AV145" s="138" t="str">
        <f t="shared" si="1149"/>
        <v/>
      </c>
      <c r="AW145" s="200" t="str">
        <f t="shared" si="1150"/>
        <v/>
      </c>
      <c r="AX145" s="201">
        <f>COUNTIF(AV$133:AV145,OK)+COUNTIF(AV$133:AV145,RDGfix)+COUNTIF(AV$133:AV145,RDGave)+COUNTIF(AV$133:AV145,RDGevent)+AX$107-1</f>
        <v>0</v>
      </c>
      <c r="AY145" s="43"/>
      <c r="AZ145" s="138" t="str">
        <f t="shared" si="1151"/>
        <v/>
      </c>
      <c r="BA145" s="200" t="str">
        <f t="shared" si="1152"/>
        <v/>
      </c>
      <c r="BB145" s="201">
        <f>COUNTIF(AZ$133:AZ145,OK)+COUNTIF(AZ$133:AZ145,RDGfix)+COUNTIF(AZ$133:AZ145,RDGave)+COUNTIF(AZ$133:AZ145,RDGevent)+BB$107-1</f>
        <v>0</v>
      </c>
      <c r="BC145" s="43"/>
      <c r="BD145" s="138" t="str">
        <f t="shared" si="1153"/>
        <v/>
      </c>
      <c r="BE145" s="200" t="str">
        <f t="shared" si="1154"/>
        <v/>
      </c>
      <c r="BF145" s="201">
        <f>COUNTIF(BD$133:BD145,OK)+COUNTIF(BD$133:BD145,RDGfix)+COUNTIF(BD$133:BD145,RDGave)+COUNTIF(BD$133:BD145,RDGevent)+BF$107-1</f>
        <v>0</v>
      </c>
      <c r="BG145" s="43"/>
      <c r="BH145" s="138" t="str">
        <f t="shared" si="1155"/>
        <v/>
      </c>
      <c r="BI145" s="200" t="str">
        <f t="shared" si="1156"/>
        <v/>
      </c>
      <c r="BJ145" s="201">
        <f>COUNTIF(BH$133:BH145,OK)+COUNTIF(BH$133:BH145,RDGfix)+COUNTIF(BH$133:BH145,RDGave)+COUNTIF(BH$133:BH145,RDGevent)+BJ$107-1</f>
        <v>0</v>
      </c>
      <c r="BK145" s="43"/>
      <c r="BL145" s="138" t="str">
        <f t="shared" si="1157"/>
        <v/>
      </c>
      <c r="BM145" s="200" t="str">
        <f t="shared" si="1158"/>
        <v/>
      </c>
      <c r="BN145" s="201">
        <f>COUNTIF(BL$133:BL145,OK)+COUNTIF(BL$133:BL145,RDGfix)+COUNTIF(BL$133:BL145,RDGave)+COUNTIF(BL$133:BL145,RDGevent)+BN$107-1</f>
        <v>0</v>
      </c>
      <c r="BO145" s="43"/>
      <c r="BP145" s="138" t="str">
        <f t="shared" si="1159"/>
        <v/>
      </c>
      <c r="BQ145" s="200" t="str">
        <f t="shared" si="1160"/>
        <v/>
      </c>
      <c r="BR145" s="201">
        <f>COUNTIF(BP$133:BP145,OK)+COUNTIF(BP$133:BP145,RDGfix)+COUNTIF(BP$133:BP145,RDGave)+COUNTIF(BP$133:BP145,RDGevent)+BR$107-1</f>
        <v>0</v>
      </c>
      <c r="BS145" s="43"/>
      <c r="BT145" s="138" t="str">
        <f t="shared" si="1161"/>
        <v/>
      </c>
      <c r="BU145" s="200" t="str">
        <f t="shared" si="1162"/>
        <v/>
      </c>
      <c r="BV145" s="201">
        <f>COUNTIF(BT$133:BT145,OK)+COUNTIF(BT$133:BT145,RDGfix)+COUNTIF(BT$133:BT145,RDGave)+COUNTIF(BT$133:BT145,RDGevent)+BV$107-1</f>
        <v>0</v>
      </c>
      <c r="BW145" s="43"/>
      <c r="BX145" s="138" t="str">
        <f t="shared" si="1163"/>
        <v/>
      </c>
      <c r="BY145" s="200" t="str">
        <f t="shared" si="1164"/>
        <v/>
      </c>
      <c r="BZ145" s="201">
        <f>COUNTIF(BX$133:BX145,OK)+COUNTIF(BX$133:BX145,RDGfix)+COUNTIF(BX$133:BX145,RDGave)+COUNTIF(BX$133:BX145,RDGevent)+BZ$107-1</f>
        <v>0</v>
      </c>
      <c r="CA145" s="43"/>
      <c r="CB145" s="138" t="str">
        <f t="shared" si="1165"/>
        <v/>
      </c>
      <c r="CC145" s="200" t="str">
        <f t="shared" si="1166"/>
        <v/>
      </c>
      <c r="CD145" s="201">
        <f>COUNTIF(CB$133:CB145,OK)+COUNTIF(CB$133:CB145,RDGfix)+COUNTIF(CB$133:CB145,RDGave)+COUNTIF(CB$133:CB145,RDGevent)+CD$107-1</f>
        <v>0</v>
      </c>
      <c r="CE145" s="43"/>
      <c r="CF145" s="138" t="str">
        <f t="shared" si="1167"/>
        <v/>
      </c>
      <c r="CG145" s="200" t="str">
        <f t="shared" si="1168"/>
        <v/>
      </c>
      <c r="CH145" s="201">
        <f>COUNTIF(CF$133:CF145,OK)+COUNTIF(CF$133:CF145,RDGfix)+COUNTIF(CF$133:CF145,RDGave)+COUNTIF(CF$133:CF145,RDGevent)+CH$107-1</f>
        <v>0</v>
      </c>
      <c r="CI145" s="43"/>
      <c r="CJ145" s="138" t="str">
        <f t="shared" si="1169"/>
        <v/>
      </c>
      <c r="CK145" s="200" t="str">
        <f t="shared" si="1170"/>
        <v/>
      </c>
      <c r="CL145" s="201">
        <f>COUNTIF(CJ$133:CJ145,OK)+COUNTIF(CJ$133:CJ145,RDGfix)+COUNTIF(CJ$133:CJ145,RDGave)+COUNTIF(CJ$133:CJ145,RDGevent)+CL$107-1</f>
        <v>0</v>
      </c>
      <c r="CM145" s="43"/>
      <c r="CN145" s="138" t="str">
        <f t="shared" si="1171"/>
        <v/>
      </c>
      <c r="CO145" s="200" t="str">
        <f t="shared" si="1172"/>
        <v/>
      </c>
      <c r="CP145" s="201">
        <f>COUNTIF(CN$133:CN145,OK)+COUNTIF(CN$133:CN145,RDGfix)+COUNTIF(CN$133:CN145,RDGave)+COUNTIF(CN$133:CN145,RDGevent)+CP$107-1</f>
        <v>0</v>
      </c>
      <c r="CQ145" s="43"/>
      <c r="CR145" s="138" t="str">
        <f t="shared" si="1173"/>
        <v/>
      </c>
      <c r="CS145" s="200" t="str">
        <f t="shared" si="1174"/>
        <v/>
      </c>
      <c r="CT145" s="201">
        <f>COUNTIF(CR$133:CR145,OK)+COUNTIF(CR$133:CR145,RDGfix)+COUNTIF(CR$133:CR145,RDGave)+COUNTIF(CR$133:CR145,RDGevent)+CT$107-1</f>
        <v>0</v>
      </c>
      <c r="CU145" s="43"/>
      <c r="CV145" s="138" t="str">
        <f t="shared" si="1175"/>
        <v/>
      </c>
      <c r="CW145" s="200" t="str">
        <f t="shared" si="1176"/>
        <v/>
      </c>
      <c r="CX145" s="201">
        <f>COUNTIF(CV$133:CV145,OK)+COUNTIF(CV$133:CV145,RDGfix)+COUNTIF(CV$133:CV145,RDGave)+COUNTIF(CV$133:CV145,RDGevent)+CX$107-1</f>
        <v>0</v>
      </c>
      <c r="CY145" s="43"/>
      <c r="CZ145" s="138" t="str">
        <f t="shared" si="1177"/>
        <v/>
      </c>
      <c r="DA145" s="200" t="str">
        <f t="shared" si="1178"/>
        <v/>
      </c>
      <c r="DB145" s="201">
        <f>COUNTIF(CZ$133:CZ145,OK)+COUNTIF(CZ$133:CZ145,RDGfix)+COUNTIF(CZ$133:CZ145,RDGave)+COUNTIF(CZ$133:CZ145,RDGevent)+DB$107-1</f>
        <v>0</v>
      </c>
      <c r="DC145" s="43"/>
      <c r="DD145" s="138" t="str">
        <f t="shared" si="1179"/>
        <v/>
      </c>
      <c r="DE145" s="200" t="str">
        <f t="shared" si="1180"/>
        <v/>
      </c>
      <c r="DF145" s="201">
        <f>COUNTIF(DD$133:DD145,OK)+COUNTIF(DD$133:DD145,RDGfix)+COUNTIF(DD$133:DD145,RDGave)+COUNTIF(DD$133:DD145,RDGevent)+DF$107-1</f>
        <v>0</v>
      </c>
      <c r="DG145" s="43"/>
      <c r="DH145" s="138" t="str">
        <f t="shared" si="1181"/>
        <v/>
      </c>
      <c r="DI145" s="200" t="str">
        <f t="shared" si="1182"/>
        <v/>
      </c>
      <c r="DJ145" s="201">
        <f>COUNTIF(DH$133:DH145,OK)+COUNTIF(DH$133:DH145,RDGfix)+COUNTIF(DH$133:DH145,RDGave)+COUNTIF(DH$133:DH145,RDGevent)+DJ$107-1</f>
        <v>0</v>
      </c>
      <c r="DK145" s="43"/>
      <c r="DL145" s="138" t="str">
        <f t="shared" si="1183"/>
        <v/>
      </c>
      <c r="DM145" s="200" t="str">
        <f t="shared" si="1184"/>
        <v/>
      </c>
      <c r="DN145" s="201">
        <f>COUNTIF(DL$133:DL145,OK)+COUNTIF(DL$133:DL145,RDGfix)+COUNTIF(DL$133:DL145,RDGave)+COUNTIF(DL$133:DL145,RDGevent)+DN$107-1</f>
        <v>0</v>
      </c>
      <c r="DO145" s="43"/>
      <c r="DP145" s="138" t="str">
        <f t="shared" si="1185"/>
        <v/>
      </c>
      <c r="DQ145" s="200" t="str">
        <f t="shared" si="1186"/>
        <v/>
      </c>
      <c r="DR145" s="201">
        <f>COUNTIF(DP$133:DP145,OK)+COUNTIF(DP$133:DP145,RDGfix)+COUNTIF(DP$133:DP145,RDGave)+COUNTIF(DP$133:DP145,RDGevent)+DR$107-1</f>
        <v>0</v>
      </c>
      <c r="DS145" s="43"/>
      <c r="DT145" s="138" t="str">
        <f t="shared" si="1187"/>
        <v/>
      </c>
      <c r="DU145" s="200" t="str">
        <f t="shared" si="1188"/>
        <v/>
      </c>
      <c r="DV145" s="201">
        <f>COUNTIF(DT$133:DT145,OK)+COUNTIF(DT$133:DT145,RDGfix)+COUNTIF(DT$133:DT145,RDGave)+COUNTIF(DT$133:DT145,RDGevent)+DV$107-1</f>
        <v>0</v>
      </c>
      <c r="DW145" s="43"/>
      <c r="DX145" s="138" t="str">
        <f t="shared" si="1189"/>
        <v/>
      </c>
      <c r="DY145" s="200" t="str">
        <f t="shared" si="1190"/>
        <v/>
      </c>
      <c r="DZ145" s="201">
        <f>COUNTIF(DX$133:DX145,OK)+COUNTIF(DX$133:DX145,RDGfix)+COUNTIF(DX$133:DX145,RDGave)+COUNTIF(DX$133:DX145,RDGevent)+DZ$107-1</f>
        <v>0</v>
      </c>
      <c r="EA145" s="43"/>
      <c r="EB145" s="138" t="str">
        <f t="shared" si="1191"/>
        <v/>
      </c>
      <c r="EC145" s="200" t="str">
        <f t="shared" si="1192"/>
        <v/>
      </c>
      <c r="ED145" s="201">
        <f>COUNTIF(EB$133:EB145,OK)+COUNTIF(EB$133:EB145,RDGfix)+COUNTIF(EB$133:EB145,RDGave)+COUNTIF(EB$133:EB145,RDGevent)+ED$107-1</f>
        <v>0</v>
      </c>
      <c r="EE145" s="43"/>
      <c r="EF145" s="138" t="str">
        <f t="shared" si="1193"/>
        <v/>
      </c>
      <c r="EG145" s="200" t="str">
        <f t="shared" si="1194"/>
        <v/>
      </c>
      <c r="EH145" s="201">
        <f>COUNTIF(EF$133:EF145,OK)+COUNTIF(EF$133:EF145,RDGfix)+COUNTIF(EF$133:EF145,RDGave)+COUNTIF(EF$133:EF145,RDGevent)+EH$107-1</f>
        <v>0</v>
      </c>
      <c r="EI145" s="43"/>
      <c r="EJ145" s="138" t="str">
        <f t="shared" si="1195"/>
        <v/>
      </c>
      <c r="EK145" s="200" t="str">
        <f t="shared" si="1196"/>
        <v/>
      </c>
      <c r="EL145" s="201">
        <f>COUNTIF(EJ$133:EJ145,OK)+COUNTIF(EJ$133:EJ145,RDGfix)+COUNTIF(EJ$133:EJ145,RDGave)+COUNTIF(EJ$133:EJ145,RDGevent)+EL$107-1</f>
        <v>0</v>
      </c>
      <c r="EM145" s="43"/>
      <c r="EN145" s="138" t="str">
        <f t="shared" si="1197"/>
        <v/>
      </c>
      <c r="EO145" s="200" t="str">
        <f t="shared" si="1198"/>
        <v/>
      </c>
      <c r="EP145" s="201">
        <f>COUNTIF(EN$133:EN145,OK)+COUNTIF(EN$133:EN145,RDGfix)+COUNTIF(EN$133:EN145,RDGave)+COUNTIF(EN$133:EN145,RDGevent)+EP$107-1</f>
        <v>0</v>
      </c>
      <c r="EQ145" s="43"/>
      <c r="ER145" s="138" t="str">
        <f t="shared" si="1199"/>
        <v/>
      </c>
      <c r="ES145" s="200" t="str">
        <f t="shared" si="1200"/>
        <v/>
      </c>
      <c r="ET145" s="201">
        <f>COUNTIF(ER$133:ER145,OK)+COUNTIF(ER$133:ER145,RDGfix)+COUNTIF(ER$133:ER145,RDGave)+COUNTIF(ER$133:ER145,RDGevent)+ET$107-1</f>
        <v>0</v>
      </c>
      <c r="EU145" s="43"/>
      <c r="EV145" s="138" t="str">
        <f t="shared" si="1201"/>
        <v/>
      </c>
      <c r="EW145" s="200" t="str">
        <f t="shared" si="1202"/>
        <v/>
      </c>
      <c r="EX145" s="201">
        <f>COUNTIF(EV$133:EV145,OK)+COUNTIF(EV$133:EV145,RDGfix)+COUNTIF(EV$133:EV145,RDGave)+COUNTIF(EV$133:EV145,RDGevent)+EX$107-1</f>
        <v>0</v>
      </c>
      <c r="EY145" s="43"/>
      <c r="EZ145" s="138" t="str">
        <f t="shared" si="1203"/>
        <v/>
      </c>
      <c r="FA145" s="200" t="str">
        <f t="shared" si="1204"/>
        <v/>
      </c>
      <c r="FB145" s="201">
        <f>COUNTIF(EZ$133:EZ145,OK)+COUNTIF(EZ$133:EZ145,RDGfix)+COUNTIF(EZ$133:EZ145,RDGave)+COUNTIF(EZ$133:EZ145,RDGevent)+FB$107-1</f>
        <v>0</v>
      </c>
      <c r="FC145" s="43"/>
      <c r="FD145" s="138" t="str">
        <f t="shared" si="1205"/>
        <v/>
      </c>
      <c r="FE145" s="200" t="str">
        <f t="shared" si="1206"/>
        <v/>
      </c>
      <c r="FF145" s="201">
        <f>COUNTIF(FD$133:FD145,OK)+COUNTIF(FD$133:FD145,RDGfix)+COUNTIF(FD$133:FD145,RDGave)+COUNTIF(FD$133:FD145,RDGevent)+FF$107-1</f>
        <v>0</v>
      </c>
      <c r="FG145" s="43"/>
      <c r="FH145" s="138" t="str">
        <f t="shared" si="1207"/>
        <v/>
      </c>
      <c r="FI145" s="200" t="str">
        <f t="shared" si="1208"/>
        <v/>
      </c>
      <c r="FJ145" s="218">
        <f>COUNTIF(FH$133:FH145,OK)+COUNTIF(FH$133:FH145,RDGfix)+COUNTIF(FH$133:FH145,RDGave)+COUNTIF(FH$133:FH145,RDGevent)+FJ$107-1</f>
        <v>0</v>
      </c>
      <c r="FK145" s="2"/>
      <c r="FL145" s="53"/>
      <c r="FM145" s="2"/>
    </row>
    <row r="146" spans="2:169">
      <c r="B146" s="139"/>
      <c r="C146" s="43"/>
      <c r="D146" s="138" t="str">
        <f t="shared" si="1128"/>
        <v/>
      </c>
      <c r="E146" s="200" t="str">
        <f t="shared" si="649"/>
        <v/>
      </c>
      <c r="F146" s="201">
        <f>COUNTIF(D$133:D146,OK)+COUNTIF(D$133:D146,RDGfix)+COUNTIF(D$133:D146,RDGave)+COUNTIF(D$133:D146,RDGevent)</f>
        <v>0</v>
      </c>
      <c r="G146" s="242"/>
      <c r="H146" s="138" t="str">
        <f t="shared" si="1129"/>
        <v/>
      </c>
      <c r="I146" s="200" t="str">
        <f t="shared" si="1130"/>
        <v/>
      </c>
      <c r="J146" s="201">
        <f>COUNTIF(H$133:H146,OK)+COUNTIF(H$133:H146,RDGfix)+COUNTIF(H$133:H146,RDGave)+COUNTIF(H$133:H146,RDGevent)+J$107-1</f>
        <v>0</v>
      </c>
      <c r="K146" s="43"/>
      <c r="L146" s="138" t="str">
        <f t="shared" si="1131"/>
        <v/>
      </c>
      <c r="M146" s="200" t="str">
        <f t="shared" si="1132"/>
        <v/>
      </c>
      <c r="N146" s="201">
        <f>COUNTIF(L$133:L146,OK)+COUNTIF(L$133:L146,RDGfix)+COUNTIF(L$133:L146,RDGave)+COUNTIF(L$133:L146,RDGevent)+N$107-1</f>
        <v>0</v>
      </c>
      <c r="O146" s="43"/>
      <c r="P146" s="138" t="str">
        <f t="shared" si="1133"/>
        <v/>
      </c>
      <c r="Q146" s="200" t="str">
        <f t="shared" si="1134"/>
        <v/>
      </c>
      <c r="R146" s="201">
        <f>COUNTIF(P$133:P146,OK)+COUNTIF(P$133:P146,RDGfix)+COUNTIF(P$133:P146,RDGave)+COUNTIF(P$133:P146,RDGevent)+R$107-1</f>
        <v>0</v>
      </c>
      <c r="S146" s="43"/>
      <c r="T146" s="138" t="str">
        <f t="shared" si="1135"/>
        <v/>
      </c>
      <c r="U146" s="200" t="str">
        <f t="shared" si="1136"/>
        <v/>
      </c>
      <c r="V146" s="201">
        <f>COUNTIF(T$133:T146,OK)+COUNTIF(T$133:T146,RDGfix)+COUNTIF(T$133:T146,RDGave)+COUNTIF(T$133:T146,RDGevent)+V$107-1</f>
        <v>0</v>
      </c>
      <c r="W146" s="43"/>
      <c r="X146" s="138" t="str">
        <f t="shared" si="1137"/>
        <v/>
      </c>
      <c r="Y146" s="200" t="str">
        <f t="shared" si="1138"/>
        <v/>
      </c>
      <c r="Z146" s="201">
        <f>COUNTIF(X$133:X146,OK)+COUNTIF(X$133:X146,RDGfix)+COUNTIF(X$133:X146,RDGave)+COUNTIF(X$133:X146,RDGevent)+Z$107-1</f>
        <v>0</v>
      </c>
      <c r="AA146" s="43"/>
      <c r="AB146" s="138" t="str">
        <f t="shared" si="1139"/>
        <v/>
      </c>
      <c r="AC146" s="200" t="str">
        <f t="shared" si="1140"/>
        <v/>
      </c>
      <c r="AD146" s="201">
        <f>COUNTIF(AB$133:AB146,OK)+COUNTIF(AB$133:AB146,RDGfix)+COUNTIF(AB$133:AB146,RDGave)+COUNTIF(AB$133:AB146,RDGevent)+AD$107-1</f>
        <v>0</v>
      </c>
      <c r="AE146" s="43"/>
      <c r="AF146" s="138" t="str">
        <f t="shared" si="1141"/>
        <v/>
      </c>
      <c r="AG146" s="200" t="str">
        <f t="shared" si="1142"/>
        <v/>
      </c>
      <c r="AH146" s="201">
        <f>COUNTIF(AF$133:AF146,OK)+COUNTIF(AF$133:AF146,RDGfix)+COUNTIF(AF$133:AF146,RDGave)+COUNTIF(AF$133:AF146,RDGevent)+AH$107-1</f>
        <v>0</v>
      </c>
      <c r="AI146" s="43"/>
      <c r="AJ146" s="138" t="str">
        <f t="shared" si="1143"/>
        <v/>
      </c>
      <c r="AK146" s="200" t="str">
        <f t="shared" si="1144"/>
        <v/>
      </c>
      <c r="AL146" s="201">
        <f>COUNTIF(AJ$133:AJ146,OK)+COUNTIF(AJ$133:AJ146,RDGfix)+COUNTIF(AJ$133:AJ146,RDGave)+COUNTIF(AJ$133:AJ146,RDGevent)+AL$107-1</f>
        <v>0</v>
      </c>
      <c r="AM146" s="43"/>
      <c r="AN146" s="138" t="str">
        <f t="shared" si="1145"/>
        <v/>
      </c>
      <c r="AO146" s="200" t="str">
        <f t="shared" si="1146"/>
        <v/>
      </c>
      <c r="AP146" s="201">
        <f>COUNTIF(AN$133:AN146,OK)+COUNTIF(AN$133:AN146,RDGfix)+COUNTIF(AN$133:AN146,RDGave)+COUNTIF(AN$133:AN146,RDGevent)+AP$107-1</f>
        <v>0</v>
      </c>
      <c r="AQ146" s="43"/>
      <c r="AR146" s="138" t="str">
        <f t="shared" si="1147"/>
        <v/>
      </c>
      <c r="AS146" s="200" t="str">
        <f t="shared" si="1148"/>
        <v/>
      </c>
      <c r="AT146" s="201">
        <f>COUNTIF(AR$133:AR146,OK)+COUNTIF(AR$133:AR146,RDGfix)+COUNTIF(AR$133:AR146,RDGave)+COUNTIF(AR$133:AR146,RDGevent)+AT$107-1</f>
        <v>0</v>
      </c>
      <c r="AU146" s="43"/>
      <c r="AV146" s="138" t="str">
        <f t="shared" si="1149"/>
        <v/>
      </c>
      <c r="AW146" s="200" t="str">
        <f t="shared" si="1150"/>
        <v/>
      </c>
      <c r="AX146" s="201">
        <f>COUNTIF(AV$133:AV146,OK)+COUNTIF(AV$133:AV146,RDGfix)+COUNTIF(AV$133:AV146,RDGave)+COUNTIF(AV$133:AV146,RDGevent)+AX$107-1</f>
        <v>0</v>
      </c>
      <c r="AY146" s="43"/>
      <c r="AZ146" s="138" t="str">
        <f t="shared" si="1151"/>
        <v/>
      </c>
      <c r="BA146" s="200" t="str">
        <f t="shared" si="1152"/>
        <v/>
      </c>
      <c r="BB146" s="201">
        <f>COUNTIF(AZ$133:AZ146,OK)+COUNTIF(AZ$133:AZ146,RDGfix)+COUNTIF(AZ$133:AZ146,RDGave)+COUNTIF(AZ$133:AZ146,RDGevent)+BB$107-1</f>
        <v>0</v>
      </c>
      <c r="BC146" s="43"/>
      <c r="BD146" s="138" t="str">
        <f t="shared" si="1153"/>
        <v/>
      </c>
      <c r="BE146" s="200" t="str">
        <f t="shared" si="1154"/>
        <v/>
      </c>
      <c r="BF146" s="201">
        <f>COUNTIF(BD$133:BD146,OK)+COUNTIF(BD$133:BD146,RDGfix)+COUNTIF(BD$133:BD146,RDGave)+COUNTIF(BD$133:BD146,RDGevent)+BF$107-1</f>
        <v>0</v>
      </c>
      <c r="BG146" s="43"/>
      <c r="BH146" s="138" t="str">
        <f t="shared" si="1155"/>
        <v/>
      </c>
      <c r="BI146" s="200" t="str">
        <f t="shared" si="1156"/>
        <v/>
      </c>
      <c r="BJ146" s="201">
        <f>COUNTIF(BH$133:BH146,OK)+COUNTIF(BH$133:BH146,RDGfix)+COUNTIF(BH$133:BH146,RDGave)+COUNTIF(BH$133:BH146,RDGevent)+BJ$107-1</f>
        <v>0</v>
      </c>
      <c r="BK146" s="43"/>
      <c r="BL146" s="138" t="str">
        <f t="shared" si="1157"/>
        <v/>
      </c>
      <c r="BM146" s="200" t="str">
        <f t="shared" si="1158"/>
        <v/>
      </c>
      <c r="BN146" s="201">
        <f>COUNTIF(BL$133:BL146,OK)+COUNTIF(BL$133:BL146,RDGfix)+COUNTIF(BL$133:BL146,RDGave)+COUNTIF(BL$133:BL146,RDGevent)+BN$107-1</f>
        <v>0</v>
      </c>
      <c r="BO146" s="43"/>
      <c r="BP146" s="138" t="str">
        <f t="shared" si="1159"/>
        <v/>
      </c>
      <c r="BQ146" s="200" t="str">
        <f t="shared" si="1160"/>
        <v/>
      </c>
      <c r="BR146" s="201">
        <f>COUNTIF(BP$133:BP146,OK)+COUNTIF(BP$133:BP146,RDGfix)+COUNTIF(BP$133:BP146,RDGave)+COUNTIF(BP$133:BP146,RDGevent)+BR$107-1</f>
        <v>0</v>
      </c>
      <c r="BS146" s="43"/>
      <c r="BT146" s="138" t="str">
        <f t="shared" si="1161"/>
        <v/>
      </c>
      <c r="BU146" s="200" t="str">
        <f t="shared" si="1162"/>
        <v/>
      </c>
      <c r="BV146" s="201">
        <f>COUNTIF(BT$133:BT146,OK)+COUNTIF(BT$133:BT146,RDGfix)+COUNTIF(BT$133:BT146,RDGave)+COUNTIF(BT$133:BT146,RDGevent)+BV$107-1</f>
        <v>0</v>
      </c>
      <c r="BW146" s="43"/>
      <c r="BX146" s="138" t="str">
        <f t="shared" si="1163"/>
        <v/>
      </c>
      <c r="BY146" s="200" t="str">
        <f t="shared" si="1164"/>
        <v/>
      </c>
      <c r="BZ146" s="201">
        <f>COUNTIF(BX$133:BX146,OK)+COUNTIF(BX$133:BX146,RDGfix)+COUNTIF(BX$133:BX146,RDGave)+COUNTIF(BX$133:BX146,RDGevent)+BZ$107-1</f>
        <v>0</v>
      </c>
      <c r="CA146" s="43"/>
      <c r="CB146" s="138" t="str">
        <f t="shared" si="1165"/>
        <v/>
      </c>
      <c r="CC146" s="200" t="str">
        <f t="shared" si="1166"/>
        <v/>
      </c>
      <c r="CD146" s="201">
        <f>COUNTIF(CB$133:CB146,OK)+COUNTIF(CB$133:CB146,RDGfix)+COUNTIF(CB$133:CB146,RDGave)+COUNTIF(CB$133:CB146,RDGevent)+CD$107-1</f>
        <v>0</v>
      </c>
      <c r="CE146" s="43"/>
      <c r="CF146" s="138" t="str">
        <f t="shared" si="1167"/>
        <v/>
      </c>
      <c r="CG146" s="200" t="str">
        <f t="shared" si="1168"/>
        <v/>
      </c>
      <c r="CH146" s="201">
        <f>COUNTIF(CF$133:CF146,OK)+COUNTIF(CF$133:CF146,RDGfix)+COUNTIF(CF$133:CF146,RDGave)+COUNTIF(CF$133:CF146,RDGevent)+CH$107-1</f>
        <v>0</v>
      </c>
      <c r="CI146" s="43"/>
      <c r="CJ146" s="138" t="str">
        <f t="shared" si="1169"/>
        <v/>
      </c>
      <c r="CK146" s="200" t="str">
        <f t="shared" si="1170"/>
        <v/>
      </c>
      <c r="CL146" s="201">
        <f>COUNTIF(CJ$133:CJ146,OK)+COUNTIF(CJ$133:CJ146,RDGfix)+COUNTIF(CJ$133:CJ146,RDGave)+COUNTIF(CJ$133:CJ146,RDGevent)+CL$107-1</f>
        <v>0</v>
      </c>
      <c r="CM146" s="43"/>
      <c r="CN146" s="138" t="str">
        <f t="shared" si="1171"/>
        <v/>
      </c>
      <c r="CO146" s="200" t="str">
        <f t="shared" si="1172"/>
        <v/>
      </c>
      <c r="CP146" s="201">
        <f>COUNTIF(CN$133:CN146,OK)+COUNTIF(CN$133:CN146,RDGfix)+COUNTIF(CN$133:CN146,RDGave)+COUNTIF(CN$133:CN146,RDGevent)+CP$107-1</f>
        <v>0</v>
      </c>
      <c r="CQ146" s="43"/>
      <c r="CR146" s="138" t="str">
        <f t="shared" si="1173"/>
        <v/>
      </c>
      <c r="CS146" s="200" t="str">
        <f t="shared" si="1174"/>
        <v/>
      </c>
      <c r="CT146" s="201">
        <f>COUNTIF(CR$133:CR146,OK)+COUNTIF(CR$133:CR146,RDGfix)+COUNTIF(CR$133:CR146,RDGave)+COUNTIF(CR$133:CR146,RDGevent)+CT$107-1</f>
        <v>0</v>
      </c>
      <c r="CU146" s="43"/>
      <c r="CV146" s="138" t="str">
        <f t="shared" si="1175"/>
        <v/>
      </c>
      <c r="CW146" s="200" t="str">
        <f t="shared" si="1176"/>
        <v/>
      </c>
      <c r="CX146" s="201">
        <f>COUNTIF(CV$133:CV146,OK)+COUNTIF(CV$133:CV146,RDGfix)+COUNTIF(CV$133:CV146,RDGave)+COUNTIF(CV$133:CV146,RDGevent)+CX$107-1</f>
        <v>0</v>
      </c>
      <c r="CY146" s="43"/>
      <c r="CZ146" s="138" t="str">
        <f t="shared" si="1177"/>
        <v/>
      </c>
      <c r="DA146" s="200" t="str">
        <f t="shared" si="1178"/>
        <v/>
      </c>
      <c r="DB146" s="201">
        <f>COUNTIF(CZ$133:CZ146,OK)+COUNTIF(CZ$133:CZ146,RDGfix)+COUNTIF(CZ$133:CZ146,RDGave)+COUNTIF(CZ$133:CZ146,RDGevent)+DB$107-1</f>
        <v>0</v>
      </c>
      <c r="DC146" s="43"/>
      <c r="DD146" s="138" t="str">
        <f t="shared" si="1179"/>
        <v/>
      </c>
      <c r="DE146" s="200" t="str">
        <f t="shared" si="1180"/>
        <v/>
      </c>
      <c r="DF146" s="201">
        <f>COUNTIF(DD$133:DD146,OK)+COUNTIF(DD$133:DD146,RDGfix)+COUNTIF(DD$133:DD146,RDGave)+COUNTIF(DD$133:DD146,RDGevent)+DF$107-1</f>
        <v>0</v>
      </c>
      <c r="DG146" s="43"/>
      <c r="DH146" s="138" t="str">
        <f t="shared" si="1181"/>
        <v/>
      </c>
      <c r="DI146" s="200" t="str">
        <f t="shared" si="1182"/>
        <v/>
      </c>
      <c r="DJ146" s="201">
        <f>COUNTIF(DH$133:DH146,OK)+COUNTIF(DH$133:DH146,RDGfix)+COUNTIF(DH$133:DH146,RDGave)+COUNTIF(DH$133:DH146,RDGevent)+DJ$107-1</f>
        <v>0</v>
      </c>
      <c r="DK146" s="43"/>
      <c r="DL146" s="138" t="str">
        <f t="shared" si="1183"/>
        <v/>
      </c>
      <c r="DM146" s="200" t="str">
        <f t="shared" si="1184"/>
        <v/>
      </c>
      <c r="DN146" s="201">
        <f>COUNTIF(DL$133:DL146,OK)+COUNTIF(DL$133:DL146,RDGfix)+COUNTIF(DL$133:DL146,RDGave)+COUNTIF(DL$133:DL146,RDGevent)+DN$107-1</f>
        <v>0</v>
      </c>
      <c r="DO146" s="43"/>
      <c r="DP146" s="138" t="str">
        <f t="shared" si="1185"/>
        <v/>
      </c>
      <c r="DQ146" s="200" t="str">
        <f t="shared" si="1186"/>
        <v/>
      </c>
      <c r="DR146" s="201">
        <f>COUNTIF(DP$133:DP146,OK)+COUNTIF(DP$133:DP146,RDGfix)+COUNTIF(DP$133:DP146,RDGave)+COUNTIF(DP$133:DP146,RDGevent)+DR$107-1</f>
        <v>0</v>
      </c>
      <c r="DS146" s="43"/>
      <c r="DT146" s="138" t="str">
        <f t="shared" si="1187"/>
        <v/>
      </c>
      <c r="DU146" s="200" t="str">
        <f t="shared" si="1188"/>
        <v/>
      </c>
      <c r="DV146" s="201">
        <f>COUNTIF(DT$133:DT146,OK)+COUNTIF(DT$133:DT146,RDGfix)+COUNTIF(DT$133:DT146,RDGave)+COUNTIF(DT$133:DT146,RDGevent)+DV$107-1</f>
        <v>0</v>
      </c>
      <c r="DW146" s="43"/>
      <c r="DX146" s="138" t="str">
        <f t="shared" si="1189"/>
        <v/>
      </c>
      <c r="DY146" s="200" t="str">
        <f t="shared" si="1190"/>
        <v/>
      </c>
      <c r="DZ146" s="201">
        <f>COUNTIF(DX$133:DX146,OK)+COUNTIF(DX$133:DX146,RDGfix)+COUNTIF(DX$133:DX146,RDGave)+COUNTIF(DX$133:DX146,RDGevent)+DZ$107-1</f>
        <v>0</v>
      </c>
      <c r="EA146" s="43"/>
      <c r="EB146" s="138" t="str">
        <f t="shared" si="1191"/>
        <v/>
      </c>
      <c r="EC146" s="200" t="str">
        <f t="shared" si="1192"/>
        <v/>
      </c>
      <c r="ED146" s="201">
        <f>COUNTIF(EB$133:EB146,OK)+COUNTIF(EB$133:EB146,RDGfix)+COUNTIF(EB$133:EB146,RDGave)+COUNTIF(EB$133:EB146,RDGevent)+ED$107-1</f>
        <v>0</v>
      </c>
      <c r="EE146" s="43"/>
      <c r="EF146" s="138" t="str">
        <f t="shared" si="1193"/>
        <v/>
      </c>
      <c r="EG146" s="200" t="str">
        <f t="shared" si="1194"/>
        <v/>
      </c>
      <c r="EH146" s="201">
        <f>COUNTIF(EF$133:EF146,OK)+COUNTIF(EF$133:EF146,RDGfix)+COUNTIF(EF$133:EF146,RDGave)+COUNTIF(EF$133:EF146,RDGevent)+EH$107-1</f>
        <v>0</v>
      </c>
      <c r="EI146" s="43"/>
      <c r="EJ146" s="138" t="str">
        <f t="shared" si="1195"/>
        <v/>
      </c>
      <c r="EK146" s="200" t="str">
        <f t="shared" si="1196"/>
        <v/>
      </c>
      <c r="EL146" s="201">
        <f>COUNTIF(EJ$133:EJ146,OK)+COUNTIF(EJ$133:EJ146,RDGfix)+COUNTIF(EJ$133:EJ146,RDGave)+COUNTIF(EJ$133:EJ146,RDGevent)+EL$107-1</f>
        <v>0</v>
      </c>
      <c r="EM146" s="43"/>
      <c r="EN146" s="138" t="str">
        <f t="shared" si="1197"/>
        <v/>
      </c>
      <c r="EO146" s="200" t="str">
        <f t="shared" si="1198"/>
        <v/>
      </c>
      <c r="EP146" s="201">
        <f>COUNTIF(EN$133:EN146,OK)+COUNTIF(EN$133:EN146,RDGfix)+COUNTIF(EN$133:EN146,RDGave)+COUNTIF(EN$133:EN146,RDGevent)+EP$107-1</f>
        <v>0</v>
      </c>
      <c r="EQ146" s="43"/>
      <c r="ER146" s="138" t="str">
        <f t="shared" si="1199"/>
        <v/>
      </c>
      <c r="ES146" s="200" t="str">
        <f t="shared" si="1200"/>
        <v/>
      </c>
      <c r="ET146" s="201">
        <f>COUNTIF(ER$133:ER146,OK)+COUNTIF(ER$133:ER146,RDGfix)+COUNTIF(ER$133:ER146,RDGave)+COUNTIF(ER$133:ER146,RDGevent)+ET$107-1</f>
        <v>0</v>
      </c>
      <c r="EU146" s="43"/>
      <c r="EV146" s="138" t="str">
        <f t="shared" si="1201"/>
        <v/>
      </c>
      <c r="EW146" s="200" t="str">
        <f t="shared" si="1202"/>
        <v/>
      </c>
      <c r="EX146" s="201">
        <f>COUNTIF(EV$133:EV146,OK)+COUNTIF(EV$133:EV146,RDGfix)+COUNTIF(EV$133:EV146,RDGave)+COUNTIF(EV$133:EV146,RDGevent)+EX$107-1</f>
        <v>0</v>
      </c>
      <c r="EY146" s="43"/>
      <c r="EZ146" s="138" t="str">
        <f t="shared" si="1203"/>
        <v/>
      </c>
      <c r="FA146" s="200" t="str">
        <f t="shared" si="1204"/>
        <v/>
      </c>
      <c r="FB146" s="201">
        <f>COUNTIF(EZ$133:EZ146,OK)+COUNTIF(EZ$133:EZ146,RDGfix)+COUNTIF(EZ$133:EZ146,RDGave)+COUNTIF(EZ$133:EZ146,RDGevent)+FB$107-1</f>
        <v>0</v>
      </c>
      <c r="FC146" s="43"/>
      <c r="FD146" s="138" t="str">
        <f t="shared" si="1205"/>
        <v/>
      </c>
      <c r="FE146" s="200" t="str">
        <f t="shared" si="1206"/>
        <v/>
      </c>
      <c r="FF146" s="201">
        <f>COUNTIF(FD$133:FD146,OK)+COUNTIF(FD$133:FD146,RDGfix)+COUNTIF(FD$133:FD146,RDGave)+COUNTIF(FD$133:FD146,RDGevent)+FF$107-1</f>
        <v>0</v>
      </c>
      <c r="FG146" s="43"/>
      <c r="FH146" s="138" t="str">
        <f t="shared" si="1207"/>
        <v/>
      </c>
      <c r="FI146" s="200" t="str">
        <f t="shared" si="1208"/>
        <v/>
      </c>
      <c r="FJ146" s="218">
        <f>COUNTIF(FH$133:FH146,OK)+COUNTIF(FH$133:FH146,RDGfix)+COUNTIF(FH$133:FH146,RDGave)+COUNTIF(FH$133:FH146,RDGevent)+FJ$107-1</f>
        <v>0</v>
      </c>
      <c r="FK146" s="2"/>
      <c r="FL146" s="53"/>
      <c r="FM146" s="2"/>
    </row>
    <row r="147" spans="2:169">
      <c r="B147" s="139"/>
      <c r="C147" s="43"/>
      <c r="D147" s="138" t="str">
        <f t="shared" si="1128"/>
        <v/>
      </c>
      <c r="E147" s="200" t="str">
        <f t="shared" si="649"/>
        <v/>
      </c>
      <c r="F147" s="201">
        <f>COUNTIF(D$133:D147,OK)+COUNTIF(D$133:D147,RDGfix)+COUNTIF(D$133:D147,RDGave)+COUNTIF(D$133:D147,RDGevent)</f>
        <v>0</v>
      </c>
      <c r="G147" s="242"/>
      <c r="H147" s="138" t="str">
        <f t="shared" si="1129"/>
        <v/>
      </c>
      <c r="I147" s="200" t="str">
        <f t="shared" si="1130"/>
        <v/>
      </c>
      <c r="J147" s="201">
        <f>COUNTIF(H$133:H147,OK)+COUNTIF(H$133:H147,RDGfix)+COUNTIF(H$133:H147,RDGave)+COUNTIF(H$133:H147,RDGevent)+J$107-1</f>
        <v>0</v>
      </c>
      <c r="K147" s="43"/>
      <c r="L147" s="138" t="str">
        <f t="shared" si="1131"/>
        <v/>
      </c>
      <c r="M147" s="200" t="str">
        <f t="shared" si="1132"/>
        <v/>
      </c>
      <c r="N147" s="201">
        <f>COUNTIF(L$133:L147,OK)+COUNTIF(L$133:L147,RDGfix)+COUNTIF(L$133:L147,RDGave)+COUNTIF(L$133:L147,RDGevent)+N$107-1</f>
        <v>0</v>
      </c>
      <c r="O147" s="43"/>
      <c r="P147" s="138" t="str">
        <f t="shared" si="1133"/>
        <v/>
      </c>
      <c r="Q147" s="200" t="str">
        <f t="shared" si="1134"/>
        <v/>
      </c>
      <c r="R147" s="201">
        <f>COUNTIF(P$133:P147,OK)+COUNTIF(P$133:P147,RDGfix)+COUNTIF(P$133:P147,RDGave)+COUNTIF(P$133:P147,RDGevent)+R$107-1</f>
        <v>0</v>
      </c>
      <c r="S147" s="43"/>
      <c r="T147" s="138" t="str">
        <f t="shared" si="1135"/>
        <v/>
      </c>
      <c r="U147" s="200" t="str">
        <f t="shared" si="1136"/>
        <v/>
      </c>
      <c r="V147" s="201">
        <f>COUNTIF(T$133:T147,OK)+COUNTIF(T$133:T147,RDGfix)+COUNTIF(T$133:T147,RDGave)+COUNTIF(T$133:T147,RDGevent)+V$107-1</f>
        <v>0</v>
      </c>
      <c r="W147" s="43"/>
      <c r="X147" s="138" t="str">
        <f t="shared" si="1137"/>
        <v/>
      </c>
      <c r="Y147" s="200" t="str">
        <f t="shared" si="1138"/>
        <v/>
      </c>
      <c r="Z147" s="201">
        <f>COUNTIF(X$133:X147,OK)+COUNTIF(X$133:X147,RDGfix)+COUNTIF(X$133:X147,RDGave)+COUNTIF(X$133:X147,RDGevent)+Z$107-1</f>
        <v>0</v>
      </c>
      <c r="AA147" s="43"/>
      <c r="AB147" s="138" t="str">
        <f t="shared" si="1139"/>
        <v/>
      </c>
      <c r="AC147" s="200" t="str">
        <f t="shared" si="1140"/>
        <v/>
      </c>
      <c r="AD147" s="201">
        <f>COUNTIF(AB$133:AB147,OK)+COUNTIF(AB$133:AB147,RDGfix)+COUNTIF(AB$133:AB147,RDGave)+COUNTIF(AB$133:AB147,RDGevent)+AD$107-1</f>
        <v>0</v>
      </c>
      <c r="AE147" s="43"/>
      <c r="AF147" s="138" t="str">
        <f t="shared" si="1141"/>
        <v/>
      </c>
      <c r="AG147" s="200" t="str">
        <f t="shared" si="1142"/>
        <v/>
      </c>
      <c r="AH147" s="201">
        <f>COUNTIF(AF$133:AF147,OK)+COUNTIF(AF$133:AF147,RDGfix)+COUNTIF(AF$133:AF147,RDGave)+COUNTIF(AF$133:AF147,RDGevent)+AH$107-1</f>
        <v>0</v>
      </c>
      <c r="AI147" s="43"/>
      <c r="AJ147" s="138" t="str">
        <f t="shared" si="1143"/>
        <v/>
      </c>
      <c r="AK147" s="200" t="str">
        <f t="shared" si="1144"/>
        <v/>
      </c>
      <c r="AL147" s="201">
        <f>COUNTIF(AJ$133:AJ147,OK)+COUNTIF(AJ$133:AJ147,RDGfix)+COUNTIF(AJ$133:AJ147,RDGave)+COUNTIF(AJ$133:AJ147,RDGevent)+AL$107-1</f>
        <v>0</v>
      </c>
      <c r="AM147" s="43"/>
      <c r="AN147" s="138" t="str">
        <f t="shared" si="1145"/>
        <v/>
      </c>
      <c r="AO147" s="200" t="str">
        <f t="shared" si="1146"/>
        <v/>
      </c>
      <c r="AP147" s="201">
        <f>COUNTIF(AN$133:AN147,OK)+COUNTIF(AN$133:AN147,RDGfix)+COUNTIF(AN$133:AN147,RDGave)+COUNTIF(AN$133:AN147,RDGevent)+AP$107-1</f>
        <v>0</v>
      </c>
      <c r="AQ147" s="43"/>
      <c r="AR147" s="138" t="str">
        <f t="shared" si="1147"/>
        <v/>
      </c>
      <c r="AS147" s="200" t="str">
        <f t="shared" si="1148"/>
        <v/>
      </c>
      <c r="AT147" s="201">
        <f>COUNTIF(AR$133:AR147,OK)+COUNTIF(AR$133:AR147,RDGfix)+COUNTIF(AR$133:AR147,RDGave)+COUNTIF(AR$133:AR147,RDGevent)+AT$107-1</f>
        <v>0</v>
      </c>
      <c r="AU147" s="43"/>
      <c r="AV147" s="138" t="str">
        <f t="shared" si="1149"/>
        <v/>
      </c>
      <c r="AW147" s="200" t="str">
        <f t="shared" si="1150"/>
        <v/>
      </c>
      <c r="AX147" s="201">
        <f>COUNTIF(AV$133:AV147,OK)+COUNTIF(AV$133:AV147,RDGfix)+COUNTIF(AV$133:AV147,RDGave)+COUNTIF(AV$133:AV147,RDGevent)+AX$107-1</f>
        <v>0</v>
      </c>
      <c r="AY147" s="43"/>
      <c r="AZ147" s="138" t="str">
        <f t="shared" si="1151"/>
        <v/>
      </c>
      <c r="BA147" s="200" t="str">
        <f t="shared" si="1152"/>
        <v/>
      </c>
      <c r="BB147" s="201">
        <f>COUNTIF(AZ$133:AZ147,OK)+COUNTIF(AZ$133:AZ147,RDGfix)+COUNTIF(AZ$133:AZ147,RDGave)+COUNTIF(AZ$133:AZ147,RDGevent)+BB$107-1</f>
        <v>0</v>
      </c>
      <c r="BC147" s="43"/>
      <c r="BD147" s="138" t="str">
        <f t="shared" si="1153"/>
        <v/>
      </c>
      <c r="BE147" s="200" t="str">
        <f t="shared" si="1154"/>
        <v/>
      </c>
      <c r="BF147" s="201">
        <f>COUNTIF(BD$133:BD147,OK)+COUNTIF(BD$133:BD147,RDGfix)+COUNTIF(BD$133:BD147,RDGave)+COUNTIF(BD$133:BD147,RDGevent)+BF$107-1</f>
        <v>0</v>
      </c>
      <c r="BG147" s="43"/>
      <c r="BH147" s="138" t="str">
        <f t="shared" si="1155"/>
        <v/>
      </c>
      <c r="BI147" s="200" t="str">
        <f t="shared" si="1156"/>
        <v/>
      </c>
      <c r="BJ147" s="201">
        <f>COUNTIF(BH$133:BH147,OK)+COUNTIF(BH$133:BH147,RDGfix)+COUNTIF(BH$133:BH147,RDGave)+COUNTIF(BH$133:BH147,RDGevent)+BJ$107-1</f>
        <v>0</v>
      </c>
      <c r="BK147" s="43"/>
      <c r="BL147" s="138" t="str">
        <f t="shared" si="1157"/>
        <v/>
      </c>
      <c r="BM147" s="200" t="str">
        <f t="shared" si="1158"/>
        <v/>
      </c>
      <c r="BN147" s="201">
        <f>COUNTIF(BL$133:BL147,OK)+COUNTIF(BL$133:BL147,RDGfix)+COUNTIF(BL$133:BL147,RDGave)+COUNTIF(BL$133:BL147,RDGevent)+BN$107-1</f>
        <v>0</v>
      </c>
      <c r="BO147" s="43"/>
      <c r="BP147" s="138" t="str">
        <f t="shared" si="1159"/>
        <v/>
      </c>
      <c r="BQ147" s="200" t="str">
        <f t="shared" si="1160"/>
        <v/>
      </c>
      <c r="BR147" s="201">
        <f>COUNTIF(BP$133:BP147,OK)+COUNTIF(BP$133:BP147,RDGfix)+COUNTIF(BP$133:BP147,RDGave)+COUNTIF(BP$133:BP147,RDGevent)+BR$107-1</f>
        <v>0</v>
      </c>
      <c r="BS147" s="43"/>
      <c r="BT147" s="138" t="str">
        <f t="shared" si="1161"/>
        <v/>
      </c>
      <c r="BU147" s="200" t="str">
        <f t="shared" si="1162"/>
        <v/>
      </c>
      <c r="BV147" s="201">
        <f>COUNTIF(BT$133:BT147,OK)+COUNTIF(BT$133:BT147,RDGfix)+COUNTIF(BT$133:BT147,RDGave)+COUNTIF(BT$133:BT147,RDGevent)+BV$107-1</f>
        <v>0</v>
      </c>
      <c r="BW147" s="43"/>
      <c r="BX147" s="138" t="str">
        <f t="shared" si="1163"/>
        <v/>
      </c>
      <c r="BY147" s="200" t="str">
        <f t="shared" si="1164"/>
        <v/>
      </c>
      <c r="BZ147" s="201">
        <f>COUNTIF(BX$133:BX147,OK)+COUNTIF(BX$133:BX147,RDGfix)+COUNTIF(BX$133:BX147,RDGave)+COUNTIF(BX$133:BX147,RDGevent)+BZ$107-1</f>
        <v>0</v>
      </c>
      <c r="CA147" s="43"/>
      <c r="CB147" s="138" t="str">
        <f t="shared" si="1165"/>
        <v/>
      </c>
      <c r="CC147" s="200" t="str">
        <f t="shared" si="1166"/>
        <v/>
      </c>
      <c r="CD147" s="201">
        <f>COUNTIF(CB$133:CB147,OK)+COUNTIF(CB$133:CB147,RDGfix)+COUNTIF(CB$133:CB147,RDGave)+COUNTIF(CB$133:CB147,RDGevent)+CD$107-1</f>
        <v>0</v>
      </c>
      <c r="CE147" s="43"/>
      <c r="CF147" s="138" t="str">
        <f t="shared" si="1167"/>
        <v/>
      </c>
      <c r="CG147" s="200" t="str">
        <f t="shared" si="1168"/>
        <v/>
      </c>
      <c r="CH147" s="201">
        <f>COUNTIF(CF$133:CF147,OK)+COUNTIF(CF$133:CF147,RDGfix)+COUNTIF(CF$133:CF147,RDGave)+COUNTIF(CF$133:CF147,RDGevent)+CH$107-1</f>
        <v>0</v>
      </c>
      <c r="CI147" s="43"/>
      <c r="CJ147" s="138" t="str">
        <f t="shared" si="1169"/>
        <v/>
      </c>
      <c r="CK147" s="200" t="str">
        <f t="shared" si="1170"/>
        <v/>
      </c>
      <c r="CL147" s="201">
        <f>COUNTIF(CJ$133:CJ147,OK)+COUNTIF(CJ$133:CJ147,RDGfix)+COUNTIF(CJ$133:CJ147,RDGave)+COUNTIF(CJ$133:CJ147,RDGevent)+CL$107-1</f>
        <v>0</v>
      </c>
      <c r="CM147" s="43"/>
      <c r="CN147" s="138" t="str">
        <f t="shared" si="1171"/>
        <v/>
      </c>
      <c r="CO147" s="200" t="str">
        <f t="shared" si="1172"/>
        <v/>
      </c>
      <c r="CP147" s="201">
        <f>COUNTIF(CN$133:CN147,OK)+COUNTIF(CN$133:CN147,RDGfix)+COUNTIF(CN$133:CN147,RDGave)+COUNTIF(CN$133:CN147,RDGevent)+CP$107-1</f>
        <v>0</v>
      </c>
      <c r="CQ147" s="43"/>
      <c r="CR147" s="138" t="str">
        <f t="shared" si="1173"/>
        <v/>
      </c>
      <c r="CS147" s="200" t="str">
        <f t="shared" si="1174"/>
        <v/>
      </c>
      <c r="CT147" s="201">
        <f>COUNTIF(CR$133:CR147,OK)+COUNTIF(CR$133:CR147,RDGfix)+COUNTIF(CR$133:CR147,RDGave)+COUNTIF(CR$133:CR147,RDGevent)+CT$107-1</f>
        <v>0</v>
      </c>
      <c r="CU147" s="43"/>
      <c r="CV147" s="138" t="str">
        <f t="shared" si="1175"/>
        <v/>
      </c>
      <c r="CW147" s="200" t="str">
        <f t="shared" si="1176"/>
        <v/>
      </c>
      <c r="CX147" s="201">
        <f>COUNTIF(CV$133:CV147,OK)+COUNTIF(CV$133:CV147,RDGfix)+COUNTIF(CV$133:CV147,RDGave)+COUNTIF(CV$133:CV147,RDGevent)+CX$107-1</f>
        <v>0</v>
      </c>
      <c r="CY147" s="43"/>
      <c r="CZ147" s="138" t="str">
        <f t="shared" si="1177"/>
        <v/>
      </c>
      <c r="DA147" s="200" t="str">
        <f t="shared" si="1178"/>
        <v/>
      </c>
      <c r="DB147" s="201">
        <f>COUNTIF(CZ$133:CZ147,OK)+COUNTIF(CZ$133:CZ147,RDGfix)+COUNTIF(CZ$133:CZ147,RDGave)+COUNTIF(CZ$133:CZ147,RDGevent)+DB$107-1</f>
        <v>0</v>
      </c>
      <c r="DC147" s="43"/>
      <c r="DD147" s="138" t="str">
        <f t="shared" si="1179"/>
        <v/>
      </c>
      <c r="DE147" s="200" t="str">
        <f t="shared" si="1180"/>
        <v/>
      </c>
      <c r="DF147" s="201">
        <f>COUNTIF(DD$133:DD147,OK)+COUNTIF(DD$133:DD147,RDGfix)+COUNTIF(DD$133:DD147,RDGave)+COUNTIF(DD$133:DD147,RDGevent)+DF$107-1</f>
        <v>0</v>
      </c>
      <c r="DG147" s="43"/>
      <c r="DH147" s="138" t="str">
        <f t="shared" si="1181"/>
        <v/>
      </c>
      <c r="DI147" s="200" t="str">
        <f t="shared" si="1182"/>
        <v/>
      </c>
      <c r="DJ147" s="201">
        <f>COUNTIF(DH$133:DH147,OK)+COUNTIF(DH$133:DH147,RDGfix)+COUNTIF(DH$133:DH147,RDGave)+COUNTIF(DH$133:DH147,RDGevent)+DJ$107-1</f>
        <v>0</v>
      </c>
      <c r="DK147" s="43"/>
      <c r="DL147" s="138" t="str">
        <f t="shared" si="1183"/>
        <v/>
      </c>
      <c r="DM147" s="200" t="str">
        <f t="shared" si="1184"/>
        <v/>
      </c>
      <c r="DN147" s="201">
        <f>COUNTIF(DL$133:DL147,OK)+COUNTIF(DL$133:DL147,RDGfix)+COUNTIF(DL$133:DL147,RDGave)+COUNTIF(DL$133:DL147,RDGevent)+DN$107-1</f>
        <v>0</v>
      </c>
      <c r="DO147" s="43"/>
      <c r="DP147" s="138" t="str">
        <f t="shared" si="1185"/>
        <v/>
      </c>
      <c r="DQ147" s="200" t="str">
        <f t="shared" si="1186"/>
        <v/>
      </c>
      <c r="DR147" s="201">
        <f>COUNTIF(DP$133:DP147,OK)+COUNTIF(DP$133:DP147,RDGfix)+COUNTIF(DP$133:DP147,RDGave)+COUNTIF(DP$133:DP147,RDGevent)+DR$107-1</f>
        <v>0</v>
      </c>
      <c r="DS147" s="43"/>
      <c r="DT147" s="138" t="str">
        <f t="shared" si="1187"/>
        <v/>
      </c>
      <c r="DU147" s="200" t="str">
        <f t="shared" si="1188"/>
        <v/>
      </c>
      <c r="DV147" s="201">
        <f>COUNTIF(DT$133:DT147,OK)+COUNTIF(DT$133:DT147,RDGfix)+COUNTIF(DT$133:DT147,RDGave)+COUNTIF(DT$133:DT147,RDGevent)+DV$107-1</f>
        <v>0</v>
      </c>
      <c r="DW147" s="43"/>
      <c r="DX147" s="138" t="str">
        <f t="shared" si="1189"/>
        <v/>
      </c>
      <c r="DY147" s="200" t="str">
        <f t="shared" si="1190"/>
        <v/>
      </c>
      <c r="DZ147" s="201">
        <f>COUNTIF(DX$133:DX147,OK)+COUNTIF(DX$133:DX147,RDGfix)+COUNTIF(DX$133:DX147,RDGave)+COUNTIF(DX$133:DX147,RDGevent)+DZ$107-1</f>
        <v>0</v>
      </c>
      <c r="EA147" s="43"/>
      <c r="EB147" s="138" t="str">
        <f t="shared" si="1191"/>
        <v/>
      </c>
      <c r="EC147" s="200" t="str">
        <f t="shared" si="1192"/>
        <v/>
      </c>
      <c r="ED147" s="201">
        <f>COUNTIF(EB$133:EB147,OK)+COUNTIF(EB$133:EB147,RDGfix)+COUNTIF(EB$133:EB147,RDGave)+COUNTIF(EB$133:EB147,RDGevent)+ED$107-1</f>
        <v>0</v>
      </c>
      <c r="EE147" s="43"/>
      <c r="EF147" s="138" t="str">
        <f t="shared" si="1193"/>
        <v/>
      </c>
      <c r="EG147" s="200" t="str">
        <f t="shared" si="1194"/>
        <v/>
      </c>
      <c r="EH147" s="201">
        <f>COUNTIF(EF$133:EF147,OK)+COUNTIF(EF$133:EF147,RDGfix)+COUNTIF(EF$133:EF147,RDGave)+COUNTIF(EF$133:EF147,RDGevent)+EH$107-1</f>
        <v>0</v>
      </c>
      <c r="EI147" s="43"/>
      <c r="EJ147" s="138" t="str">
        <f t="shared" si="1195"/>
        <v/>
      </c>
      <c r="EK147" s="200" t="str">
        <f t="shared" si="1196"/>
        <v/>
      </c>
      <c r="EL147" s="201">
        <f>COUNTIF(EJ$133:EJ147,OK)+COUNTIF(EJ$133:EJ147,RDGfix)+COUNTIF(EJ$133:EJ147,RDGave)+COUNTIF(EJ$133:EJ147,RDGevent)+EL$107-1</f>
        <v>0</v>
      </c>
      <c r="EM147" s="43"/>
      <c r="EN147" s="138" t="str">
        <f t="shared" si="1197"/>
        <v/>
      </c>
      <c r="EO147" s="200" t="str">
        <f t="shared" si="1198"/>
        <v/>
      </c>
      <c r="EP147" s="201">
        <f>COUNTIF(EN$133:EN147,OK)+COUNTIF(EN$133:EN147,RDGfix)+COUNTIF(EN$133:EN147,RDGave)+COUNTIF(EN$133:EN147,RDGevent)+EP$107-1</f>
        <v>0</v>
      </c>
      <c r="EQ147" s="43"/>
      <c r="ER147" s="138" t="str">
        <f t="shared" si="1199"/>
        <v/>
      </c>
      <c r="ES147" s="200" t="str">
        <f t="shared" si="1200"/>
        <v/>
      </c>
      <c r="ET147" s="201">
        <f>COUNTIF(ER$133:ER147,OK)+COUNTIF(ER$133:ER147,RDGfix)+COUNTIF(ER$133:ER147,RDGave)+COUNTIF(ER$133:ER147,RDGevent)+ET$107-1</f>
        <v>0</v>
      </c>
      <c r="EU147" s="43"/>
      <c r="EV147" s="138" t="str">
        <f t="shared" si="1201"/>
        <v/>
      </c>
      <c r="EW147" s="200" t="str">
        <f t="shared" si="1202"/>
        <v/>
      </c>
      <c r="EX147" s="201">
        <f>COUNTIF(EV$133:EV147,OK)+COUNTIF(EV$133:EV147,RDGfix)+COUNTIF(EV$133:EV147,RDGave)+COUNTIF(EV$133:EV147,RDGevent)+EX$107-1</f>
        <v>0</v>
      </c>
      <c r="EY147" s="43"/>
      <c r="EZ147" s="138" t="str">
        <f t="shared" si="1203"/>
        <v/>
      </c>
      <c r="FA147" s="200" t="str">
        <f t="shared" si="1204"/>
        <v/>
      </c>
      <c r="FB147" s="201">
        <f>COUNTIF(EZ$133:EZ147,OK)+COUNTIF(EZ$133:EZ147,RDGfix)+COUNTIF(EZ$133:EZ147,RDGave)+COUNTIF(EZ$133:EZ147,RDGevent)+FB$107-1</f>
        <v>0</v>
      </c>
      <c r="FC147" s="43"/>
      <c r="FD147" s="138" t="str">
        <f t="shared" si="1205"/>
        <v/>
      </c>
      <c r="FE147" s="200" t="str">
        <f t="shared" si="1206"/>
        <v/>
      </c>
      <c r="FF147" s="201">
        <f>COUNTIF(FD$133:FD147,OK)+COUNTIF(FD$133:FD147,RDGfix)+COUNTIF(FD$133:FD147,RDGave)+COUNTIF(FD$133:FD147,RDGevent)+FF$107-1</f>
        <v>0</v>
      </c>
      <c r="FG147" s="43"/>
      <c r="FH147" s="138" t="str">
        <f t="shared" si="1207"/>
        <v/>
      </c>
      <c r="FI147" s="200" t="str">
        <f t="shared" si="1208"/>
        <v/>
      </c>
      <c r="FJ147" s="218">
        <f>COUNTIF(FH$133:FH147,OK)+COUNTIF(FH$133:FH147,RDGfix)+COUNTIF(FH$133:FH147,RDGave)+COUNTIF(FH$133:FH147,RDGevent)+FJ$107-1</f>
        <v>0</v>
      </c>
      <c r="FK147" s="2"/>
      <c r="FL147" s="53"/>
      <c r="FM147" s="2"/>
    </row>
    <row r="148" spans="2:169">
      <c r="B148" s="139"/>
      <c r="C148" s="43"/>
      <c r="D148" s="138" t="str">
        <f t="shared" si="1128"/>
        <v/>
      </c>
      <c r="E148" s="200" t="str">
        <f t="shared" si="649"/>
        <v/>
      </c>
      <c r="F148" s="201">
        <f>COUNTIF(D$133:D148,OK)+COUNTIF(D$133:D148,RDGfix)+COUNTIF(D$133:D148,RDGave)+COUNTIF(D$133:D148,RDGevent)</f>
        <v>0</v>
      </c>
      <c r="G148" s="242"/>
      <c r="H148" s="138" t="str">
        <f t="shared" si="1129"/>
        <v/>
      </c>
      <c r="I148" s="200" t="str">
        <f t="shared" si="1130"/>
        <v/>
      </c>
      <c r="J148" s="201">
        <f>COUNTIF(H$133:H148,OK)+COUNTIF(H$133:H148,RDGfix)+COUNTIF(H$133:H148,RDGave)+COUNTIF(H$133:H148,RDGevent)+J$107-1</f>
        <v>0</v>
      </c>
      <c r="K148" s="43"/>
      <c r="L148" s="138" t="str">
        <f t="shared" si="1131"/>
        <v/>
      </c>
      <c r="M148" s="200" t="str">
        <f t="shared" si="1132"/>
        <v/>
      </c>
      <c r="N148" s="201">
        <f>COUNTIF(L$133:L148,OK)+COUNTIF(L$133:L148,RDGfix)+COUNTIF(L$133:L148,RDGave)+COUNTIF(L$133:L148,RDGevent)+N$107-1</f>
        <v>0</v>
      </c>
      <c r="O148" s="43"/>
      <c r="P148" s="138" t="str">
        <f t="shared" si="1133"/>
        <v/>
      </c>
      <c r="Q148" s="200" t="str">
        <f t="shared" si="1134"/>
        <v/>
      </c>
      <c r="R148" s="201">
        <f>COUNTIF(P$133:P148,OK)+COUNTIF(P$133:P148,RDGfix)+COUNTIF(P$133:P148,RDGave)+COUNTIF(P$133:P148,RDGevent)+R$107-1</f>
        <v>0</v>
      </c>
      <c r="S148" s="43"/>
      <c r="T148" s="138" t="str">
        <f t="shared" si="1135"/>
        <v/>
      </c>
      <c r="U148" s="200" t="str">
        <f t="shared" si="1136"/>
        <v/>
      </c>
      <c r="V148" s="201">
        <f>COUNTIF(T$133:T148,OK)+COUNTIF(T$133:T148,RDGfix)+COUNTIF(T$133:T148,RDGave)+COUNTIF(T$133:T148,RDGevent)+V$107-1</f>
        <v>0</v>
      </c>
      <c r="W148" s="43"/>
      <c r="X148" s="138" t="str">
        <f t="shared" si="1137"/>
        <v/>
      </c>
      <c r="Y148" s="200" t="str">
        <f t="shared" si="1138"/>
        <v/>
      </c>
      <c r="Z148" s="201">
        <f>COUNTIF(X$133:X148,OK)+COUNTIF(X$133:X148,RDGfix)+COUNTIF(X$133:X148,RDGave)+COUNTIF(X$133:X148,RDGevent)+Z$107-1</f>
        <v>0</v>
      </c>
      <c r="AA148" s="43"/>
      <c r="AB148" s="138" t="str">
        <f t="shared" si="1139"/>
        <v/>
      </c>
      <c r="AC148" s="200" t="str">
        <f t="shared" si="1140"/>
        <v/>
      </c>
      <c r="AD148" s="201">
        <f>COUNTIF(AB$133:AB148,OK)+COUNTIF(AB$133:AB148,RDGfix)+COUNTIF(AB$133:AB148,RDGave)+COUNTIF(AB$133:AB148,RDGevent)+AD$107-1</f>
        <v>0</v>
      </c>
      <c r="AE148" s="43"/>
      <c r="AF148" s="138" t="str">
        <f t="shared" si="1141"/>
        <v/>
      </c>
      <c r="AG148" s="200" t="str">
        <f t="shared" si="1142"/>
        <v/>
      </c>
      <c r="AH148" s="201">
        <f>COUNTIF(AF$133:AF148,OK)+COUNTIF(AF$133:AF148,RDGfix)+COUNTIF(AF$133:AF148,RDGave)+COUNTIF(AF$133:AF148,RDGevent)+AH$107-1</f>
        <v>0</v>
      </c>
      <c r="AI148" s="43"/>
      <c r="AJ148" s="138" t="str">
        <f t="shared" si="1143"/>
        <v/>
      </c>
      <c r="AK148" s="200" t="str">
        <f t="shared" si="1144"/>
        <v/>
      </c>
      <c r="AL148" s="201">
        <f>COUNTIF(AJ$133:AJ148,OK)+COUNTIF(AJ$133:AJ148,RDGfix)+COUNTIF(AJ$133:AJ148,RDGave)+COUNTIF(AJ$133:AJ148,RDGevent)+AL$107-1</f>
        <v>0</v>
      </c>
      <c r="AM148" s="43"/>
      <c r="AN148" s="138" t="str">
        <f t="shared" si="1145"/>
        <v/>
      </c>
      <c r="AO148" s="200" t="str">
        <f t="shared" si="1146"/>
        <v/>
      </c>
      <c r="AP148" s="201">
        <f>COUNTIF(AN$133:AN148,OK)+COUNTIF(AN$133:AN148,RDGfix)+COUNTIF(AN$133:AN148,RDGave)+COUNTIF(AN$133:AN148,RDGevent)+AP$107-1</f>
        <v>0</v>
      </c>
      <c r="AQ148" s="43"/>
      <c r="AR148" s="138" t="str">
        <f t="shared" si="1147"/>
        <v/>
      </c>
      <c r="AS148" s="200" t="str">
        <f t="shared" si="1148"/>
        <v/>
      </c>
      <c r="AT148" s="201">
        <f>COUNTIF(AR$133:AR148,OK)+COUNTIF(AR$133:AR148,RDGfix)+COUNTIF(AR$133:AR148,RDGave)+COUNTIF(AR$133:AR148,RDGevent)+AT$107-1</f>
        <v>0</v>
      </c>
      <c r="AU148" s="43"/>
      <c r="AV148" s="138" t="str">
        <f t="shared" si="1149"/>
        <v/>
      </c>
      <c r="AW148" s="200" t="str">
        <f t="shared" si="1150"/>
        <v/>
      </c>
      <c r="AX148" s="201">
        <f>COUNTIF(AV$133:AV148,OK)+COUNTIF(AV$133:AV148,RDGfix)+COUNTIF(AV$133:AV148,RDGave)+COUNTIF(AV$133:AV148,RDGevent)+AX$107-1</f>
        <v>0</v>
      </c>
      <c r="AY148" s="43"/>
      <c r="AZ148" s="138" t="str">
        <f t="shared" si="1151"/>
        <v/>
      </c>
      <c r="BA148" s="200" t="str">
        <f t="shared" si="1152"/>
        <v/>
      </c>
      <c r="BB148" s="201">
        <f>COUNTIF(AZ$133:AZ148,OK)+COUNTIF(AZ$133:AZ148,RDGfix)+COUNTIF(AZ$133:AZ148,RDGave)+COUNTIF(AZ$133:AZ148,RDGevent)+BB$107-1</f>
        <v>0</v>
      </c>
      <c r="BC148" s="43"/>
      <c r="BD148" s="138" t="str">
        <f t="shared" si="1153"/>
        <v/>
      </c>
      <c r="BE148" s="200" t="str">
        <f t="shared" si="1154"/>
        <v/>
      </c>
      <c r="BF148" s="201">
        <f>COUNTIF(BD$133:BD148,OK)+COUNTIF(BD$133:BD148,RDGfix)+COUNTIF(BD$133:BD148,RDGave)+COUNTIF(BD$133:BD148,RDGevent)+BF$107-1</f>
        <v>0</v>
      </c>
      <c r="BG148" s="43"/>
      <c r="BH148" s="138" t="str">
        <f t="shared" si="1155"/>
        <v/>
      </c>
      <c r="BI148" s="200" t="str">
        <f t="shared" si="1156"/>
        <v/>
      </c>
      <c r="BJ148" s="201">
        <f>COUNTIF(BH$133:BH148,OK)+COUNTIF(BH$133:BH148,RDGfix)+COUNTIF(BH$133:BH148,RDGave)+COUNTIF(BH$133:BH148,RDGevent)+BJ$107-1</f>
        <v>0</v>
      </c>
      <c r="BK148" s="43"/>
      <c r="BL148" s="138" t="str">
        <f t="shared" si="1157"/>
        <v/>
      </c>
      <c r="BM148" s="200" t="str">
        <f t="shared" si="1158"/>
        <v/>
      </c>
      <c r="BN148" s="201">
        <f>COUNTIF(BL$133:BL148,OK)+COUNTIF(BL$133:BL148,RDGfix)+COUNTIF(BL$133:BL148,RDGave)+COUNTIF(BL$133:BL148,RDGevent)+BN$107-1</f>
        <v>0</v>
      </c>
      <c r="BO148" s="43"/>
      <c r="BP148" s="138" t="str">
        <f t="shared" si="1159"/>
        <v/>
      </c>
      <c r="BQ148" s="200" t="str">
        <f t="shared" si="1160"/>
        <v/>
      </c>
      <c r="BR148" s="201">
        <f>COUNTIF(BP$133:BP148,OK)+COUNTIF(BP$133:BP148,RDGfix)+COUNTIF(BP$133:BP148,RDGave)+COUNTIF(BP$133:BP148,RDGevent)+BR$107-1</f>
        <v>0</v>
      </c>
      <c r="BS148" s="43"/>
      <c r="BT148" s="138" t="str">
        <f t="shared" si="1161"/>
        <v/>
      </c>
      <c r="BU148" s="200" t="str">
        <f t="shared" si="1162"/>
        <v/>
      </c>
      <c r="BV148" s="201">
        <f>COUNTIF(BT$133:BT148,OK)+COUNTIF(BT$133:BT148,RDGfix)+COUNTIF(BT$133:BT148,RDGave)+COUNTIF(BT$133:BT148,RDGevent)+BV$107-1</f>
        <v>0</v>
      </c>
      <c r="BW148" s="43"/>
      <c r="BX148" s="138" t="str">
        <f t="shared" si="1163"/>
        <v/>
      </c>
      <c r="BY148" s="200" t="str">
        <f t="shared" si="1164"/>
        <v/>
      </c>
      <c r="BZ148" s="201">
        <f>COUNTIF(BX$133:BX148,OK)+COUNTIF(BX$133:BX148,RDGfix)+COUNTIF(BX$133:BX148,RDGave)+COUNTIF(BX$133:BX148,RDGevent)+BZ$107-1</f>
        <v>0</v>
      </c>
      <c r="CA148" s="43"/>
      <c r="CB148" s="138" t="str">
        <f t="shared" si="1165"/>
        <v/>
      </c>
      <c r="CC148" s="200" t="str">
        <f t="shared" si="1166"/>
        <v/>
      </c>
      <c r="CD148" s="201">
        <f>COUNTIF(CB$133:CB148,OK)+COUNTIF(CB$133:CB148,RDGfix)+COUNTIF(CB$133:CB148,RDGave)+COUNTIF(CB$133:CB148,RDGevent)+CD$107-1</f>
        <v>0</v>
      </c>
      <c r="CE148" s="43"/>
      <c r="CF148" s="138" t="str">
        <f t="shared" si="1167"/>
        <v/>
      </c>
      <c r="CG148" s="200" t="str">
        <f t="shared" si="1168"/>
        <v/>
      </c>
      <c r="CH148" s="201">
        <f>COUNTIF(CF$133:CF148,OK)+COUNTIF(CF$133:CF148,RDGfix)+COUNTIF(CF$133:CF148,RDGave)+COUNTIF(CF$133:CF148,RDGevent)+CH$107-1</f>
        <v>0</v>
      </c>
      <c r="CI148" s="43"/>
      <c r="CJ148" s="138" t="str">
        <f t="shared" si="1169"/>
        <v/>
      </c>
      <c r="CK148" s="200" t="str">
        <f t="shared" si="1170"/>
        <v/>
      </c>
      <c r="CL148" s="201">
        <f>COUNTIF(CJ$133:CJ148,OK)+COUNTIF(CJ$133:CJ148,RDGfix)+COUNTIF(CJ$133:CJ148,RDGave)+COUNTIF(CJ$133:CJ148,RDGevent)+CL$107-1</f>
        <v>0</v>
      </c>
      <c r="CM148" s="43"/>
      <c r="CN148" s="138" t="str">
        <f t="shared" si="1171"/>
        <v/>
      </c>
      <c r="CO148" s="200" t="str">
        <f t="shared" si="1172"/>
        <v/>
      </c>
      <c r="CP148" s="201">
        <f>COUNTIF(CN$133:CN148,OK)+COUNTIF(CN$133:CN148,RDGfix)+COUNTIF(CN$133:CN148,RDGave)+COUNTIF(CN$133:CN148,RDGevent)+CP$107-1</f>
        <v>0</v>
      </c>
      <c r="CQ148" s="43"/>
      <c r="CR148" s="138" t="str">
        <f t="shared" si="1173"/>
        <v/>
      </c>
      <c r="CS148" s="200" t="str">
        <f t="shared" si="1174"/>
        <v/>
      </c>
      <c r="CT148" s="201">
        <f>COUNTIF(CR$133:CR148,OK)+COUNTIF(CR$133:CR148,RDGfix)+COUNTIF(CR$133:CR148,RDGave)+COUNTIF(CR$133:CR148,RDGevent)+CT$107-1</f>
        <v>0</v>
      </c>
      <c r="CU148" s="43"/>
      <c r="CV148" s="138" t="str">
        <f t="shared" si="1175"/>
        <v/>
      </c>
      <c r="CW148" s="200" t="str">
        <f t="shared" si="1176"/>
        <v/>
      </c>
      <c r="CX148" s="201">
        <f>COUNTIF(CV$133:CV148,OK)+COUNTIF(CV$133:CV148,RDGfix)+COUNTIF(CV$133:CV148,RDGave)+COUNTIF(CV$133:CV148,RDGevent)+CX$107-1</f>
        <v>0</v>
      </c>
      <c r="CY148" s="43"/>
      <c r="CZ148" s="138" t="str">
        <f t="shared" si="1177"/>
        <v/>
      </c>
      <c r="DA148" s="200" t="str">
        <f t="shared" si="1178"/>
        <v/>
      </c>
      <c r="DB148" s="201">
        <f>COUNTIF(CZ$133:CZ148,OK)+COUNTIF(CZ$133:CZ148,RDGfix)+COUNTIF(CZ$133:CZ148,RDGave)+COUNTIF(CZ$133:CZ148,RDGevent)+DB$107-1</f>
        <v>0</v>
      </c>
      <c r="DC148" s="43"/>
      <c r="DD148" s="138" t="str">
        <f t="shared" si="1179"/>
        <v/>
      </c>
      <c r="DE148" s="200" t="str">
        <f t="shared" si="1180"/>
        <v/>
      </c>
      <c r="DF148" s="201">
        <f>COUNTIF(DD$133:DD148,OK)+COUNTIF(DD$133:DD148,RDGfix)+COUNTIF(DD$133:DD148,RDGave)+COUNTIF(DD$133:DD148,RDGevent)+DF$107-1</f>
        <v>0</v>
      </c>
      <c r="DG148" s="43"/>
      <c r="DH148" s="138" t="str">
        <f t="shared" si="1181"/>
        <v/>
      </c>
      <c r="DI148" s="200" t="str">
        <f t="shared" si="1182"/>
        <v/>
      </c>
      <c r="DJ148" s="201">
        <f>COUNTIF(DH$133:DH148,OK)+COUNTIF(DH$133:DH148,RDGfix)+COUNTIF(DH$133:DH148,RDGave)+COUNTIF(DH$133:DH148,RDGevent)+DJ$107-1</f>
        <v>0</v>
      </c>
      <c r="DK148" s="43"/>
      <c r="DL148" s="138" t="str">
        <f t="shared" si="1183"/>
        <v/>
      </c>
      <c r="DM148" s="200" t="str">
        <f t="shared" si="1184"/>
        <v/>
      </c>
      <c r="DN148" s="201">
        <f>COUNTIF(DL$133:DL148,OK)+COUNTIF(DL$133:DL148,RDGfix)+COUNTIF(DL$133:DL148,RDGave)+COUNTIF(DL$133:DL148,RDGevent)+DN$107-1</f>
        <v>0</v>
      </c>
      <c r="DO148" s="43"/>
      <c r="DP148" s="138" t="str">
        <f t="shared" si="1185"/>
        <v/>
      </c>
      <c r="DQ148" s="200" t="str">
        <f t="shared" si="1186"/>
        <v/>
      </c>
      <c r="DR148" s="201">
        <f>COUNTIF(DP$133:DP148,OK)+COUNTIF(DP$133:DP148,RDGfix)+COUNTIF(DP$133:DP148,RDGave)+COUNTIF(DP$133:DP148,RDGevent)+DR$107-1</f>
        <v>0</v>
      </c>
      <c r="DS148" s="43"/>
      <c r="DT148" s="138" t="str">
        <f t="shared" si="1187"/>
        <v/>
      </c>
      <c r="DU148" s="200" t="str">
        <f t="shared" si="1188"/>
        <v/>
      </c>
      <c r="DV148" s="201">
        <f>COUNTIF(DT$133:DT148,OK)+COUNTIF(DT$133:DT148,RDGfix)+COUNTIF(DT$133:DT148,RDGave)+COUNTIF(DT$133:DT148,RDGevent)+DV$107-1</f>
        <v>0</v>
      </c>
      <c r="DW148" s="43"/>
      <c r="DX148" s="138" t="str">
        <f t="shared" si="1189"/>
        <v/>
      </c>
      <c r="DY148" s="200" t="str">
        <f t="shared" si="1190"/>
        <v/>
      </c>
      <c r="DZ148" s="201">
        <f>COUNTIF(DX$133:DX148,OK)+COUNTIF(DX$133:DX148,RDGfix)+COUNTIF(DX$133:DX148,RDGave)+COUNTIF(DX$133:DX148,RDGevent)+DZ$107-1</f>
        <v>0</v>
      </c>
      <c r="EA148" s="43"/>
      <c r="EB148" s="138" t="str">
        <f t="shared" si="1191"/>
        <v/>
      </c>
      <c r="EC148" s="200" t="str">
        <f t="shared" si="1192"/>
        <v/>
      </c>
      <c r="ED148" s="201">
        <f>COUNTIF(EB$133:EB148,OK)+COUNTIF(EB$133:EB148,RDGfix)+COUNTIF(EB$133:EB148,RDGave)+COUNTIF(EB$133:EB148,RDGevent)+ED$107-1</f>
        <v>0</v>
      </c>
      <c r="EE148" s="43"/>
      <c r="EF148" s="138" t="str">
        <f t="shared" si="1193"/>
        <v/>
      </c>
      <c r="EG148" s="200" t="str">
        <f t="shared" si="1194"/>
        <v/>
      </c>
      <c r="EH148" s="201">
        <f>COUNTIF(EF$133:EF148,OK)+COUNTIF(EF$133:EF148,RDGfix)+COUNTIF(EF$133:EF148,RDGave)+COUNTIF(EF$133:EF148,RDGevent)+EH$107-1</f>
        <v>0</v>
      </c>
      <c r="EI148" s="43"/>
      <c r="EJ148" s="138" t="str">
        <f t="shared" si="1195"/>
        <v/>
      </c>
      <c r="EK148" s="200" t="str">
        <f t="shared" si="1196"/>
        <v/>
      </c>
      <c r="EL148" s="201">
        <f>COUNTIF(EJ$133:EJ148,OK)+COUNTIF(EJ$133:EJ148,RDGfix)+COUNTIF(EJ$133:EJ148,RDGave)+COUNTIF(EJ$133:EJ148,RDGevent)+EL$107-1</f>
        <v>0</v>
      </c>
      <c r="EM148" s="43"/>
      <c r="EN148" s="138" t="str">
        <f t="shared" si="1197"/>
        <v/>
      </c>
      <c r="EO148" s="200" t="str">
        <f t="shared" si="1198"/>
        <v/>
      </c>
      <c r="EP148" s="201">
        <f>COUNTIF(EN$133:EN148,OK)+COUNTIF(EN$133:EN148,RDGfix)+COUNTIF(EN$133:EN148,RDGave)+COUNTIF(EN$133:EN148,RDGevent)+EP$107-1</f>
        <v>0</v>
      </c>
      <c r="EQ148" s="43"/>
      <c r="ER148" s="138" t="str">
        <f t="shared" si="1199"/>
        <v/>
      </c>
      <c r="ES148" s="200" t="str">
        <f t="shared" si="1200"/>
        <v/>
      </c>
      <c r="ET148" s="201">
        <f>COUNTIF(ER$133:ER148,OK)+COUNTIF(ER$133:ER148,RDGfix)+COUNTIF(ER$133:ER148,RDGave)+COUNTIF(ER$133:ER148,RDGevent)+ET$107-1</f>
        <v>0</v>
      </c>
      <c r="EU148" s="43"/>
      <c r="EV148" s="138" t="str">
        <f t="shared" si="1201"/>
        <v/>
      </c>
      <c r="EW148" s="200" t="str">
        <f t="shared" si="1202"/>
        <v/>
      </c>
      <c r="EX148" s="201">
        <f>COUNTIF(EV$133:EV148,OK)+COUNTIF(EV$133:EV148,RDGfix)+COUNTIF(EV$133:EV148,RDGave)+COUNTIF(EV$133:EV148,RDGevent)+EX$107-1</f>
        <v>0</v>
      </c>
      <c r="EY148" s="43"/>
      <c r="EZ148" s="138" t="str">
        <f t="shared" si="1203"/>
        <v/>
      </c>
      <c r="FA148" s="200" t="str">
        <f t="shared" si="1204"/>
        <v/>
      </c>
      <c r="FB148" s="201">
        <f>COUNTIF(EZ$133:EZ148,OK)+COUNTIF(EZ$133:EZ148,RDGfix)+COUNTIF(EZ$133:EZ148,RDGave)+COUNTIF(EZ$133:EZ148,RDGevent)+FB$107-1</f>
        <v>0</v>
      </c>
      <c r="FC148" s="43"/>
      <c r="FD148" s="138" t="str">
        <f t="shared" si="1205"/>
        <v/>
      </c>
      <c r="FE148" s="200" t="str">
        <f t="shared" si="1206"/>
        <v/>
      </c>
      <c r="FF148" s="201">
        <f>COUNTIF(FD$133:FD148,OK)+COUNTIF(FD$133:FD148,RDGfix)+COUNTIF(FD$133:FD148,RDGave)+COUNTIF(FD$133:FD148,RDGevent)+FF$107-1</f>
        <v>0</v>
      </c>
      <c r="FG148" s="43"/>
      <c r="FH148" s="138" t="str">
        <f t="shared" si="1207"/>
        <v/>
      </c>
      <c r="FI148" s="200" t="str">
        <f t="shared" si="1208"/>
        <v/>
      </c>
      <c r="FJ148" s="218">
        <f>COUNTIF(FH$133:FH148,OK)+COUNTIF(FH$133:FH148,RDGfix)+COUNTIF(FH$133:FH148,RDGave)+COUNTIF(FH$133:FH148,RDGevent)+FJ$107-1</f>
        <v>0</v>
      </c>
      <c r="FK148" s="2"/>
      <c r="FL148" s="53"/>
      <c r="FM148" s="2"/>
    </row>
    <row r="149" spans="2:169">
      <c r="B149" s="139"/>
      <c r="C149" s="43"/>
      <c r="D149" s="138" t="str">
        <f t="shared" si="1128"/>
        <v/>
      </c>
      <c r="E149" s="200" t="str">
        <f t="shared" si="649"/>
        <v/>
      </c>
      <c r="F149" s="201">
        <f>COUNTIF(D$133:D149,OK)+COUNTIF(D$133:D149,RDGfix)+COUNTIF(D$133:D149,RDGave)+COUNTIF(D$133:D149,RDGevent)</f>
        <v>0</v>
      </c>
      <c r="G149" s="242"/>
      <c r="H149" s="138" t="str">
        <f t="shared" si="1129"/>
        <v/>
      </c>
      <c r="I149" s="200" t="str">
        <f t="shared" si="1130"/>
        <v/>
      </c>
      <c r="J149" s="201">
        <f>COUNTIF(H$133:H149,OK)+COUNTIF(H$133:H149,RDGfix)+COUNTIF(H$133:H149,RDGave)+COUNTIF(H$133:H149,RDGevent)+J$107-1</f>
        <v>0</v>
      </c>
      <c r="K149" s="43"/>
      <c r="L149" s="138" t="str">
        <f t="shared" si="1131"/>
        <v/>
      </c>
      <c r="M149" s="200" t="str">
        <f t="shared" si="1132"/>
        <v/>
      </c>
      <c r="N149" s="201">
        <f>COUNTIF(L$133:L149,OK)+COUNTIF(L$133:L149,RDGfix)+COUNTIF(L$133:L149,RDGave)+COUNTIF(L$133:L149,RDGevent)+N$107-1</f>
        <v>0</v>
      </c>
      <c r="O149" s="43"/>
      <c r="P149" s="138" t="str">
        <f t="shared" si="1133"/>
        <v/>
      </c>
      <c r="Q149" s="200" t="str">
        <f t="shared" si="1134"/>
        <v/>
      </c>
      <c r="R149" s="201">
        <f>COUNTIF(P$133:P149,OK)+COUNTIF(P$133:P149,RDGfix)+COUNTIF(P$133:P149,RDGave)+COUNTIF(P$133:P149,RDGevent)+R$107-1</f>
        <v>0</v>
      </c>
      <c r="S149" s="43"/>
      <c r="T149" s="138" t="str">
        <f t="shared" si="1135"/>
        <v/>
      </c>
      <c r="U149" s="200" t="str">
        <f t="shared" si="1136"/>
        <v/>
      </c>
      <c r="V149" s="201">
        <f>COUNTIF(T$133:T149,OK)+COUNTIF(T$133:T149,RDGfix)+COUNTIF(T$133:T149,RDGave)+COUNTIF(T$133:T149,RDGevent)+V$107-1</f>
        <v>0</v>
      </c>
      <c r="W149" s="43"/>
      <c r="X149" s="138" t="str">
        <f t="shared" si="1137"/>
        <v/>
      </c>
      <c r="Y149" s="200" t="str">
        <f t="shared" si="1138"/>
        <v/>
      </c>
      <c r="Z149" s="201">
        <f>COUNTIF(X$133:X149,OK)+COUNTIF(X$133:X149,RDGfix)+COUNTIF(X$133:X149,RDGave)+COUNTIF(X$133:X149,RDGevent)+Z$107-1</f>
        <v>0</v>
      </c>
      <c r="AA149" s="43"/>
      <c r="AB149" s="138" t="str">
        <f t="shared" si="1139"/>
        <v/>
      </c>
      <c r="AC149" s="200" t="str">
        <f t="shared" si="1140"/>
        <v/>
      </c>
      <c r="AD149" s="201">
        <f>COUNTIF(AB$133:AB149,OK)+COUNTIF(AB$133:AB149,RDGfix)+COUNTIF(AB$133:AB149,RDGave)+COUNTIF(AB$133:AB149,RDGevent)+AD$107-1</f>
        <v>0</v>
      </c>
      <c r="AE149" s="43"/>
      <c r="AF149" s="138" t="str">
        <f t="shared" si="1141"/>
        <v/>
      </c>
      <c r="AG149" s="200" t="str">
        <f t="shared" si="1142"/>
        <v/>
      </c>
      <c r="AH149" s="201">
        <f>COUNTIF(AF$133:AF149,OK)+COUNTIF(AF$133:AF149,RDGfix)+COUNTIF(AF$133:AF149,RDGave)+COUNTIF(AF$133:AF149,RDGevent)+AH$107-1</f>
        <v>0</v>
      </c>
      <c r="AI149" s="43"/>
      <c r="AJ149" s="138" t="str">
        <f t="shared" si="1143"/>
        <v/>
      </c>
      <c r="AK149" s="200" t="str">
        <f t="shared" si="1144"/>
        <v/>
      </c>
      <c r="AL149" s="201">
        <f>COUNTIF(AJ$133:AJ149,OK)+COUNTIF(AJ$133:AJ149,RDGfix)+COUNTIF(AJ$133:AJ149,RDGave)+COUNTIF(AJ$133:AJ149,RDGevent)+AL$107-1</f>
        <v>0</v>
      </c>
      <c r="AM149" s="43"/>
      <c r="AN149" s="138" t="str">
        <f t="shared" si="1145"/>
        <v/>
      </c>
      <c r="AO149" s="200" t="str">
        <f t="shared" si="1146"/>
        <v/>
      </c>
      <c r="AP149" s="201">
        <f>COUNTIF(AN$133:AN149,OK)+COUNTIF(AN$133:AN149,RDGfix)+COUNTIF(AN$133:AN149,RDGave)+COUNTIF(AN$133:AN149,RDGevent)+AP$107-1</f>
        <v>0</v>
      </c>
      <c r="AQ149" s="43"/>
      <c r="AR149" s="138" t="str">
        <f t="shared" si="1147"/>
        <v/>
      </c>
      <c r="AS149" s="200" t="str">
        <f t="shared" si="1148"/>
        <v/>
      </c>
      <c r="AT149" s="201">
        <f>COUNTIF(AR$133:AR149,OK)+COUNTIF(AR$133:AR149,RDGfix)+COUNTIF(AR$133:AR149,RDGave)+COUNTIF(AR$133:AR149,RDGevent)+AT$107-1</f>
        <v>0</v>
      </c>
      <c r="AU149" s="43"/>
      <c r="AV149" s="138" t="str">
        <f t="shared" si="1149"/>
        <v/>
      </c>
      <c r="AW149" s="200" t="str">
        <f t="shared" si="1150"/>
        <v/>
      </c>
      <c r="AX149" s="201">
        <f>COUNTIF(AV$133:AV149,OK)+COUNTIF(AV$133:AV149,RDGfix)+COUNTIF(AV$133:AV149,RDGave)+COUNTIF(AV$133:AV149,RDGevent)+AX$107-1</f>
        <v>0</v>
      </c>
      <c r="AY149" s="43"/>
      <c r="AZ149" s="138" t="str">
        <f t="shared" si="1151"/>
        <v/>
      </c>
      <c r="BA149" s="200" t="str">
        <f t="shared" si="1152"/>
        <v/>
      </c>
      <c r="BB149" s="201">
        <f>COUNTIF(AZ$133:AZ149,OK)+COUNTIF(AZ$133:AZ149,RDGfix)+COUNTIF(AZ$133:AZ149,RDGave)+COUNTIF(AZ$133:AZ149,RDGevent)+BB$107-1</f>
        <v>0</v>
      </c>
      <c r="BC149" s="43"/>
      <c r="BD149" s="138" t="str">
        <f t="shared" si="1153"/>
        <v/>
      </c>
      <c r="BE149" s="200" t="str">
        <f t="shared" si="1154"/>
        <v/>
      </c>
      <c r="BF149" s="201">
        <f>COUNTIF(BD$133:BD149,OK)+COUNTIF(BD$133:BD149,RDGfix)+COUNTIF(BD$133:BD149,RDGave)+COUNTIF(BD$133:BD149,RDGevent)+BF$107-1</f>
        <v>0</v>
      </c>
      <c r="BG149" s="43"/>
      <c r="BH149" s="138" t="str">
        <f t="shared" si="1155"/>
        <v/>
      </c>
      <c r="BI149" s="200" t="str">
        <f t="shared" si="1156"/>
        <v/>
      </c>
      <c r="BJ149" s="201">
        <f>COUNTIF(BH$133:BH149,OK)+COUNTIF(BH$133:BH149,RDGfix)+COUNTIF(BH$133:BH149,RDGave)+COUNTIF(BH$133:BH149,RDGevent)+BJ$107-1</f>
        <v>0</v>
      </c>
      <c r="BK149" s="43"/>
      <c r="BL149" s="138" t="str">
        <f t="shared" si="1157"/>
        <v/>
      </c>
      <c r="BM149" s="200" t="str">
        <f t="shared" si="1158"/>
        <v/>
      </c>
      <c r="BN149" s="201">
        <f>COUNTIF(BL$133:BL149,OK)+COUNTIF(BL$133:BL149,RDGfix)+COUNTIF(BL$133:BL149,RDGave)+COUNTIF(BL$133:BL149,RDGevent)+BN$107-1</f>
        <v>0</v>
      </c>
      <c r="BO149" s="43"/>
      <c r="BP149" s="138" t="str">
        <f t="shared" si="1159"/>
        <v/>
      </c>
      <c r="BQ149" s="200" t="str">
        <f t="shared" si="1160"/>
        <v/>
      </c>
      <c r="BR149" s="201">
        <f>COUNTIF(BP$133:BP149,OK)+COUNTIF(BP$133:BP149,RDGfix)+COUNTIF(BP$133:BP149,RDGave)+COUNTIF(BP$133:BP149,RDGevent)+BR$107-1</f>
        <v>0</v>
      </c>
      <c r="BS149" s="43"/>
      <c r="BT149" s="138" t="str">
        <f t="shared" si="1161"/>
        <v/>
      </c>
      <c r="BU149" s="200" t="str">
        <f t="shared" si="1162"/>
        <v/>
      </c>
      <c r="BV149" s="201">
        <f>COUNTIF(BT$133:BT149,OK)+COUNTIF(BT$133:BT149,RDGfix)+COUNTIF(BT$133:BT149,RDGave)+COUNTIF(BT$133:BT149,RDGevent)+BV$107-1</f>
        <v>0</v>
      </c>
      <c r="BW149" s="43"/>
      <c r="BX149" s="138" t="str">
        <f t="shared" si="1163"/>
        <v/>
      </c>
      <c r="BY149" s="200" t="str">
        <f t="shared" si="1164"/>
        <v/>
      </c>
      <c r="BZ149" s="201">
        <f>COUNTIF(BX$133:BX149,OK)+COUNTIF(BX$133:BX149,RDGfix)+COUNTIF(BX$133:BX149,RDGave)+COUNTIF(BX$133:BX149,RDGevent)+BZ$107-1</f>
        <v>0</v>
      </c>
      <c r="CA149" s="43"/>
      <c r="CB149" s="138" t="str">
        <f t="shared" si="1165"/>
        <v/>
      </c>
      <c r="CC149" s="200" t="str">
        <f t="shared" si="1166"/>
        <v/>
      </c>
      <c r="CD149" s="201">
        <f>COUNTIF(CB$133:CB149,OK)+COUNTIF(CB$133:CB149,RDGfix)+COUNTIF(CB$133:CB149,RDGave)+COUNTIF(CB$133:CB149,RDGevent)+CD$107-1</f>
        <v>0</v>
      </c>
      <c r="CE149" s="43"/>
      <c r="CF149" s="138" t="str">
        <f t="shared" si="1167"/>
        <v/>
      </c>
      <c r="CG149" s="200" t="str">
        <f t="shared" si="1168"/>
        <v/>
      </c>
      <c r="CH149" s="201">
        <f>COUNTIF(CF$133:CF149,OK)+COUNTIF(CF$133:CF149,RDGfix)+COUNTIF(CF$133:CF149,RDGave)+COUNTIF(CF$133:CF149,RDGevent)+CH$107-1</f>
        <v>0</v>
      </c>
      <c r="CI149" s="43"/>
      <c r="CJ149" s="138" t="str">
        <f t="shared" si="1169"/>
        <v/>
      </c>
      <c r="CK149" s="200" t="str">
        <f t="shared" si="1170"/>
        <v/>
      </c>
      <c r="CL149" s="201">
        <f>COUNTIF(CJ$133:CJ149,OK)+COUNTIF(CJ$133:CJ149,RDGfix)+COUNTIF(CJ$133:CJ149,RDGave)+COUNTIF(CJ$133:CJ149,RDGevent)+CL$107-1</f>
        <v>0</v>
      </c>
      <c r="CM149" s="43"/>
      <c r="CN149" s="138" t="str">
        <f t="shared" si="1171"/>
        <v/>
      </c>
      <c r="CO149" s="200" t="str">
        <f t="shared" si="1172"/>
        <v/>
      </c>
      <c r="CP149" s="201">
        <f>COUNTIF(CN$133:CN149,OK)+COUNTIF(CN$133:CN149,RDGfix)+COUNTIF(CN$133:CN149,RDGave)+COUNTIF(CN$133:CN149,RDGevent)+CP$107-1</f>
        <v>0</v>
      </c>
      <c r="CQ149" s="43"/>
      <c r="CR149" s="138" t="str">
        <f t="shared" si="1173"/>
        <v/>
      </c>
      <c r="CS149" s="200" t="str">
        <f t="shared" si="1174"/>
        <v/>
      </c>
      <c r="CT149" s="201">
        <f>COUNTIF(CR$133:CR149,OK)+COUNTIF(CR$133:CR149,RDGfix)+COUNTIF(CR$133:CR149,RDGave)+COUNTIF(CR$133:CR149,RDGevent)+CT$107-1</f>
        <v>0</v>
      </c>
      <c r="CU149" s="43"/>
      <c r="CV149" s="138" t="str">
        <f t="shared" si="1175"/>
        <v/>
      </c>
      <c r="CW149" s="200" t="str">
        <f t="shared" si="1176"/>
        <v/>
      </c>
      <c r="CX149" s="201">
        <f>COUNTIF(CV$133:CV149,OK)+COUNTIF(CV$133:CV149,RDGfix)+COUNTIF(CV$133:CV149,RDGave)+COUNTIF(CV$133:CV149,RDGevent)+CX$107-1</f>
        <v>0</v>
      </c>
      <c r="CY149" s="43"/>
      <c r="CZ149" s="138" t="str">
        <f t="shared" si="1177"/>
        <v/>
      </c>
      <c r="DA149" s="200" t="str">
        <f t="shared" si="1178"/>
        <v/>
      </c>
      <c r="DB149" s="201">
        <f>COUNTIF(CZ$133:CZ149,OK)+COUNTIF(CZ$133:CZ149,RDGfix)+COUNTIF(CZ$133:CZ149,RDGave)+COUNTIF(CZ$133:CZ149,RDGevent)+DB$107-1</f>
        <v>0</v>
      </c>
      <c r="DC149" s="43"/>
      <c r="DD149" s="138" t="str">
        <f t="shared" si="1179"/>
        <v/>
      </c>
      <c r="DE149" s="200" t="str">
        <f t="shared" si="1180"/>
        <v/>
      </c>
      <c r="DF149" s="201">
        <f>COUNTIF(DD$133:DD149,OK)+COUNTIF(DD$133:DD149,RDGfix)+COUNTIF(DD$133:DD149,RDGave)+COUNTIF(DD$133:DD149,RDGevent)+DF$107-1</f>
        <v>0</v>
      </c>
      <c r="DG149" s="43"/>
      <c r="DH149" s="138" t="str">
        <f t="shared" si="1181"/>
        <v/>
      </c>
      <c r="DI149" s="200" t="str">
        <f t="shared" si="1182"/>
        <v/>
      </c>
      <c r="DJ149" s="201">
        <f>COUNTIF(DH$133:DH149,OK)+COUNTIF(DH$133:DH149,RDGfix)+COUNTIF(DH$133:DH149,RDGave)+COUNTIF(DH$133:DH149,RDGevent)+DJ$107-1</f>
        <v>0</v>
      </c>
      <c r="DK149" s="43"/>
      <c r="DL149" s="138" t="str">
        <f t="shared" si="1183"/>
        <v/>
      </c>
      <c r="DM149" s="200" t="str">
        <f t="shared" si="1184"/>
        <v/>
      </c>
      <c r="DN149" s="201">
        <f>COUNTIF(DL$133:DL149,OK)+COUNTIF(DL$133:DL149,RDGfix)+COUNTIF(DL$133:DL149,RDGave)+COUNTIF(DL$133:DL149,RDGevent)+DN$107-1</f>
        <v>0</v>
      </c>
      <c r="DO149" s="43"/>
      <c r="DP149" s="138" t="str">
        <f t="shared" si="1185"/>
        <v/>
      </c>
      <c r="DQ149" s="200" t="str">
        <f t="shared" si="1186"/>
        <v/>
      </c>
      <c r="DR149" s="201">
        <f>COUNTIF(DP$133:DP149,OK)+COUNTIF(DP$133:DP149,RDGfix)+COUNTIF(DP$133:DP149,RDGave)+COUNTIF(DP$133:DP149,RDGevent)+DR$107-1</f>
        <v>0</v>
      </c>
      <c r="DS149" s="43"/>
      <c r="DT149" s="138" t="str">
        <f t="shared" si="1187"/>
        <v/>
      </c>
      <c r="DU149" s="200" t="str">
        <f t="shared" si="1188"/>
        <v/>
      </c>
      <c r="DV149" s="201">
        <f>COUNTIF(DT$133:DT149,OK)+COUNTIF(DT$133:DT149,RDGfix)+COUNTIF(DT$133:DT149,RDGave)+COUNTIF(DT$133:DT149,RDGevent)+DV$107-1</f>
        <v>0</v>
      </c>
      <c r="DW149" s="43"/>
      <c r="DX149" s="138" t="str">
        <f t="shared" si="1189"/>
        <v/>
      </c>
      <c r="DY149" s="200" t="str">
        <f t="shared" si="1190"/>
        <v/>
      </c>
      <c r="DZ149" s="201">
        <f>COUNTIF(DX$133:DX149,OK)+COUNTIF(DX$133:DX149,RDGfix)+COUNTIF(DX$133:DX149,RDGave)+COUNTIF(DX$133:DX149,RDGevent)+DZ$107-1</f>
        <v>0</v>
      </c>
      <c r="EA149" s="43"/>
      <c r="EB149" s="138" t="str">
        <f t="shared" si="1191"/>
        <v/>
      </c>
      <c r="EC149" s="200" t="str">
        <f t="shared" si="1192"/>
        <v/>
      </c>
      <c r="ED149" s="201">
        <f>COUNTIF(EB$133:EB149,OK)+COUNTIF(EB$133:EB149,RDGfix)+COUNTIF(EB$133:EB149,RDGave)+COUNTIF(EB$133:EB149,RDGevent)+ED$107-1</f>
        <v>0</v>
      </c>
      <c r="EE149" s="43"/>
      <c r="EF149" s="138" t="str">
        <f t="shared" si="1193"/>
        <v/>
      </c>
      <c r="EG149" s="200" t="str">
        <f t="shared" si="1194"/>
        <v/>
      </c>
      <c r="EH149" s="201">
        <f>COUNTIF(EF$133:EF149,OK)+COUNTIF(EF$133:EF149,RDGfix)+COUNTIF(EF$133:EF149,RDGave)+COUNTIF(EF$133:EF149,RDGevent)+EH$107-1</f>
        <v>0</v>
      </c>
      <c r="EI149" s="43"/>
      <c r="EJ149" s="138" t="str">
        <f t="shared" si="1195"/>
        <v/>
      </c>
      <c r="EK149" s="200" t="str">
        <f t="shared" si="1196"/>
        <v/>
      </c>
      <c r="EL149" s="201">
        <f>COUNTIF(EJ$133:EJ149,OK)+COUNTIF(EJ$133:EJ149,RDGfix)+COUNTIF(EJ$133:EJ149,RDGave)+COUNTIF(EJ$133:EJ149,RDGevent)+EL$107-1</f>
        <v>0</v>
      </c>
      <c r="EM149" s="43"/>
      <c r="EN149" s="138" t="str">
        <f t="shared" si="1197"/>
        <v/>
      </c>
      <c r="EO149" s="200" t="str">
        <f t="shared" si="1198"/>
        <v/>
      </c>
      <c r="EP149" s="201">
        <f>COUNTIF(EN$133:EN149,OK)+COUNTIF(EN$133:EN149,RDGfix)+COUNTIF(EN$133:EN149,RDGave)+COUNTIF(EN$133:EN149,RDGevent)+EP$107-1</f>
        <v>0</v>
      </c>
      <c r="EQ149" s="43"/>
      <c r="ER149" s="138" t="str">
        <f t="shared" si="1199"/>
        <v/>
      </c>
      <c r="ES149" s="200" t="str">
        <f t="shared" si="1200"/>
        <v/>
      </c>
      <c r="ET149" s="201">
        <f>COUNTIF(ER$133:ER149,OK)+COUNTIF(ER$133:ER149,RDGfix)+COUNTIF(ER$133:ER149,RDGave)+COUNTIF(ER$133:ER149,RDGevent)+ET$107-1</f>
        <v>0</v>
      </c>
      <c r="EU149" s="43"/>
      <c r="EV149" s="138" t="str">
        <f t="shared" si="1201"/>
        <v/>
      </c>
      <c r="EW149" s="200" t="str">
        <f t="shared" si="1202"/>
        <v/>
      </c>
      <c r="EX149" s="201">
        <f>COUNTIF(EV$133:EV149,OK)+COUNTIF(EV$133:EV149,RDGfix)+COUNTIF(EV$133:EV149,RDGave)+COUNTIF(EV$133:EV149,RDGevent)+EX$107-1</f>
        <v>0</v>
      </c>
      <c r="EY149" s="43"/>
      <c r="EZ149" s="138" t="str">
        <f t="shared" si="1203"/>
        <v/>
      </c>
      <c r="FA149" s="200" t="str">
        <f t="shared" si="1204"/>
        <v/>
      </c>
      <c r="FB149" s="201">
        <f>COUNTIF(EZ$133:EZ149,OK)+COUNTIF(EZ$133:EZ149,RDGfix)+COUNTIF(EZ$133:EZ149,RDGave)+COUNTIF(EZ$133:EZ149,RDGevent)+FB$107-1</f>
        <v>0</v>
      </c>
      <c r="FC149" s="43"/>
      <c r="FD149" s="138" t="str">
        <f t="shared" si="1205"/>
        <v/>
      </c>
      <c r="FE149" s="200" t="str">
        <f t="shared" si="1206"/>
        <v/>
      </c>
      <c r="FF149" s="201">
        <f>COUNTIF(FD$133:FD149,OK)+COUNTIF(FD$133:FD149,RDGfix)+COUNTIF(FD$133:FD149,RDGave)+COUNTIF(FD$133:FD149,RDGevent)+FF$107-1</f>
        <v>0</v>
      </c>
      <c r="FG149" s="43"/>
      <c r="FH149" s="138" t="str">
        <f t="shared" si="1207"/>
        <v/>
      </c>
      <c r="FI149" s="200" t="str">
        <f t="shared" si="1208"/>
        <v/>
      </c>
      <c r="FJ149" s="218">
        <f>COUNTIF(FH$133:FH149,OK)+COUNTIF(FH$133:FH149,RDGfix)+COUNTIF(FH$133:FH149,RDGave)+COUNTIF(FH$133:FH149,RDGevent)+FJ$107-1</f>
        <v>0</v>
      </c>
      <c r="FK149" s="2"/>
      <c r="FL149" s="53"/>
      <c r="FM149" s="2"/>
    </row>
    <row r="150" spans="2:169">
      <c r="B150" s="139"/>
      <c r="C150" s="43"/>
      <c r="D150" s="138" t="str">
        <f t="shared" si="1128"/>
        <v/>
      </c>
      <c r="E150" s="200" t="str">
        <f t="shared" si="649"/>
        <v/>
      </c>
      <c r="F150" s="201">
        <f>COUNTIF(D$133:D150,OK)+COUNTIF(D$133:D150,RDGfix)+COUNTIF(D$133:D150,RDGave)+COUNTIF(D$133:D150,RDGevent)</f>
        <v>0</v>
      </c>
      <c r="G150" s="242"/>
      <c r="H150" s="138" t="str">
        <f t="shared" si="1129"/>
        <v/>
      </c>
      <c r="I150" s="200" t="str">
        <f t="shared" si="1130"/>
        <v/>
      </c>
      <c r="J150" s="201">
        <f>COUNTIF(H$133:H150,OK)+COUNTIF(H$133:H150,RDGfix)+COUNTIF(H$133:H150,RDGave)+COUNTIF(H$133:H150,RDGevent)+J$107-1</f>
        <v>0</v>
      </c>
      <c r="K150" s="43"/>
      <c r="L150" s="138" t="str">
        <f t="shared" si="1131"/>
        <v/>
      </c>
      <c r="M150" s="200" t="str">
        <f t="shared" si="1132"/>
        <v/>
      </c>
      <c r="N150" s="201">
        <f>COUNTIF(L$133:L150,OK)+COUNTIF(L$133:L150,RDGfix)+COUNTIF(L$133:L150,RDGave)+COUNTIF(L$133:L150,RDGevent)+N$107-1</f>
        <v>0</v>
      </c>
      <c r="O150" s="43"/>
      <c r="P150" s="138" t="str">
        <f t="shared" si="1133"/>
        <v/>
      </c>
      <c r="Q150" s="200" t="str">
        <f t="shared" si="1134"/>
        <v/>
      </c>
      <c r="R150" s="201">
        <f>COUNTIF(P$133:P150,OK)+COUNTIF(P$133:P150,RDGfix)+COUNTIF(P$133:P150,RDGave)+COUNTIF(P$133:P150,RDGevent)+R$107-1</f>
        <v>0</v>
      </c>
      <c r="S150" s="43"/>
      <c r="T150" s="138" t="str">
        <f t="shared" si="1135"/>
        <v/>
      </c>
      <c r="U150" s="200" t="str">
        <f t="shared" si="1136"/>
        <v/>
      </c>
      <c r="V150" s="201">
        <f>COUNTIF(T$133:T150,OK)+COUNTIF(T$133:T150,RDGfix)+COUNTIF(T$133:T150,RDGave)+COUNTIF(T$133:T150,RDGevent)+V$107-1</f>
        <v>0</v>
      </c>
      <c r="W150" s="43"/>
      <c r="X150" s="138" t="str">
        <f t="shared" si="1137"/>
        <v/>
      </c>
      <c r="Y150" s="200" t="str">
        <f t="shared" si="1138"/>
        <v/>
      </c>
      <c r="Z150" s="201">
        <f>COUNTIF(X$133:X150,OK)+COUNTIF(X$133:X150,RDGfix)+COUNTIF(X$133:X150,RDGave)+COUNTIF(X$133:X150,RDGevent)+Z$107-1</f>
        <v>0</v>
      </c>
      <c r="AA150" s="43"/>
      <c r="AB150" s="138" t="str">
        <f t="shared" si="1139"/>
        <v/>
      </c>
      <c r="AC150" s="200" t="str">
        <f t="shared" si="1140"/>
        <v/>
      </c>
      <c r="AD150" s="201">
        <f>COUNTIF(AB$133:AB150,OK)+COUNTIF(AB$133:AB150,RDGfix)+COUNTIF(AB$133:AB150,RDGave)+COUNTIF(AB$133:AB150,RDGevent)+AD$107-1</f>
        <v>0</v>
      </c>
      <c r="AE150" s="43"/>
      <c r="AF150" s="138" t="str">
        <f t="shared" si="1141"/>
        <v/>
      </c>
      <c r="AG150" s="200" t="str">
        <f t="shared" si="1142"/>
        <v/>
      </c>
      <c r="AH150" s="201">
        <f>COUNTIF(AF$133:AF150,OK)+COUNTIF(AF$133:AF150,RDGfix)+COUNTIF(AF$133:AF150,RDGave)+COUNTIF(AF$133:AF150,RDGevent)+AH$107-1</f>
        <v>0</v>
      </c>
      <c r="AI150" s="43"/>
      <c r="AJ150" s="138" t="str">
        <f t="shared" si="1143"/>
        <v/>
      </c>
      <c r="AK150" s="200" t="str">
        <f t="shared" si="1144"/>
        <v/>
      </c>
      <c r="AL150" s="201">
        <f>COUNTIF(AJ$133:AJ150,OK)+COUNTIF(AJ$133:AJ150,RDGfix)+COUNTIF(AJ$133:AJ150,RDGave)+COUNTIF(AJ$133:AJ150,RDGevent)+AL$107-1</f>
        <v>0</v>
      </c>
      <c r="AM150" s="43"/>
      <c r="AN150" s="138" t="str">
        <f t="shared" si="1145"/>
        <v/>
      </c>
      <c r="AO150" s="200" t="str">
        <f t="shared" si="1146"/>
        <v/>
      </c>
      <c r="AP150" s="201">
        <f>COUNTIF(AN$133:AN150,OK)+COUNTIF(AN$133:AN150,RDGfix)+COUNTIF(AN$133:AN150,RDGave)+COUNTIF(AN$133:AN150,RDGevent)+AP$107-1</f>
        <v>0</v>
      </c>
      <c r="AQ150" s="43"/>
      <c r="AR150" s="138" t="str">
        <f t="shared" si="1147"/>
        <v/>
      </c>
      <c r="AS150" s="200" t="str">
        <f t="shared" si="1148"/>
        <v/>
      </c>
      <c r="AT150" s="201">
        <f>COUNTIF(AR$133:AR150,OK)+COUNTIF(AR$133:AR150,RDGfix)+COUNTIF(AR$133:AR150,RDGave)+COUNTIF(AR$133:AR150,RDGevent)+AT$107-1</f>
        <v>0</v>
      </c>
      <c r="AU150" s="43"/>
      <c r="AV150" s="138" t="str">
        <f t="shared" si="1149"/>
        <v/>
      </c>
      <c r="AW150" s="200" t="str">
        <f t="shared" si="1150"/>
        <v/>
      </c>
      <c r="AX150" s="201">
        <f>COUNTIF(AV$133:AV150,OK)+COUNTIF(AV$133:AV150,RDGfix)+COUNTIF(AV$133:AV150,RDGave)+COUNTIF(AV$133:AV150,RDGevent)+AX$107-1</f>
        <v>0</v>
      </c>
      <c r="AY150" s="43"/>
      <c r="AZ150" s="138" t="str">
        <f t="shared" si="1151"/>
        <v/>
      </c>
      <c r="BA150" s="200" t="str">
        <f t="shared" si="1152"/>
        <v/>
      </c>
      <c r="BB150" s="201">
        <f>COUNTIF(AZ$133:AZ150,OK)+COUNTIF(AZ$133:AZ150,RDGfix)+COUNTIF(AZ$133:AZ150,RDGave)+COUNTIF(AZ$133:AZ150,RDGevent)+BB$107-1</f>
        <v>0</v>
      </c>
      <c r="BC150" s="43"/>
      <c r="BD150" s="138" t="str">
        <f t="shared" si="1153"/>
        <v/>
      </c>
      <c r="BE150" s="200" t="str">
        <f t="shared" si="1154"/>
        <v/>
      </c>
      <c r="BF150" s="201">
        <f>COUNTIF(BD$133:BD150,OK)+COUNTIF(BD$133:BD150,RDGfix)+COUNTIF(BD$133:BD150,RDGave)+COUNTIF(BD$133:BD150,RDGevent)+BF$107-1</f>
        <v>0</v>
      </c>
      <c r="BG150" s="43"/>
      <c r="BH150" s="138" t="str">
        <f t="shared" si="1155"/>
        <v/>
      </c>
      <c r="BI150" s="200" t="str">
        <f t="shared" si="1156"/>
        <v/>
      </c>
      <c r="BJ150" s="201">
        <f>COUNTIF(BH$133:BH150,OK)+COUNTIF(BH$133:BH150,RDGfix)+COUNTIF(BH$133:BH150,RDGave)+COUNTIF(BH$133:BH150,RDGevent)+BJ$107-1</f>
        <v>0</v>
      </c>
      <c r="BK150" s="43"/>
      <c r="BL150" s="138" t="str">
        <f t="shared" si="1157"/>
        <v/>
      </c>
      <c r="BM150" s="200" t="str">
        <f t="shared" si="1158"/>
        <v/>
      </c>
      <c r="BN150" s="201">
        <f>COUNTIF(BL$133:BL150,OK)+COUNTIF(BL$133:BL150,RDGfix)+COUNTIF(BL$133:BL150,RDGave)+COUNTIF(BL$133:BL150,RDGevent)+BN$107-1</f>
        <v>0</v>
      </c>
      <c r="BO150" s="43"/>
      <c r="BP150" s="138" t="str">
        <f t="shared" si="1159"/>
        <v/>
      </c>
      <c r="BQ150" s="200" t="str">
        <f t="shared" si="1160"/>
        <v/>
      </c>
      <c r="BR150" s="201">
        <f>COUNTIF(BP$133:BP150,OK)+COUNTIF(BP$133:BP150,RDGfix)+COUNTIF(BP$133:BP150,RDGave)+COUNTIF(BP$133:BP150,RDGevent)+BR$107-1</f>
        <v>0</v>
      </c>
      <c r="BS150" s="43"/>
      <c r="BT150" s="138" t="str">
        <f t="shared" si="1161"/>
        <v/>
      </c>
      <c r="BU150" s="200" t="str">
        <f t="shared" si="1162"/>
        <v/>
      </c>
      <c r="BV150" s="201">
        <f>COUNTIF(BT$133:BT150,OK)+COUNTIF(BT$133:BT150,RDGfix)+COUNTIF(BT$133:BT150,RDGave)+COUNTIF(BT$133:BT150,RDGevent)+BV$107-1</f>
        <v>0</v>
      </c>
      <c r="BW150" s="43"/>
      <c r="BX150" s="138" t="str">
        <f t="shared" si="1163"/>
        <v/>
      </c>
      <c r="BY150" s="200" t="str">
        <f t="shared" si="1164"/>
        <v/>
      </c>
      <c r="BZ150" s="201">
        <f>COUNTIF(BX$133:BX150,OK)+COUNTIF(BX$133:BX150,RDGfix)+COUNTIF(BX$133:BX150,RDGave)+COUNTIF(BX$133:BX150,RDGevent)+BZ$107-1</f>
        <v>0</v>
      </c>
      <c r="CA150" s="43"/>
      <c r="CB150" s="138" t="str">
        <f t="shared" si="1165"/>
        <v/>
      </c>
      <c r="CC150" s="200" t="str">
        <f t="shared" si="1166"/>
        <v/>
      </c>
      <c r="CD150" s="201">
        <f>COUNTIF(CB$133:CB150,OK)+COUNTIF(CB$133:CB150,RDGfix)+COUNTIF(CB$133:CB150,RDGave)+COUNTIF(CB$133:CB150,RDGevent)+CD$107-1</f>
        <v>0</v>
      </c>
      <c r="CE150" s="43"/>
      <c r="CF150" s="138" t="str">
        <f t="shared" si="1167"/>
        <v/>
      </c>
      <c r="CG150" s="200" t="str">
        <f t="shared" si="1168"/>
        <v/>
      </c>
      <c r="CH150" s="201">
        <f>COUNTIF(CF$133:CF150,OK)+COUNTIF(CF$133:CF150,RDGfix)+COUNTIF(CF$133:CF150,RDGave)+COUNTIF(CF$133:CF150,RDGevent)+CH$107-1</f>
        <v>0</v>
      </c>
      <c r="CI150" s="43"/>
      <c r="CJ150" s="138" t="str">
        <f t="shared" si="1169"/>
        <v/>
      </c>
      <c r="CK150" s="200" t="str">
        <f t="shared" si="1170"/>
        <v/>
      </c>
      <c r="CL150" s="201">
        <f>COUNTIF(CJ$133:CJ150,OK)+COUNTIF(CJ$133:CJ150,RDGfix)+COUNTIF(CJ$133:CJ150,RDGave)+COUNTIF(CJ$133:CJ150,RDGevent)+CL$107-1</f>
        <v>0</v>
      </c>
      <c r="CM150" s="43"/>
      <c r="CN150" s="138" t="str">
        <f t="shared" si="1171"/>
        <v/>
      </c>
      <c r="CO150" s="200" t="str">
        <f t="shared" si="1172"/>
        <v/>
      </c>
      <c r="CP150" s="201">
        <f>COUNTIF(CN$133:CN150,OK)+COUNTIF(CN$133:CN150,RDGfix)+COUNTIF(CN$133:CN150,RDGave)+COUNTIF(CN$133:CN150,RDGevent)+CP$107-1</f>
        <v>0</v>
      </c>
      <c r="CQ150" s="43"/>
      <c r="CR150" s="138" t="str">
        <f t="shared" si="1173"/>
        <v/>
      </c>
      <c r="CS150" s="200" t="str">
        <f t="shared" si="1174"/>
        <v/>
      </c>
      <c r="CT150" s="201">
        <f>COUNTIF(CR$133:CR150,OK)+COUNTIF(CR$133:CR150,RDGfix)+COUNTIF(CR$133:CR150,RDGave)+COUNTIF(CR$133:CR150,RDGevent)+CT$107-1</f>
        <v>0</v>
      </c>
      <c r="CU150" s="43"/>
      <c r="CV150" s="138" t="str">
        <f t="shared" si="1175"/>
        <v/>
      </c>
      <c r="CW150" s="200" t="str">
        <f t="shared" si="1176"/>
        <v/>
      </c>
      <c r="CX150" s="201">
        <f>COUNTIF(CV$133:CV150,OK)+COUNTIF(CV$133:CV150,RDGfix)+COUNTIF(CV$133:CV150,RDGave)+COUNTIF(CV$133:CV150,RDGevent)+CX$107-1</f>
        <v>0</v>
      </c>
      <c r="CY150" s="43"/>
      <c r="CZ150" s="138" t="str">
        <f t="shared" si="1177"/>
        <v/>
      </c>
      <c r="DA150" s="200" t="str">
        <f t="shared" si="1178"/>
        <v/>
      </c>
      <c r="DB150" s="201">
        <f>COUNTIF(CZ$133:CZ150,OK)+COUNTIF(CZ$133:CZ150,RDGfix)+COUNTIF(CZ$133:CZ150,RDGave)+COUNTIF(CZ$133:CZ150,RDGevent)+DB$107-1</f>
        <v>0</v>
      </c>
      <c r="DC150" s="43"/>
      <c r="DD150" s="138" t="str">
        <f t="shared" si="1179"/>
        <v/>
      </c>
      <c r="DE150" s="200" t="str">
        <f t="shared" si="1180"/>
        <v/>
      </c>
      <c r="DF150" s="201">
        <f>COUNTIF(DD$133:DD150,OK)+COUNTIF(DD$133:DD150,RDGfix)+COUNTIF(DD$133:DD150,RDGave)+COUNTIF(DD$133:DD150,RDGevent)+DF$107-1</f>
        <v>0</v>
      </c>
      <c r="DG150" s="43"/>
      <c r="DH150" s="138" t="str">
        <f t="shared" si="1181"/>
        <v/>
      </c>
      <c r="DI150" s="200" t="str">
        <f t="shared" si="1182"/>
        <v/>
      </c>
      <c r="DJ150" s="201">
        <f>COUNTIF(DH$133:DH150,OK)+COUNTIF(DH$133:DH150,RDGfix)+COUNTIF(DH$133:DH150,RDGave)+COUNTIF(DH$133:DH150,RDGevent)+DJ$107-1</f>
        <v>0</v>
      </c>
      <c r="DK150" s="43"/>
      <c r="DL150" s="138" t="str">
        <f t="shared" si="1183"/>
        <v/>
      </c>
      <c r="DM150" s="200" t="str">
        <f t="shared" si="1184"/>
        <v/>
      </c>
      <c r="DN150" s="201">
        <f>COUNTIF(DL$133:DL150,OK)+COUNTIF(DL$133:DL150,RDGfix)+COUNTIF(DL$133:DL150,RDGave)+COUNTIF(DL$133:DL150,RDGevent)+DN$107-1</f>
        <v>0</v>
      </c>
      <c r="DO150" s="43"/>
      <c r="DP150" s="138" t="str">
        <f t="shared" si="1185"/>
        <v/>
      </c>
      <c r="DQ150" s="200" t="str">
        <f t="shared" si="1186"/>
        <v/>
      </c>
      <c r="DR150" s="201">
        <f>COUNTIF(DP$133:DP150,OK)+COUNTIF(DP$133:DP150,RDGfix)+COUNTIF(DP$133:DP150,RDGave)+COUNTIF(DP$133:DP150,RDGevent)+DR$107-1</f>
        <v>0</v>
      </c>
      <c r="DS150" s="43"/>
      <c r="DT150" s="138" t="str">
        <f t="shared" si="1187"/>
        <v/>
      </c>
      <c r="DU150" s="200" t="str">
        <f t="shared" si="1188"/>
        <v/>
      </c>
      <c r="DV150" s="201">
        <f>COUNTIF(DT$133:DT150,OK)+COUNTIF(DT$133:DT150,RDGfix)+COUNTIF(DT$133:DT150,RDGave)+COUNTIF(DT$133:DT150,RDGevent)+DV$107-1</f>
        <v>0</v>
      </c>
      <c r="DW150" s="43"/>
      <c r="DX150" s="138" t="str">
        <f t="shared" si="1189"/>
        <v/>
      </c>
      <c r="DY150" s="200" t="str">
        <f t="shared" si="1190"/>
        <v/>
      </c>
      <c r="DZ150" s="201">
        <f>COUNTIF(DX$133:DX150,OK)+COUNTIF(DX$133:DX150,RDGfix)+COUNTIF(DX$133:DX150,RDGave)+COUNTIF(DX$133:DX150,RDGevent)+DZ$107-1</f>
        <v>0</v>
      </c>
      <c r="EA150" s="43"/>
      <c r="EB150" s="138" t="str">
        <f t="shared" si="1191"/>
        <v/>
      </c>
      <c r="EC150" s="200" t="str">
        <f t="shared" si="1192"/>
        <v/>
      </c>
      <c r="ED150" s="201">
        <f>COUNTIF(EB$133:EB150,OK)+COUNTIF(EB$133:EB150,RDGfix)+COUNTIF(EB$133:EB150,RDGave)+COUNTIF(EB$133:EB150,RDGevent)+ED$107-1</f>
        <v>0</v>
      </c>
      <c r="EE150" s="43"/>
      <c r="EF150" s="138" t="str">
        <f t="shared" si="1193"/>
        <v/>
      </c>
      <c r="EG150" s="200" t="str">
        <f t="shared" si="1194"/>
        <v/>
      </c>
      <c r="EH150" s="201">
        <f>COUNTIF(EF$133:EF150,OK)+COUNTIF(EF$133:EF150,RDGfix)+COUNTIF(EF$133:EF150,RDGave)+COUNTIF(EF$133:EF150,RDGevent)+EH$107-1</f>
        <v>0</v>
      </c>
      <c r="EI150" s="43"/>
      <c r="EJ150" s="138" t="str">
        <f t="shared" si="1195"/>
        <v/>
      </c>
      <c r="EK150" s="200" t="str">
        <f t="shared" si="1196"/>
        <v/>
      </c>
      <c r="EL150" s="201">
        <f>COUNTIF(EJ$133:EJ150,OK)+COUNTIF(EJ$133:EJ150,RDGfix)+COUNTIF(EJ$133:EJ150,RDGave)+COUNTIF(EJ$133:EJ150,RDGevent)+EL$107-1</f>
        <v>0</v>
      </c>
      <c r="EM150" s="43"/>
      <c r="EN150" s="138" t="str">
        <f t="shared" si="1197"/>
        <v/>
      </c>
      <c r="EO150" s="200" t="str">
        <f t="shared" si="1198"/>
        <v/>
      </c>
      <c r="EP150" s="201">
        <f>COUNTIF(EN$133:EN150,OK)+COUNTIF(EN$133:EN150,RDGfix)+COUNTIF(EN$133:EN150,RDGave)+COUNTIF(EN$133:EN150,RDGevent)+EP$107-1</f>
        <v>0</v>
      </c>
      <c r="EQ150" s="43"/>
      <c r="ER150" s="138" t="str">
        <f t="shared" si="1199"/>
        <v/>
      </c>
      <c r="ES150" s="200" t="str">
        <f t="shared" si="1200"/>
        <v/>
      </c>
      <c r="ET150" s="201">
        <f>COUNTIF(ER$133:ER150,OK)+COUNTIF(ER$133:ER150,RDGfix)+COUNTIF(ER$133:ER150,RDGave)+COUNTIF(ER$133:ER150,RDGevent)+ET$107-1</f>
        <v>0</v>
      </c>
      <c r="EU150" s="43"/>
      <c r="EV150" s="138" t="str">
        <f t="shared" si="1201"/>
        <v/>
      </c>
      <c r="EW150" s="200" t="str">
        <f t="shared" si="1202"/>
        <v/>
      </c>
      <c r="EX150" s="201">
        <f>COUNTIF(EV$133:EV150,OK)+COUNTIF(EV$133:EV150,RDGfix)+COUNTIF(EV$133:EV150,RDGave)+COUNTIF(EV$133:EV150,RDGevent)+EX$107-1</f>
        <v>0</v>
      </c>
      <c r="EY150" s="43"/>
      <c r="EZ150" s="138" t="str">
        <f t="shared" si="1203"/>
        <v/>
      </c>
      <c r="FA150" s="200" t="str">
        <f t="shared" si="1204"/>
        <v/>
      </c>
      <c r="FB150" s="201">
        <f>COUNTIF(EZ$133:EZ150,OK)+COUNTIF(EZ$133:EZ150,RDGfix)+COUNTIF(EZ$133:EZ150,RDGave)+COUNTIF(EZ$133:EZ150,RDGevent)+FB$107-1</f>
        <v>0</v>
      </c>
      <c r="FC150" s="43"/>
      <c r="FD150" s="138" t="str">
        <f t="shared" si="1205"/>
        <v/>
      </c>
      <c r="FE150" s="200" t="str">
        <f t="shared" si="1206"/>
        <v/>
      </c>
      <c r="FF150" s="201">
        <f>COUNTIF(FD$133:FD150,OK)+COUNTIF(FD$133:FD150,RDGfix)+COUNTIF(FD$133:FD150,RDGave)+COUNTIF(FD$133:FD150,RDGevent)+FF$107-1</f>
        <v>0</v>
      </c>
      <c r="FG150" s="43"/>
      <c r="FH150" s="138" t="str">
        <f t="shared" si="1207"/>
        <v/>
      </c>
      <c r="FI150" s="200" t="str">
        <f t="shared" si="1208"/>
        <v/>
      </c>
      <c r="FJ150" s="218">
        <f>COUNTIF(FH$133:FH150,OK)+COUNTIF(FH$133:FH150,RDGfix)+COUNTIF(FH$133:FH150,RDGave)+COUNTIF(FH$133:FH150,RDGevent)+FJ$107-1</f>
        <v>0</v>
      </c>
      <c r="FK150" s="2"/>
      <c r="FL150" s="53"/>
      <c r="FM150" s="2"/>
    </row>
    <row r="151" spans="2:169">
      <c r="B151" s="139"/>
      <c r="C151" s="43"/>
      <c r="D151" s="138" t="str">
        <f t="shared" si="1128"/>
        <v/>
      </c>
      <c r="E151" s="200" t="str">
        <f t="shared" si="649"/>
        <v/>
      </c>
      <c r="F151" s="201">
        <f>COUNTIF(D$133:D151,OK)+COUNTIF(D$133:D151,RDGfix)+COUNTIF(D$133:D151,RDGave)+COUNTIF(D$133:D151,RDGevent)</f>
        <v>0</v>
      </c>
      <c r="G151" s="242"/>
      <c r="H151" s="138" t="str">
        <f t="shared" si="1129"/>
        <v/>
      </c>
      <c r="I151" s="200" t="str">
        <f t="shared" si="1130"/>
        <v/>
      </c>
      <c r="J151" s="201">
        <f>COUNTIF(H$133:H151,OK)+COUNTIF(H$133:H151,RDGfix)+COUNTIF(H$133:H151,RDGave)+COUNTIF(H$133:H151,RDGevent)+J$107-1</f>
        <v>0</v>
      </c>
      <c r="K151" s="43"/>
      <c r="L151" s="138" t="str">
        <f t="shared" si="1131"/>
        <v/>
      </c>
      <c r="M151" s="200" t="str">
        <f t="shared" si="1132"/>
        <v/>
      </c>
      <c r="N151" s="201">
        <f>COUNTIF(L$133:L151,OK)+COUNTIF(L$133:L151,RDGfix)+COUNTIF(L$133:L151,RDGave)+COUNTIF(L$133:L151,RDGevent)+N$107-1</f>
        <v>0</v>
      </c>
      <c r="O151" s="43"/>
      <c r="P151" s="138" t="str">
        <f t="shared" si="1133"/>
        <v/>
      </c>
      <c r="Q151" s="200" t="str">
        <f t="shared" si="1134"/>
        <v/>
      </c>
      <c r="R151" s="201">
        <f>COUNTIF(P$133:P151,OK)+COUNTIF(P$133:P151,RDGfix)+COUNTIF(P$133:P151,RDGave)+COUNTIF(P$133:P151,RDGevent)+R$107-1</f>
        <v>0</v>
      </c>
      <c r="S151" s="43"/>
      <c r="T151" s="138" t="str">
        <f t="shared" si="1135"/>
        <v/>
      </c>
      <c r="U151" s="200" t="str">
        <f t="shared" si="1136"/>
        <v/>
      </c>
      <c r="V151" s="201">
        <f>COUNTIF(T$133:T151,OK)+COUNTIF(T$133:T151,RDGfix)+COUNTIF(T$133:T151,RDGave)+COUNTIF(T$133:T151,RDGevent)+V$107-1</f>
        <v>0</v>
      </c>
      <c r="W151" s="43"/>
      <c r="X151" s="138" t="str">
        <f t="shared" si="1137"/>
        <v/>
      </c>
      <c r="Y151" s="200" t="str">
        <f t="shared" si="1138"/>
        <v/>
      </c>
      <c r="Z151" s="201">
        <f>COUNTIF(X$133:X151,OK)+COUNTIF(X$133:X151,RDGfix)+COUNTIF(X$133:X151,RDGave)+COUNTIF(X$133:X151,RDGevent)+Z$107-1</f>
        <v>0</v>
      </c>
      <c r="AA151" s="43"/>
      <c r="AB151" s="138" t="str">
        <f t="shared" si="1139"/>
        <v/>
      </c>
      <c r="AC151" s="200" t="str">
        <f t="shared" si="1140"/>
        <v/>
      </c>
      <c r="AD151" s="201">
        <f>COUNTIF(AB$133:AB151,OK)+COUNTIF(AB$133:AB151,RDGfix)+COUNTIF(AB$133:AB151,RDGave)+COUNTIF(AB$133:AB151,RDGevent)+AD$107-1</f>
        <v>0</v>
      </c>
      <c r="AE151" s="43"/>
      <c r="AF151" s="138" t="str">
        <f t="shared" si="1141"/>
        <v/>
      </c>
      <c r="AG151" s="200" t="str">
        <f t="shared" si="1142"/>
        <v/>
      </c>
      <c r="AH151" s="201">
        <f>COUNTIF(AF$133:AF151,OK)+COUNTIF(AF$133:AF151,RDGfix)+COUNTIF(AF$133:AF151,RDGave)+COUNTIF(AF$133:AF151,RDGevent)+AH$107-1</f>
        <v>0</v>
      </c>
      <c r="AI151" s="43"/>
      <c r="AJ151" s="138" t="str">
        <f t="shared" si="1143"/>
        <v/>
      </c>
      <c r="AK151" s="200" t="str">
        <f t="shared" si="1144"/>
        <v/>
      </c>
      <c r="AL151" s="201">
        <f>COUNTIF(AJ$133:AJ151,OK)+COUNTIF(AJ$133:AJ151,RDGfix)+COUNTIF(AJ$133:AJ151,RDGave)+COUNTIF(AJ$133:AJ151,RDGevent)+AL$107-1</f>
        <v>0</v>
      </c>
      <c r="AM151" s="43"/>
      <c r="AN151" s="138" t="str">
        <f t="shared" si="1145"/>
        <v/>
      </c>
      <c r="AO151" s="200" t="str">
        <f t="shared" si="1146"/>
        <v/>
      </c>
      <c r="AP151" s="201">
        <f>COUNTIF(AN$133:AN151,OK)+COUNTIF(AN$133:AN151,RDGfix)+COUNTIF(AN$133:AN151,RDGave)+COUNTIF(AN$133:AN151,RDGevent)+AP$107-1</f>
        <v>0</v>
      </c>
      <c r="AQ151" s="43"/>
      <c r="AR151" s="138" t="str">
        <f t="shared" si="1147"/>
        <v/>
      </c>
      <c r="AS151" s="200" t="str">
        <f t="shared" si="1148"/>
        <v/>
      </c>
      <c r="AT151" s="201">
        <f>COUNTIF(AR$133:AR151,OK)+COUNTIF(AR$133:AR151,RDGfix)+COUNTIF(AR$133:AR151,RDGave)+COUNTIF(AR$133:AR151,RDGevent)+AT$107-1</f>
        <v>0</v>
      </c>
      <c r="AU151" s="43"/>
      <c r="AV151" s="138" t="str">
        <f t="shared" si="1149"/>
        <v/>
      </c>
      <c r="AW151" s="200" t="str">
        <f t="shared" si="1150"/>
        <v/>
      </c>
      <c r="AX151" s="201">
        <f>COUNTIF(AV$133:AV151,OK)+COUNTIF(AV$133:AV151,RDGfix)+COUNTIF(AV$133:AV151,RDGave)+COUNTIF(AV$133:AV151,RDGevent)+AX$107-1</f>
        <v>0</v>
      </c>
      <c r="AY151" s="43"/>
      <c r="AZ151" s="138" t="str">
        <f t="shared" si="1151"/>
        <v/>
      </c>
      <c r="BA151" s="200" t="str">
        <f t="shared" si="1152"/>
        <v/>
      </c>
      <c r="BB151" s="201">
        <f>COUNTIF(AZ$133:AZ151,OK)+COUNTIF(AZ$133:AZ151,RDGfix)+COUNTIF(AZ$133:AZ151,RDGave)+COUNTIF(AZ$133:AZ151,RDGevent)+BB$107-1</f>
        <v>0</v>
      </c>
      <c r="BC151" s="43"/>
      <c r="BD151" s="138" t="str">
        <f t="shared" si="1153"/>
        <v/>
      </c>
      <c r="BE151" s="200" t="str">
        <f t="shared" si="1154"/>
        <v/>
      </c>
      <c r="BF151" s="201">
        <f>COUNTIF(BD$133:BD151,OK)+COUNTIF(BD$133:BD151,RDGfix)+COUNTIF(BD$133:BD151,RDGave)+COUNTIF(BD$133:BD151,RDGevent)+BF$107-1</f>
        <v>0</v>
      </c>
      <c r="BG151" s="43"/>
      <c r="BH151" s="138" t="str">
        <f t="shared" si="1155"/>
        <v/>
      </c>
      <c r="BI151" s="200" t="str">
        <f t="shared" si="1156"/>
        <v/>
      </c>
      <c r="BJ151" s="201">
        <f>COUNTIF(BH$133:BH151,OK)+COUNTIF(BH$133:BH151,RDGfix)+COUNTIF(BH$133:BH151,RDGave)+COUNTIF(BH$133:BH151,RDGevent)+BJ$107-1</f>
        <v>0</v>
      </c>
      <c r="BK151" s="43"/>
      <c r="BL151" s="138" t="str">
        <f t="shared" si="1157"/>
        <v/>
      </c>
      <c r="BM151" s="200" t="str">
        <f t="shared" si="1158"/>
        <v/>
      </c>
      <c r="BN151" s="201">
        <f>COUNTIF(BL$133:BL151,OK)+COUNTIF(BL$133:BL151,RDGfix)+COUNTIF(BL$133:BL151,RDGave)+COUNTIF(BL$133:BL151,RDGevent)+BN$107-1</f>
        <v>0</v>
      </c>
      <c r="BO151" s="43"/>
      <c r="BP151" s="138" t="str">
        <f t="shared" si="1159"/>
        <v/>
      </c>
      <c r="BQ151" s="200" t="str">
        <f t="shared" si="1160"/>
        <v/>
      </c>
      <c r="BR151" s="201">
        <f>COUNTIF(BP$133:BP151,OK)+COUNTIF(BP$133:BP151,RDGfix)+COUNTIF(BP$133:BP151,RDGave)+COUNTIF(BP$133:BP151,RDGevent)+BR$107-1</f>
        <v>0</v>
      </c>
      <c r="BS151" s="43"/>
      <c r="BT151" s="138" t="str">
        <f t="shared" si="1161"/>
        <v/>
      </c>
      <c r="BU151" s="200" t="str">
        <f t="shared" si="1162"/>
        <v/>
      </c>
      <c r="BV151" s="201">
        <f>COUNTIF(BT$133:BT151,OK)+COUNTIF(BT$133:BT151,RDGfix)+COUNTIF(BT$133:BT151,RDGave)+COUNTIF(BT$133:BT151,RDGevent)+BV$107-1</f>
        <v>0</v>
      </c>
      <c r="BW151" s="43"/>
      <c r="BX151" s="138" t="str">
        <f t="shared" si="1163"/>
        <v/>
      </c>
      <c r="BY151" s="200" t="str">
        <f t="shared" si="1164"/>
        <v/>
      </c>
      <c r="BZ151" s="201">
        <f>COUNTIF(BX$133:BX151,OK)+COUNTIF(BX$133:BX151,RDGfix)+COUNTIF(BX$133:BX151,RDGave)+COUNTIF(BX$133:BX151,RDGevent)+BZ$107-1</f>
        <v>0</v>
      </c>
      <c r="CA151" s="43"/>
      <c r="CB151" s="138" t="str">
        <f t="shared" si="1165"/>
        <v/>
      </c>
      <c r="CC151" s="200" t="str">
        <f t="shared" si="1166"/>
        <v/>
      </c>
      <c r="CD151" s="201">
        <f>COUNTIF(CB$133:CB151,OK)+COUNTIF(CB$133:CB151,RDGfix)+COUNTIF(CB$133:CB151,RDGave)+COUNTIF(CB$133:CB151,RDGevent)+CD$107-1</f>
        <v>0</v>
      </c>
      <c r="CE151" s="43"/>
      <c r="CF151" s="138" t="str">
        <f t="shared" si="1167"/>
        <v/>
      </c>
      <c r="CG151" s="200" t="str">
        <f t="shared" si="1168"/>
        <v/>
      </c>
      <c r="CH151" s="201">
        <f>COUNTIF(CF$133:CF151,OK)+COUNTIF(CF$133:CF151,RDGfix)+COUNTIF(CF$133:CF151,RDGave)+COUNTIF(CF$133:CF151,RDGevent)+CH$107-1</f>
        <v>0</v>
      </c>
      <c r="CI151" s="43"/>
      <c r="CJ151" s="138" t="str">
        <f t="shared" si="1169"/>
        <v/>
      </c>
      <c r="CK151" s="200" t="str">
        <f t="shared" si="1170"/>
        <v/>
      </c>
      <c r="CL151" s="201">
        <f>COUNTIF(CJ$133:CJ151,OK)+COUNTIF(CJ$133:CJ151,RDGfix)+COUNTIF(CJ$133:CJ151,RDGave)+COUNTIF(CJ$133:CJ151,RDGevent)+CL$107-1</f>
        <v>0</v>
      </c>
      <c r="CM151" s="43"/>
      <c r="CN151" s="138" t="str">
        <f t="shared" si="1171"/>
        <v/>
      </c>
      <c r="CO151" s="200" t="str">
        <f t="shared" si="1172"/>
        <v/>
      </c>
      <c r="CP151" s="201">
        <f>COUNTIF(CN$133:CN151,OK)+COUNTIF(CN$133:CN151,RDGfix)+COUNTIF(CN$133:CN151,RDGave)+COUNTIF(CN$133:CN151,RDGevent)+CP$107-1</f>
        <v>0</v>
      </c>
      <c r="CQ151" s="43"/>
      <c r="CR151" s="138" t="str">
        <f t="shared" si="1173"/>
        <v/>
      </c>
      <c r="CS151" s="200" t="str">
        <f t="shared" si="1174"/>
        <v/>
      </c>
      <c r="CT151" s="201">
        <f>COUNTIF(CR$133:CR151,OK)+COUNTIF(CR$133:CR151,RDGfix)+COUNTIF(CR$133:CR151,RDGave)+COUNTIF(CR$133:CR151,RDGevent)+CT$107-1</f>
        <v>0</v>
      </c>
      <c r="CU151" s="43"/>
      <c r="CV151" s="138" t="str">
        <f t="shared" si="1175"/>
        <v/>
      </c>
      <c r="CW151" s="200" t="str">
        <f t="shared" si="1176"/>
        <v/>
      </c>
      <c r="CX151" s="201">
        <f>COUNTIF(CV$133:CV151,OK)+COUNTIF(CV$133:CV151,RDGfix)+COUNTIF(CV$133:CV151,RDGave)+COUNTIF(CV$133:CV151,RDGevent)+CX$107-1</f>
        <v>0</v>
      </c>
      <c r="CY151" s="43"/>
      <c r="CZ151" s="138" t="str">
        <f t="shared" si="1177"/>
        <v/>
      </c>
      <c r="DA151" s="200" t="str">
        <f t="shared" si="1178"/>
        <v/>
      </c>
      <c r="DB151" s="201">
        <f>COUNTIF(CZ$133:CZ151,OK)+COUNTIF(CZ$133:CZ151,RDGfix)+COUNTIF(CZ$133:CZ151,RDGave)+COUNTIF(CZ$133:CZ151,RDGevent)+DB$107-1</f>
        <v>0</v>
      </c>
      <c r="DC151" s="43"/>
      <c r="DD151" s="138" t="str">
        <f t="shared" si="1179"/>
        <v/>
      </c>
      <c r="DE151" s="200" t="str">
        <f t="shared" si="1180"/>
        <v/>
      </c>
      <c r="DF151" s="201">
        <f>COUNTIF(DD$133:DD151,OK)+COUNTIF(DD$133:DD151,RDGfix)+COUNTIF(DD$133:DD151,RDGave)+COUNTIF(DD$133:DD151,RDGevent)+DF$107-1</f>
        <v>0</v>
      </c>
      <c r="DG151" s="43"/>
      <c r="DH151" s="138" t="str">
        <f t="shared" si="1181"/>
        <v/>
      </c>
      <c r="DI151" s="200" t="str">
        <f t="shared" si="1182"/>
        <v/>
      </c>
      <c r="DJ151" s="201">
        <f>COUNTIF(DH$133:DH151,OK)+COUNTIF(DH$133:DH151,RDGfix)+COUNTIF(DH$133:DH151,RDGave)+COUNTIF(DH$133:DH151,RDGevent)+DJ$107-1</f>
        <v>0</v>
      </c>
      <c r="DK151" s="43"/>
      <c r="DL151" s="138" t="str">
        <f t="shared" si="1183"/>
        <v/>
      </c>
      <c r="DM151" s="200" t="str">
        <f t="shared" si="1184"/>
        <v/>
      </c>
      <c r="DN151" s="201">
        <f>COUNTIF(DL$133:DL151,OK)+COUNTIF(DL$133:DL151,RDGfix)+COUNTIF(DL$133:DL151,RDGave)+COUNTIF(DL$133:DL151,RDGevent)+DN$107-1</f>
        <v>0</v>
      </c>
      <c r="DO151" s="43"/>
      <c r="DP151" s="138" t="str">
        <f t="shared" si="1185"/>
        <v/>
      </c>
      <c r="DQ151" s="200" t="str">
        <f t="shared" si="1186"/>
        <v/>
      </c>
      <c r="DR151" s="201">
        <f>COUNTIF(DP$133:DP151,OK)+COUNTIF(DP$133:DP151,RDGfix)+COUNTIF(DP$133:DP151,RDGave)+COUNTIF(DP$133:DP151,RDGevent)+DR$107-1</f>
        <v>0</v>
      </c>
      <c r="DS151" s="43"/>
      <c r="DT151" s="138" t="str">
        <f t="shared" si="1187"/>
        <v/>
      </c>
      <c r="DU151" s="200" t="str">
        <f t="shared" si="1188"/>
        <v/>
      </c>
      <c r="DV151" s="201">
        <f>COUNTIF(DT$133:DT151,OK)+COUNTIF(DT$133:DT151,RDGfix)+COUNTIF(DT$133:DT151,RDGave)+COUNTIF(DT$133:DT151,RDGevent)+DV$107-1</f>
        <v>0</v>
      </c>
      <c r="DW151" s="43"/>
      <c r="DX151" s="138" t="str">
        <f t="shared" si="1189"/>
        <v/>
      </c>
      <c r="DY151" s="200" t="str">
        <f t="shared" si="1190"/>
        <v/>
      </c>
      <c r="DZ151" s="201">
        <f>COUNTIF(DX$133:DX151,OK)+COUNTIF(DX$133:DX151,RDGfix)+COUNTIF(DX$133:DX151,RDGave)+COUNTIF(DX$133:DX151,RDGevent)+DZ$107-1</f>
        <v>0</v>
      </c>
      <c r="EA151" s="43"/>
      <c r="EB151" s="138" t="str">
        <f t="shared" si="1191"/>
        <v/>
      </c>
      <c r="EC151" s="200" t="str">
        <f t="shared" si="1192"/>
        <v/>
      </c>
      <c r="ED151" s="201">
        <f>COUNTIF(EB$133:EB151,OK)+COUNTIF(EB$133:EB151,RDGfix)+COUNTIF(EB$133:EB151,RDGave)+COUNTIF(EB$133:EB151,RDGevent)+ED$107-1</f>
        <v>0</v>
      </c>
      <c r="EE151" s="43"/>
      <c r="EF151" s="138" t="str">
        <f t="shared" si="1193"/>
        <v/>
      </c>
      <c r="EG151" s="200" t="str">
        <f t="shared" si="1194"/>
        <v/>
      </c>
      <c r="EH151" s="201">
        <f>COUNTIF(EF$133:EF151,OK)+COUNTIF(EF$133:EF151,RDGfix)+COUNTIF(EF$133:EF151,RDGave)+COUNTIF(EF$133:EF151,RDGevent)+EH$107-1</f>
        <v>0</v>
      </c>
      <c r="EI151" s="43"/>
      <c r="EJ151" s="138" t="str">
        <f t="shared" si="1195"/>
        <v/>
      </c>
      <c r="EK151" s="200" t="str">
        <f t="shared" si="1196"/>
        <v/>
      </c>
      <c r="EL151" s="201">
        <f>COUNTIF(EJ$133:EJ151,OK)+COUNTIF(EJ$133:EJ151,RDGfix)+COUNTIF(EJ$133:EJ151,RDGave)+COUNTIF(EJ$133:EJ151,RDGevent)+EL$107-1</f>
        <v>0</v>
      </c>
      <c r="EM151" s="43"/>
      <c r="EN151" s="138" t="str">
        <f t="shared" si="1197"/>
        <v/>
      </c>
      <c r="EO151" s="200" t="str">
        <f t="shared" si="1198"/>
        <v/>
      </c>
      <c r="EP151" s="201">
        <f>COUNTIF(EN$133:EN151,OK)+COUNTIF(EN$133:EN151,RDGfix)+COUNTIF(EN$133:EN151,RDGave)+COUNTIF(EN$133:EN151,RDGevent)+EP$107-1</f>
        <v>0</v>
      </c>
      <c r="EQ151" s="43"/>
      <c r="ER151" s="138" t="str">
        <f t="shared" si="1199"/>
        <v/>
      </c>
      <c r="ES151" s="200" t="str">
        <f t="shared" si="1200"/>
        <v/>
      </c>
      <c r="ET151" s="201">
        <f>COUNTIF(ER$133:ER151,OK)+COUNTIF(ER$133:ER151,RDGfix)+COUNTIF(ER$133:ER151,RDGave)+COUNTIF(ER$133:ER151,RDGevent)+ET$107-1</f>
        <v>0</v>
      </c>
      <c r="EU151" s="43"/>
      <c r="EV151" s="138" t="str">
        <f t="shared" si="1201"/>
        <v/>
      </c>
      <c r="EW151" s="200" t="str">
        <f t="shared" si="1202"/>
        <v/>
      </c>
      <c r="EX151" s="201">
        <f>COUNTIF(EV$133:EV151,OK)+COUNTIF(EV$133:EV151,RDGfix)+COUNTIF(EV$133:EV151,RDGave)+COUNTIF(EV$133:EV151,RDGevent)+EX$107-1</f>
        <v>0</v>
      </c>
      <c r="EY151" s="43"/>
      <c r="EZ151" s="138" t="str">
        <f t="shared" si="1203"/>
        <v/>
      </c>
      <c r="FA151" s="200" t="str">
        <f t="shared" si="1204"/>
        <v/>
      </c>
      <c r="FB151" s="201">
        <f>COUNTIF(EZ$133:EZ151,OK)+COUNTIF(EZ$133:EZ151,RDGfix)+COUNTIF(EZ$133:EZ151,RDGave)+COUNTIF(EZ$133:EZ151,RDGevent)+FB$107-1</f>
        <v>0</v>
      </c>
      <c r="FC151" s="43"/>
      <c r="FD151" s="138" t="str">
        <f t="shared" si="1205"/>
        <v/>
      </c>
      <c r="FE151" s="200" t="str">
        <f t="shared" si="1206"/>
        <v/>
      </c>
      <c r="FF151" s="201">
        <f>COUNTIF(FD$133:FD151,OK)+COUNTIF(FD$133:FD151,RDGfix)+COUNTIF(FD$133:FD151,RDGave)+COUNTIF(FD$133:FD151,RDGevent)+FF$107-1</f>
        <v>0</v>
      </c>
      <c r="FG151" s="43"/>
      <c r="FH151" s="138" t="str">
        <f t="shared" si="1207"/>
        <v/>
      </c>
      <c r="FI151" s="200" t="str">
        <f t="shared" si="1208"/>
        <v/>
      </c>
      <c r="FJ151" s="218">
        <f>COUNTIF(FH$133:FH151,OK)+COUNTIF(FH$133:FH151,RDGfix)+COUNTIF(FH$133:FH151,RDGave)+COUNTIF(FH$133:FH151,RDGevent)+FJ$107-1</f>
        <v>0</v>
      </c>
      <c r="FK151" s="2"/>
      <c r="FL151" s="53"/>
      <c r="FM151" s="2"/>
    </row>
    <row r="152" spans="2:169">
      <c r="B152" s="139"/>
      <c r="C152" s="43"/>
      <c r="D152" s="138" t="str">
        <f t="shared" si="1128"/>
        <v/>
      </c>
      <c r="E152" s="200" t="str">
        <f t="shared" si="649"/>
        <v/>
      </c>
      <c r="F152" s="201">
        <f>COUNTIF(D$133:D152,OK)+COUNTIF(D$133:D152,RDGfix)+COUNTIF(D$133:D152,RDGave)+COUNTIF(D$133:D152,RDGevent)</f>
        <v>0</v>
      </c>
      <c r="G152" s="242"/>
      <c r="H152" s="138" t="str">
        <f t="shared" si="1129"/>
        <v/>
      </c>
      <c r="I152" s="200" t="str">
        <f t="shared" si="1130"/>
        <v/>
      </c>
      <c r="J152" s="201">
        <f>COUNTIF(H$133:H152,OK)+COUNTIF(H$133:H152,RDGfix)+COUNTIF(H$133:H152,RDGave)+COUNTIF(H$133:H152,RDGevent)+J$107-1</f>
        <v>0</v>
      </c>
      <c r="K152" s="43"/>
      <c r="L152" s="138" t="str">
        <f t="shared" si="1131"/>
        <v/>
      </c>
      <c r="M152" s="200" t="str">
        <f t="shared" si="1132"/>
        <v/>
      </c>
      <c r="N152" s="201">
        <f>COUNTIF(L$133:L152,OK)+COUNTIF(L$133:L152,RDGfix)+COUNTIF(L$133:L152,RDGave)+COUNTIF(L$133:L152,RDGevent)+N$107-1</f>
        <v>0</v>
      </c>
      <c r="O152" s="43"/>
      <c r="P152" s="138" t="str">
        <f t="shared" si="1133"/>
        <v/>
      </c>
      <c r="Q152" s="200" t="str">
        <f t="shared" si="1134"/>
        <v/>
      </c>
      <c r="R152" s="201">
        <f>COUNTIF(P$133:P152,OK)+COUNTIF(P$133:P152,RDGfix)+COUNTIF(P$133:P152,RDGave)+COUNTIF(P$133:P152,RDGevent)+R$107-1</f>
        <v>0</v>
      </c>
      <c r="S152" s="43"/>
      <c r="T152" s="138" t="str">
        <f t="shared" si="1135"/>
        <v/>
      </c>
      <c r="U152" s="200" t="str">
        <f t="shared" si="1136"/>
        <v/>
      </c>
      <c r="V152" s="201">
        <f>COUNTIF(T$133:T152,OK)+COUNTIF(T$133:T152,RDGfix)+COUNTIF(T$133:T152,RDGave)+COUNTIF(T$133:T152,RDGevent)+V$107-1</f>
        <v>0</v>
      </c>
      <c r="W152" s="43"/>
      <c r="X152" s="138" t="str">
        <f t="shared" si="1137"/>
        <v/>
      </c>
      <c r="Y152" s="200" t="str">
        <f t="shared" si="1138"/>
        <v/>
      </c>
      <c r="Z152" s="201">
        <f>COUNTIF(X$133:X152,OK)+COUNTIF(X$133:X152,RDGfix)+COUNTIF(X$133:X152,RDGave)+COUNTIF(X$133:X152,RDGevent)+Z$107-1</f>
        <v>0</v>
      </c>
      <c r="AA152" s="43"/>
      <c r="AB152" s="138" t="str">
        <f t="shared" si="1139"/>
        <v/>
      </c>
      <c r="AC152" s="200" t="str">
        <f t="shared" si="1140"/>
        <v/>
      </c>
      <c r="AD152" s="201">
        <f>COUNTIF(AB$133:AB152,OK)+COUNTIF(AB$133:AB152,RDGfix)+COUNTIF(AB$133:AB152,RDGave)+COUNTIF(AB$133:AB152,RDGevent)+AD$107-1</f>
        <v>0</v>
      </c>
      <c r="AE152" s="43"/>
      <c r="AF152" s="138" t="str">
        <f t="shared" si="1141"/>
        <v/>
      </c>
      <c r="AG152" s="200" t="str">
        <f t="shared" si="1142"/>
        <v/>
      </c>
      <c r="AH152" s="201">
        <f>COUNTIF(AF$133:AF152,OK)+COUNTIF(AF$133:AF152,RDGfix)+COUNTIF(AF$133:AF152,RDGave)+COUNTIF(AF$133:AF152,RDGevent)+AH$107-1</f>
        <v>0</v>
      </c>
      <c r="AI152" s="43"/>
      <c r="AJ152" s="138" t="str">
        <f t="shared" si="1143"/>
        <v/>
      </c>
      <c r="AK152" s="200" t="str">
        <f t="shared" si="1144"/>
        <v/>
      </c>
      <c r="AL152" s="201">
        <f>COUNTIF(AJ$133:AJ152,OK)+COUNTIF(AJ$133:AJ152,RDGfix)+COUNTIF(AJ$133:AJ152,RDGave)+COUNTIF(AJ$133:AJ152,RDGevent)+AL$107-1</f>
        <v>0</v>
      </c>
      <c r="AM152" s="43"/>
      <c r="AN152" s="138" t="str">
        <f t="shared" si="1145"/>
        <v/>
      </c>
      <c r="AO152" s="200" t="str">
        <f t="shared" si="1146"/>
        <v/>
      </c>
      <c r="AP152" s="201">
        <f>COUNTIF(AN$133:AN152,OK)+COUNTIF(AN$133:AN152,RDGfix)+COUNTIF(AN$133:AN152,RDGave)+COUNTIF(AN$133:AN152,RDGevent)+AP$107-1</f>
        <v>0</v>
      </c>
      <c r="AQ152" s="43"/>
      <c r="AR152" s="138" t="str">
        <f t="shared" si="1147"/>
        <v/>
      </c>
      <c r="AS152" s="200" t="str">
        <f t="shared" si="1148"/>
        <v/>
      </c>
      <c r="AT152" s="201">
        <f>COUNTIF(AR$133:AR152,OK)+COUNTIF(AR$133:AR152,RDGfix)+COUNTIF(AR$133:AR152,RDGave)+COUNTIF(AR$133:AR152,RDGevent)+AT$107-1</f>
        <v>0</v>
      </c>
      <c r="AU152" s="43"/>
      <c r="AV152" s="138" t="str">
        <f t="shared" si="1149"/>
        <v/>
      </c>
      <c r="AW152" s="200" t="str">
        <f t="shared" si="1150"/>
        <v/>
      </c>
      <c r="AX152" s="201">
        <f>COUNTIF(AV$133:AV152,OK)+COUNTIF(AV$133:AV152,RDGfix)+COUNTIF(AV$133:AV152,RDGave)+COUNTIF(AV$133:AV152,RDGevent)+AX$107-1</f>
        <v>0</v>
      </c>
      <c r="AY152" s="43"/>
      <c r="AZ152" s="138" t="str">
        <f t="shared" si="1151"/>
        <v/>
      </c>
      <c r="BA152" s="200" t="str">
        <f t="shared" si="1152"/>
        <v/>
      </c>
      <c r="BB152" s="201">
        <f>COUNTIF(AZ$133:AZ152,OK)+COUNTIF(AZ$133:AZ152,RDGfix)+COUNTIF(AZ$133:AZ152,RDGave)+COUNTIF(AZ$133:AZ152,RDGevent)+BB$107-1</f>
        <v>0</v>
      </c>
      <c r="BC152" s="43"/>
      <c r="BD152" s="138" t="str">
        <f t="shared" si="1153"/>
        <v/>
      </c>
      <c r="BE152" s="200" t="str">
        <f t="shared" si="1154"/>
        <v/>
      </c>
      <c r="BF152" s="201">
        <f>COUNTIF(BD$133:BD152,OK)+COUNTIF(BD$133:BD152,RDGfix)+COUNTIF(BD$133:BD152,RDGave)+COUNTIF(BD$133:BD152,RDGevent)+BF$107-1</f>
        <v>0</v>
      </c>
      <c r="BG152" s="43"/>
      <c r="BH152" s="138" t="str">
        <f t="shared" si="1155"/>
        <v/>
      </c>
      <c r="BI152" s="200" t="str">
        <f t="shared" si="1156"/>
        <v/>
      </c>
      <c r="BJ152" s="201">
        <f>COUNTIF(BH$133:BH152,OK)+COUNTIF(BH$133:BH152,RDGfix)+COUNTIF(BH$133:BH152,RDGave)+COUNTIF(BH$133:BH152,RDGevent)+BJ$107-1</f>
        <v>0</v>
      </c>
      <c r="BK152" s="43"/>
      <c r="BL152" s="138" t="str">
        <f t="shared" si="1157"/>
        <v/>
      </c>
      <c r="BM152" s="200" t="str">
        <f t="shared" si="1158"/>
        <v/>
      </c>
      <c r="BN152" s="201">
        <f>COUNTIF(BL$133:BL152,OK)+COUNTIF(BL$133:BL152,RDGfix)+COUNTIF(BL$133:BL152,RDGave)+COUNTIF(BL$133:BL152,RDGevent)+BN$107-1</f>
        <v>0</v>
      </c>
      <c r="BO152" s="43"/>
      <c r="BP152" s="138" t="str">
        <f t="shared" si="1159"/>
        <v/>
      </c>
      <c r="BQ152" s="200" t="str">
        <f t="shared" si="1160"/>
        <v/>
      </c>
      <c r="BR152" s="201">
        <f>COUNTIF(BP$133:BP152,OK)+COUNTIF(BP$133:BP152,RDGfix)+COUNTIF(BP$133:BP152,RDGave)+COUNTIF(BP$133:BP152,RDGevent)+BR$107-1</f>
        <v>0</v>
      </c>
      <c r="BS152" s="43"/>
      <c r="BT152" s="138" t="str">
        <f t="shared" si="1161"/>
        <v/>
      </c>
      <c r="BU152" s="200" t="str">
        <f t="shared" si="1162"/>
        <v/>
      </c>
      <c r="BV152" s="201">
        <f>COUNTIF(BT$133:BT152,OK)+COUNTIF(BT$133:BT152,RDGfix)+COUNTIF(BT$133:BT152,RDGave)+COUNTIF(BT$133:BT152,RDGevent)+BV$107-1</f>
        <v>0</v>
      </c>
      <c r="BW152" s="43"/>
      <c r="BX152" s="138" t="str">
        <f t="shared" si="1163"/>
        <v/>
      </c>
      <c r="BY152" s="200" t="str">
        <f t="shared" si="1164"/>
        <v/>
      </c>
      <c r="BZ152" s="201">
        <f>COUNTIF(BX$133:BX152,OK)+COUNTIF(BX$133:BX152,RDGfix)+COUNTIF(BX$133:BX152,RDGave)+COUNTIF(BX$133:BX152,RDGevent)+BZ$107-1</f>
        <v>0</v>
      </c>
      <c r="CA152" s="43"/>
      <c r="CB152" s="138" t="str">
        <f t="shared" si="1165"/>
        <v/>
      </c>
      <c r="CC152" s="200" t="str">
        <f t="shared" si="1166"/>
        <v/>
      </c>
      <c r="CD152" s="201">
        <f>COUNTIF(CB$133:CB152,OK)+COUNTIF(CB$133:CB152,RDGfix)+COUNTIF(CB$133:CB152,RDGave)+COUNTIF(CB$133:CB152,RDGevent)+CD$107-1</f>
        <v>0</v>
      </c>
      <c r="CE152" s="43"/>
      <c r="CF152" s="138" t="str">
        <f t="shared" si="1167"/>
        <v/>
      </c>
      <c r="CG152" s="200" t="str">
        <f t="shared" si="1168"/>
        <v/>
      </c>
      <c r="CH152" s="201">
        <f>COUNTIF(CF$133:CF152,OK)+COUNTIF(CF$133:CF152,RDGfix)+COUNTIF(CF$133:CF152,RDGave)+COUNTIF(CF$133:CF152,RDGevent)+CH$107-1</f>
        <v>0</v>
      </c>
      <c r="CI152" s="43"/>
      <c r="CJ152" s="138" t="str">
        <f t="shared" si="1169"/>
        <v/>
      </c>
      <c r="CK152" s="200" t="str">
        <f t="shared" si="1170"/>
        <v/>
      </c>
      <c r="CL152" s="201">
        <f>COUNTIF(CJ$133:CJ152,OK)+COUNTIF(CJ$133:CJ152,RDGfix)+COUNTIF(CJ$133:CJ152,RDGave)+COUNTIF(CJ$133:CJ152,RDGevent)+CL$107-1</f>
        <v>0</v>
      </c>
      <c r="CM152" s="43"/>
      <c r="CN152" s="138" t="str">
        <f t="shared" si="1171"/>
        <v/>
      </c>
      <c r="CO152" s="200" t="str">
        <f t="shared" si="1172"/>
        <v/>
      </c>
      <c r="CP152" s="201">
        <f>COUNTIF(CN$133:CN152,OK)+COUNTIF(CN$133:CN152,RDGfix)+COUNTIF(CN$133:CN152,RDGave)+COUNTIF(CN$133:CN152,RDGevent)+CP$107-1</f>
        <v>0</v>
      </c>
      <c r="CQ152" s="43"/>
      <c r="CR152" s="138" t="str">
        <f t="shared" si="1173"/>
        <v/>
      </c>
      <c r="CS152" s="200" t="str">
        <f t="shared" si="1174"/>
        <v/>
      </c>
      <c r="CT152" s="201">
        <f>COUNTIF(CR$133:CR152,OK)+COUNTIF(CR$133:CR152,RDGfix)+COUNTIF(CR$133:CR152,RDGave)+COUNTIF(CR$133:CR152,RDGevent)+CT$107-1</f>
        <v>0</v>
      </c>
      <c r="CU152" s="43"/>
      <c r="CV152" s="138" t="str">
        <f t="shared" si="1175"/>
        <v/>
      </c>
      <c r="CW152" s="200" t="str">
        <f t="shared" si="1176"/>
        <v/>
      </c>
      <c r="CX152" s="201">
        <f>COUNTIF(CV$133:CV152,OK)+COUNTIF(CV$133:CV152,RDGfix)+COUNTIF(CV$133:CV152,RDGave)+COUNTIF(CV$133:CV152,RDGevent)+CX$107-1</f>
        <v>0</v>
      </c>
      <c r="CY152" s="43"/>
      <c r="CZ152" s="138" t="str">
        <f t="shared" si="1177"/>
        <v/>
      </c>
      <c r="DA152" s="200" t="str">
        <f t="shared" si="1178"/>
        <v/>
      </c>
      <c r="DB152" s="201">
        <f>COUNTIF(CZ$133:CZ152,OK)+COUNTIF(CZ$133:CZ152,RDGfix)+COUNTIF(CZ$133:CZ152,RDGave)+COUNTIF(CZ$133:CZ152,RDGevent)+DB$107-1</f>
        <v>0</v>
      </c>
      <c r="DC152" s="43"/>
      <c r="DD152" s="138" t="str">
        <f t="shared" si="1179"/>
        <v/>
      </c>
      <c r="DE152" s="200" t="str">
        <f t="shared" si="1180"/>
        <v/>
      </c>
      <c r="DF152" s="201">
        <f>COUNTIF(DD$133:DD152,OK)+COUNTIF(DD$133:DD152,RDGfix)+COUNTIF(DD$133:DD152,RDGave)+COUNTIF(DD$133:DD152,RDGevent)+DF$107-1</f>
        <v>0</v>
      </c>
      <c r="DG152" s="43"/>
      <c r="DH152" s="138" t="str">
        <f t="shared" si="1181"/>
        <v/>
      </c>
      <c r="DI152" s="200" t="str">
        <f t="shared" si="1182"/>
        <v/>
      </c>
      <c r="DJ152" s="201">
        <f>COUNTIF(DH$133:DH152,OK)+COUNTIF(DH$133:DH152,RDGfix)+COUNTIF(DH$133:DH152,RDGave)+COUNTIF(DH$133:DH152,RDGevent)+DJ$107-1</f>
        <v>0</v>
      </c>
      <c r="DK152" s="43"/>
      <c r="DL152" s="138" t="str">
        <f t="shared" si="1183"/>
        <v/>
      </c>
      <c r="DM152" s="200" t="str">
        <f t="shared" si="1184"/>
        <v/>
      </c>
      <c r="DN152" s="201">
        <f>COUNTIF(DL$133:DL152,OK)+COUNTIF(DL$133:DL152,RDGfix)+COUNTIF(DL$133:DL152,RDGave)+COUNTIF(DL$133:DL152,RDGevent)+DN$107-1</f>
        <v>0</v>
      </c>
      <c r="DO152" s="43"/>
      <c r="DP152" s="138" t="str">
        <f t="shared" si="1185"/>
        <v/>
      </c>
      <c r="DQ152" s="200" t="str">
        <f t="shared" si="1186"/>
        <v/>
      </c>
      <c r="DR152" s="201">
        <f>COUNTIF(DP$133:DP152,OK)+COUNTIF(DP$133:DP152,RDGfix)+COUNTIF(DP$133:DP152,RDGave)+COUNTIF(DP$133:DP152,RDGevent)+DR$107-1</f>
        <v>0</v>
      </c>
      <c r="DS152" s="43"/>
      <c r="DT152" s="138" t="str">
        <f t="shared" si="1187"/>
        <v/>
      </c>
      <c r="DU152" s="200" t="str">
        <f t="shared" si="1188"/>
        <v/>
      </c>
      <c r="DV152" s="201">
        <f>COUNTIF(DT$133:DT152,OK)+COUNTIF(DT$133:DT152,RDGfix)+COUNTIF(DT$133:DT152,RDGave)+COUNTIF(DT$133:DT152,RDGevent)+DV$107-1</f>
        <v>0</v>
      </c>
      <c r="DW152" s="43"/>
      <c r="DX152" s="138" t="str">
        <f t="shared" si="1189"/>
        <v/>
      </c>
      <c r="DY152" s="200" t="str">
        <f t="shared" si="1190"/>
        <v/>
      </c>
      <c r="DZ152" s="201">
        <f>COUNTIF(DX$133:DX152,OK)+COUNTIF(DX$133:DX152,RDGfix)+COUNTIF(DX$133:DX152,RDGave)+COUNTIF(DX$133:DX152,RDGevent)+DZ$107-1</f>
        <v>0</v>
      </c>
      <c r="EA152" s="43"/>
      <c r="EB152" s="138" t="str">
        <f t="shared" si="1191"/>
        <v/>
      </c>
      <c r="EC152" s="200" t="str">
        <f t="shared" si="1192"/>
        <v/>
      </c>
      <c r="ED152" s="201">
        <f>COUNTIF(EB$133:EB152,OK)+COUNTIF(EB$133:EB152,RDGfix)+COUNTIF(EB$133:EB152,RDGave)+COUNTIF(EB$133:EB152,RDGevent)+ED$107-1</f>
        <v>0</v>
      </c>
      <c r="EE152" s="43"/>
      <c r="EF152" s="138" t="str">
        <f t="shared" si="1193"/>
        <v/>
      </c>
      <c r="EG152" s="200" t="str">
        <f t="shared" si="1194"/>
        <v/>
      </c>
      <c r="EH152" s="201">
        <f>COUNTIF(EF$133:EF152,OK)+COUNTIF(EF$133:EF152,RDGfix)+COUNTIF(EF$133:EF152,RDGave)+COUNTIF(EF$133:EF152,RDGevent)+EH$107-1</f>
        <v>0</v>
      </c>
      <c r="EI152" s="43"/>
      <c r="EJ152" s="138" t="str">
        <f t="shared" si="1195"/>
        <v/>
      </c>
      <c r="EK152" s="200" t="str">
        <f t="shared" si="1196"/>
        <v/>
      </c>
      <c r="EL152" s="201">
        <f>COUNTIF(EJ$133:EJ152,OK)+COUNTIF(EJ$133:EJ152,RDGfix)+COUNTIF(EJ$133:EJ152,RDGave)+COUNTIF(EJ$133:EJ152,RDGevent)+EL$107-1</f>
        <v>0</v>
      </c>
      <c r="EM152" s="43"/>
      <c r="EN152" s="138" t="str">
        <f t="shared" si="1197"/>
        <v/>
      </c>
      <c r="EO152" s="200" t="str">
        <f t="shared" si="1198"/>
        <v/>
      </c>
      <c r="EP152" s="201">
        <f>COUNTIF(EN$133:EN152,OK)+COUNTIF(EN$133:EN152,RDGfix)+COUNTIF(EN$133:EN152,RDGave)+COUNTIF(EN$133:EN152,RDGevent)+EP$107-1</f>
        <v>0</v>
      </c>
      <c r="EQ152" s="43"/>
      <c r="ER152" s="138" t="str">
        <f t="shared" si="1199"/>
        <v/>
      </c>
      <c r="ES152" s="200" t="str">
        <f t="shared" si="1200"/>
        <v/>
      </c>
      <c r="ET152" s="201">
        <f>COUNTIF(ER$133:ER152,OK)+COUNTIF(ER$133:ER152,RDGfix)+COUNTIF(ER$133:ER152,RDGave)+COUNTIF(ER$133:ER152,RDGevent)+ET$107-1</f>
        <v>0</v>
      </c>
      <c r="EU152" s="43"/>
      <c r="EV152" s="138" t="str">
        <f t="shared" si="1201"/>
        <v/>
      </c>
      <c r="EW152" s="200" t="str">
        <f t="shared" si="1202"/>
        <v/>
      </c>
      <c r="EX152" s="201">
        <f>COUNTIF(EV$133:EV152,OK)+COUNTIF(EV$133:EV152,RDGfix)+COUNTIF(EV$133:EV152,RDGave)+COUNTIF(EV$133:EV152,RDGevent)+EX$107-1</f>
        <v>0</v>
      </c>
      <c r="EY152" s="43"/>
      <c r="EZ152" s="138" t="str">
        <f t="shared" si="1203"/>
        <v/>
      </c>
      <c r="FA152" s="200" t="str">
        <f t="shared" si="1204"/>
        <v/>
      </c>
      <c r="FB152" s="201">
        <f>COUNTIF(EZ$133:EZ152,OK)+COUNTIF(EZ$133:EZ152,RDGfix)+COUNTIF(EZ$133:EZ152,RDGave)+COUNTIF(EZ$133:EZ152,RDGevent)+FB$107-1</f>
        <v>0</v>
      </c>
      <c r="FC152" s="43"/>
      <c r="FD152" s="138" t="str">
        <f t="shared" si="1205"/>
        <v/>
      </c>
      <c r="FE152" s="200" t="str">
        <f t="shared" si="1206"/>
        <v/>
      </c>
      <c r="FF152" s="201">
        <f>COUNTIF(FD$133:FD152,OK)+COUNTIF(FD$133:FD152,RDGfix)+COUNTIF(FD$133:FD152,RDGave)+COUNTIF(FD$133:FD152,RDGevent)+FF$107-1</f>
        <v>0</v>
      </c>
      <c r="FG152" s="43"/>
      <c r="FH152" s="138" t="str">
        <f t="shared" si="1207"/>
        <v/>
      </c>
      <c r="FI152" s="200" t="str">
        <f t="shared" si="1208"/>
        <v/>
      </c>
      <c r="FJ152" s="218">
        <f>COUNTIF(FH$133:FH152,OK)+COUNTIF(FH$133:FH152,RDGfix)+COUNTIF(FH$133:FH152,RDGave)+COUNTIF(FH$133:FH152,RDGevent)+FJ$107-1</f>
        <v>0</v>
      </c>
      <c r="FK152" s="2"/>
      <c r="FL152" s="53"/>
      <c r="FM152" s="2"/>
    </row>
    <row r="153" spans="2:169">
      <c r="B153" s="139"/>
      <c r="C153" s="43"/>
      <c r="D153" s="138" t="str">
        <f t="shared" si="1128"/>
        <v/>
      </c>
      <c r="E153" s="200" t="str">
        <f t="shared" si="649"/>
        <v/>
      </c>
      <c r="F153" s="201">
        <f>COUNTIF(D$133:D153,OK)+COUNTIF(D$133:D153,RDGfix)+COUNTIF(D$133:D153,RDGave)+COUNTIF(D$133:D153,RDGevent)</f>
        <v>0</v>
      </c>
      <c r="G153" s="242"/>
      <c r="H153" s="138" t="str">
        <f t="shared" si="1129"/>
        <v/>
      </c>
      <c r="I153" s="200" t="str">
        <f t="shared" si="1130"/>
        <v/>
      </c>
      <c r="J153" s="201">
        <f>COUNTIF(H$133:H153,OK)+COUNTIF(H$133:H153,RDGfix)+COUNTIF(H$133:H153,RDGave)+COUNTIF(H$133:H153,RDGevent)+J$107-1</f>
        <v>0</v>
      </c>
      <c r="K153" s="43"/>
      <c r="L153" s="138" t="str">
        <f t="shared" si="1131"/>
        <v/>
      </c>
      <c r="M153" s="200" t="str">
        <f t="shared" si="1132"/>
        <v/>
      </c>
      <c r="N153" s="201">
        <f>COUNTIF(L$133:L153,OK)+COUNTIF(L$133:L153,RDGfix)+COUNTIF(L$133:L153,RDGave)+COUNTIF(L$133:L153,RDGevent)+N$107-1</f>
        <v>0</v>
      </c>
      <c r="O153" s="43"/>
      <c r="P153" s="138" t="str">
        <f t="shared" si="1133"/>
        <v/>
      </c>
      <c r="Q153" s="200" t="str">
        <f t="shared" si="1134"/>
        <v/>
      </c>
      <c r="R153" s="201">
        <f>COUNTIF(P$133:P153,OK)+COUNTIF(P$133:P153,RDGfix)+COUNTIF(P$133:P153,RDGave)+COUNTIF(P$133:P153,RDGevent)+R$107-1</f>
        <v>0</v>
      </c>
      <c r="S153" s="43"/>
      <c r="T153" s="138" t="str">
        <f t="shared" si="1135"/>
        <v/>
      </c>
      <c r="U153" s="200" t="str">
        <f t="shared" si="1136"/>
        <v/>
      </c>
      <c r="V153" s="201">
        <f>COUNTIF(T$133:T153,OK)+COUNTIF(T$133:T153,RDGfix)+COUNTIF(T$133:T153,RDGave)+COUNTIF(T$133:T153,RDGevent)+V$107-1</f>
        <v>0</v>
      </c>
      <c r="W153" s="43"/>
      <c r="X153" s="138" t="str">
        <f t="shared" si="1137"/>
        <v/>
      </c>
      <c r="Y153" s="200" t="str">
        <f t="shared" si="1138"/>
        <v/>
      </c>
      <c r="Z153" s="201">
        <f>COUNTIF(X$133:X153,OK)+COUNTIF(X$133:X153,RDGfix)+COUNTIF(X$133:X153,RDGave)+COUNTIF(X$133:X153,RDGevent)+Z$107-1</f>
        <v>0</v>
      </c>
      <c r="AA153" s="43"/>
      <c r="AB153" s="138" t="str">
        <f t="shared" si="1139"/>
        <v/>
      </c>
      <c r="AC153" s="200" t="str">
        <f t="shared" si="1140"/>
        <v/>
      </c>
      <c r="AD153" s="201">
        <f>COUNTIF(AB$133:AB153,OK)+COUNTIF(AB$133:AB153,RDGfix)+COUNTIF(AB$133:AB153,RDGave)+COUNTIF(AB$133:AB153,RDGevent)+AD$107-1</f>
        <v>0</v>
      </c>
      <c r="AE153" s="43"/>
      <c r="AF153" s="138" t="str">
        <f t="shared" si="1141"/>
        <v/>
      </c>
      <c r="AG153" s="200" t="str">
        <f t="shared" si="1142"/>
        <v/>
      </c>
      <c r="AH153" s="201">
        <f>COUNTIF(AF$133:AF153,OK)+COUNTIF(AF$133:AF153,RDGfix)+COUNTIF(AF$133:AF153,RDGave)+COUNTIF(AF$133:AF153,RDGevent)+AH$107-1</f>
        <v>0</v>
      </c>
      <c r="AI153" s="43"/>
      <c r="AJ153" s="138" t="str">
        <f t="shared" si="1143"/>
        <v/>
      </c>
      <c r="AK153" s="200" t="str">
        <f t="shared" si="1144"/>
        <v/>
      </c>
      <c r="AL153" s="201">
        <f>COUNTIF(AJ$133:AJ153,OK)+COUNTIF(AJ$133:AJ153,RDGfix)+COUNTIF(AJ$133:AJ153,RDGave)+COUNTIF(AJ$133:AJ153,RDGevent)+AL$107-1</f>
        <v>0</v>
      </c>
      <c r="AM153" s="43"/>
      <c r="AN153" s="138" t="str">
        <f t="shared" si="1145"/>
        <v/>
      </c>
      <c r="AO153" s="200" t="str">
        <f t="shared" si="1146"/>
        <v/>
      </c>
      <c r="AP153" s="201">
        <f>COUNTIF(AN$133:AN153,OK)+COUNTIF(AN$133:AN153,RDGfix)+COUNTIF(AN$133:AN153,RDGave)+COUNTIF(AN$133:AN153,RDGevent)+AP$107-1</f>
        <v>0</v>
      </c>
      <c r="AQ153" s="43"/>
      <c r="AR153" s="138" t="str">
        <f t="shared" si="1147"/>
        <v/>
      </c>
      <c r="AS153" s="200" t="str">
        <f t="shared" si="1148"/>
        <v/>
      </c>
      <c r="AT153" s="201">
        <f>COUNTIF(AR$133:AR153,OK)+COUNTIF(AR$133:AR153,RDGfix)+COUNTIF(AR$133:AR153,RDGave)+COUNTIF(AR$133:AR153,RDGevent)+AT$107-1</f>
        <v>0</v>
      </c>
      <c r="AU153" s="43"/>
      <c r="AV153" s="138" t="str">
        <f t="shared" si="1149"/>
        <v/>
      </c>
      <c r="AW153" s="200" t="str">
        <f t="shared" si="1150"/>
        <v/>
      </c>
      <c r="AX153" s="201">
        <f>COUNTIF(AV$133:AV153,OK)+COUNTIF(AV$133:AV153,RDGfix)+COUNTIF(AV$133:AV153,RDGave)+COUNTIF(AV$133:AV153,RDGevent)+AX$107-1</f>
        <v>0</v>
      </c>
      <c r="AY153" s="43"/>
      <c r="AZ153" s="138" t="str">
        <f t="shared" si="1151"/>
        <v/>
      </c>
      <c r="BA153" s="200" t="str">
        <f t="shared" si="1152"/>
        <v/>
      </c>
      <c r="BB153" s="201">
        <f>COUNTIF(AZ$133:AZ153,OK)+COUNTIF(AZ$133:AZ153,RDGfix)+COUNTIF(AZ$133:AZ153,RDGave)+COUNTIF(AZ$133:AZ153,RDGevent)+BB$107-1</f>
        <v>0</v>
      </c>
      <c r="BC153" s="43"/>
      <c r="BD153" s="138" t="str">
        <f t="shared" si="1153"/>
        <v/>
      </c>
      <c r="BE153" s="200" t="str">
        <f t="shared" si="1154"/>
        <v/>
      </c>
      <c r="BF153" s="201">
        <f>COUNTIF(BD$133:BD153,OK)+COUNTIF(BD$133:BD153,RDGfix)+COUNTIF(BD$133:BD153,RDGave)+COUNTIF(BD$133:BD153,RDGevent)+BF$107-1</f>
        <v>0</v>
      </c>
      <c r="BG153" s="43"/>
      <c r="BH153" s="138" t="str">
        <f t="shared" si="1155"/>
        <v/>
      </c>
      <c r="BI153" s="200" t="str">
        <f t="shared" si="1156"/>
        <v/>
      </c>
      <c r="BJ153" s="201">
        <f>COUNTIF(BH$133:BH153,OK)+COUNTIF(BH$133:BH153,RDGfix)+COUNTIF(BH$133:BH153,RDGave)+COUNTIF(BH$133:BH153,RDGevent)+BJ$107-1</f>
        <v>0</v>
      </c>
      <c r="BK153" s="43"/>
      <c r="BL153" s="138" t="str">
        <f t="shared" si="1157"/>
        <v/>
      </c>
      <c r="BM153" s="200" t="str">
        <f t="shared" si="1158"/>
        <v/>
      </c>
      <c r="BN153" s="201">
        <f>COUNTIF(BL$133:BL153,OK)+COUNTIF(BL$133:BL153,RDGfix)+COUNTIF(BL$133:BL153,RDGave)+COUNTIF(BL$133:BL153,RDGevent)+BN$107-1</f>
        <v>0</v>
      </c>
      <c r="BO153" s="43"/>
      <c r="BP153" s="138" t="str">
        <f t="shared" si="1159"/>
        <v/>
      </c>
      <c r="BQ153" s="200" t="str">
        <f t="shared" si="1160"/>
        <v/>
      </c>
      <c r="BR153" s="201">
        <f>COUNTIF(BP$133:BP153,OK)+COUNTIF(BP$133:BP153,RDGfix)+COUNTIF(BP$133:BP153,RDGave)+COUNTIF(BP$133:BP153,RDGevent)+BR$107-1</f>
        <v>0</v>
      </c>
      <c r="BS153" s="43"/>
      <c r="BT153" s="138" t="str">
        <f t="shared" si="1161"/>
        <v/>
      </c>
      <c r="BU153" s="200" t="str">
        <f t="shared" si="1162"/>
        <v/>
      </c>
      <c r="BV153" s="201">
        <f>COUNTIF(BT$133:BT153,OK)+COUNTIF(BT$133:BT153,RDGfix)+COUNTIF(BT$133:BT153,RDGave)+COUNTIF(BT$133:BT153,RDGevent)+BV$107-1</f>
        <v>0</v>
      </c>
      <c r="BW153" s="43"/>
      <c r="BX153" s="138" t="str">
        <f t="shared" si="1163"/>
        <v/>
      </c>
      <c r="BY153" s="200" t="str">
        <f t="shared" si="1164"/>
        <v/>
      </c>
      <c r="BZ153" s="201">
        <f>COUNTIF(BX$133:BX153,OK)+COUNTIF(BX$133:BX153,RDGfix)+COUNTIF(BX$133:BX153,RDGave)+COUNTIF(BX$133:BX153,RDGevent)+BZ$107-1</f>
        <v>0</v>
      </c>
      <c r="CA153" s="43"/>
      <c r="CB153" s="138" t="str">
        <f t="shared" si="1165"/>
        <v/>
      </c>
      <c r="CC153" s="200" t="str">
        <f t="shared" si="1166"/>
        <v/>
      </c>
      <c r="CD153" s="201">
        <f>COUNTIF(CB$133:CB153,OK)+COUNTIF(CB$133:CB153,RDGfix)+COUNTIF(CB$133:CB153,RDGave)+COUNTIF(CB$133:CB153,RDGevent)+CD$107-1</f>
        <v>0</v>
      </c>
      <c r="CE153" s="43"/>
      <c r="CF153" s="138" t="str">
        <f t="shared" si="1167"/>
        <v/>
      </c>
      <c r="CG153" s="200" t="str">
        <f t="shared" si="1168"/>
        <v/>
      </c>
      <c r="CH153" s="201">
        <f>COUNTIF(CF$133:CF153,OK)+COUNTIF(CF$133:CF153,RDGfix)+COUNTIF(CF$133:CF153,RDGave)+COUNTIF(CF$133:CF153,RDGevent)+CH$107-1</f>
        <v>0</v>
      </c>
      <c r="CI153" s="43"/>
      <c r="CJ153" s="138" t="str">
        <f t="shared" si="1169"/>
        <v/>
      </c>
      <c r="CK153" s="200" t="str">
        <f t="shared" si="1170"/>
        <v/>
      </c>
      <c r="CL153" s="201">
        <f>COUNTIF(CJ$133:CJ153,OK)+COUNTIF(CJ$133:CJ153,RDGfix)+COUNTIF(CJ$133:CJ153,RDGave)+COUNTIF(CJ$133:CJ153,RDGevent)+CL$107-1</f>
        <v>0</v>
      </c>
      <c r="CM153" s="43"/>
      <c r="CN153" s="138" t="str">
        <f t="shared" si="1171"/>
        <v/>
      </c>
      <c r="CO153" s="200" t="str">
        <f t="shared" si="1172"/>
        <v/>
      </c>
      <c r="CP153" s="201">
        <f>COUNTIF(CN$133:CN153,OK)+COUNTIF(CN$133:CN153,RDGfix)+COUNTIF(CN$133:CN153,RDGave)+COUNTIF(CN$133:CN153,RDGevent)+CP$107-1</f>
        <v>0</v>
      </c>
      <c r="CQ153" s="43"/>
      <c r="CR153" s="138" t="str">
        <f t="shared" si="1173"/>
        <v/>
      </c>
      <c r="CS153" s="200" t="str">
        <f t="shared" si="1174"/>
        <v/>
      </c>
      <c r="CT153" s="201">
        <f>COUNTIF(CR$133:CR153,OK)+COUNTIF(CR$133:CR153,RDGfix)+COUNTIF(CR$133:CR153,RDGave)+COUNTIF(CR$133:CR153,RDGevent)+CT$107-1</f>
        <v>0</v>
      </c>
      <c r="CU153" s="43"/>
      <c r="CV153" s="138" t="str">
        <f t="shared" si="1175"/>
        <v/>
      </c>
      <c r="CW153" s="200" t="str">
        <f t="shared" si="1176"/>
        <v/>
      </c>
      <c r="CX153" s="201">
        <f>COUNTIF(CV$133:CV153,OK)+COUNTIF(CV$133:CV153,RDGfix)+COUNTIF(CV$133:CV153,RDGave)+COUNTIF(CV$133:CV153,RDGevent)+CX$107-1</f>
        <v>0</v>
      </c>
      <c r="CY153" s="43"/>
      <c r="CZ153" s="138" t="str">
        <f t="shared" si="1177"/>
        <v/>
      </c>
      <c r="DA153" s="200" t="str">
        <f t="shared" si="1178"/>
        <v/>
      </c>
      <c r="DB153" s="201">
        <f>COUNTIF(CZ$133:CZ153,OK)+COUNTIF(CZ$133:CZ153,RDGfix)+COUNTIF(CZ$133:CZ153,RDGave)+COUNTIF(CZ$133:CZ153,RDGevent)+DB$107-1</f>
        <v>0</v>
      </c>
      <c r="DC153" s="43"/>
      <c r="DD153" s="138" t="str">
        <f t="shared" si="1179"/>
        <v/>
      </c>
      <c r="DE153" s="200" t="str">
        <f t="shared" si="1180"/>
        <v/>
      </c>
      <c r="DF153" s="201">
        <f>COUNTIF(DD$133:DD153,OK)+COUNTIF(DD$133:DD153,RDGfix)+COUNTIF(DD$133:DD153,RDGave)+COUNTIF(DD$133:DD153,RDGevent)+DF$107-1</f>
        <v>0</v>
      </c>
      <c r="DG153" s="43"/>
      <c r="DH153" s="138" t="str">
        <f t="shared" si="1181"/>
        <v/>
      </c>
      <c r="DI153" s="200" t="str">
        <f t="shared" si="1182"/>
        <v/>
      </c>
      <c r="DJ153" s="201">
        <f>COUNTIF(DH$133:DH153,OK)+COUNTIF(DH$133:DH153,RDGfix)+COUNTIF(DH$133:DH153,RDGave)+COUNTIF(DH$133:DH153,RDGevent)+DJ$107-1</f>
        <v>0</v>
      </c>
      <c r="DK153" s="43"/>
      <c r="DL153" s="138" t="str">
        <f t="shared" si="1183"/>
        <v/>
      </c>
      <c r="DM153" s="200" t="str">
        <f t="shared" si="1184"/>
        <v/>
      </c>
      <c r="DN153" s="201">
        <f>COUNTIF(DL$133:DL153,OK)+COUNTIF(DL$133:DL153,RDGfix)+COUNTIF(DL$133:DL153,RDGave)+COUNTIF(DL$133:DL153,RDGevent)+DN$107-1</f>
        <v>0</v>
      </c>
      <c r="DO153" s="43"/>
      <c r="DP153" s="138" t="str">
        <f t="shared" si="1185"/>
        <v/>
      </c>
      <c r="DQ153" s="200" t="str">
        <f t="shared" si="1186"/>
        <v/>
      </c>
      <c r="DR153" s="201">
        <f>COUNTIF(DP$133:DP153,OK)+COUNTIF(DP$133:DP153,RDGfix)+COUNTIF(DP$133:DP153,RDGave)+COUNTIF(DP$133:DP153,RDGevent)+DR$107-1</f>
        <v>0</v>
      </c>
      <c r="DS153" s="43"/>
      <c r="DT153" s="138" t="str">
        <f t="shared" si="1187"/>
        <v/>
      </c>
      <c r="DU153" s="200" t="str">
        <f t="shared" si="1188"/>
        <v/>
      </c>
      <c r="DV153" s="201">
        <f>COUNTIF(DT$133:DT153,OK)+COUNTIF(DT$133:DT153,RDGfix)+COUNTIF(DT$133:DT153,RDGave)+COUNTIF(DT$133:DT153,RDGevent)+DV$107-1</f>
        <v>0</v>
      </c>
      <c r="DW153" s="43"/>
      <c r="DX153" s="138" t="str">
        <f t="shared" si="1189"/>
        <v/>
      </c>
      <c r="DY153" s="200" t="str">
        <f t="shared" si="1190"/>
        <v/>
      </c>
      <c r="DZ153" s="201">
        <f>COUNTIF(DX$133:DX153,OK)+COUNTIF(DX$133:DX153,RDGfix)+COUNTIF(DX$133:DX153,RDGave)+COUNTIF(DX$133:DX153,RDGevent)+DZ$107-1</f>
        <v>0</v>
      </c>
      <c r="EA153" s="43"/>
      <c r="EB153" s="138" t="str">
        <f t="shared" si="1191"/>
        <v/>
      </c>
      <c r="EC153" s="200" t="str">
        <f t="shared" si="1192"/>
        <v/>
      </c>
      <c r="ED153" s="201">
        <f>COUNTIF(EB$133:EB153,OK)+COUNTIF(EB$133:EB153,RDGfix)+COUNTIF(EB$133:EB153,RDGave)+COUNTIF(EB$133:EB153,RDGevent)+ED$107-1</f>
        <v>0</v>
      </c>
      <c r="EE153" s="43"/>
      <c r="EF153" s="138" t="str">
        <f t="shared" si="1193"/>
        <v/>
      </c>
      <c r="EG153" s="200" t="str">
        <f t="shared" si="1194"/>
        <v/>
      </c>
      <c r="EH153" s="201">
        <f>COUNTIF(EF$133:EF153,OK)+COUNTIF(EF$133:EF153,RDGfix)+COUNTIF(EF$133:EF153,RDGave)+COUNTIF(EF$133:EF153,RDGevent)+EH$107-1</f>
        <v>0</v>
      </c>
      <c r="EI153" s="43"/>
      <c r="EJ153" s="138" t="str">
        <f t="shared" si="1195"/>
        <v/>
      </c>
      <c r="EK153" s="200" t="str">
        <f t="shared" si="1196"/>
        <v/>
      </c>
      <c r="EL153" s="201">
        <f>COUNTIF(EJ$133:EJ153,OK)+COUNTIF(EJ$133:EJ153,RDGfix)+COUNTIF(EJ$133:EJ153,RDGave)+COUNTIF(EJ$133:EJ153,RDGevent)+EL$107-1</f>
        <v>0</v>
      </c>
      <c r="EM153" s="43"/>
      <c r="EN153" s="138" t="str">
        <f t="shared" si="1197"/>
        <v/>
      </c>
      <c r="EO153" s="200" t="str">
        <f t="shared" si="1198"/>
        <v/>
      </c>
      <c r="EP153" s="201">
        <f>COUNTIF(EN$133:EN153,OK)+COUNTIF(EN$133:EN153,RDGfix)+COUNTIF(EN$133:EN153,RDGave)+COUNTIF(EN$133:EN153,RDGevent)+EP$107-1</f>
        <v>0</v>
      </c>
      <c r="EQ153" s="43"/>
      <c r="ER153" s="138" t="str">
        <f t="shared" si="1199"/>
        <v/>
      </c>
      <c r="ES153" s="200" t="str">
        <f t="shared" si="1200"/>
        <v/>
      </c>
      <c r="ET153" s="201">
        <f>COUNTIF(ER$133:ER153,OK)+COUNTIF(ER$133:ER153,RDGfix)+COUNTIF(ER$133:ER153,RDGave)+COUNTIF(ER$133:ER153,RDGevent)+ET$107-1</f>
        <v>0</v>
      </c>
      <c r="EU153" s="43"/>
      <c r="EV153" s="138" t="str">
        <f t="shared" si="1201"/>
        <v/>
      </c>
      <c r="EW153" s="200" t="str">
        <f t="shared" si="1202"/>
        <v/>
      </c>
      <c r="EX153" s="201">
        <f>COUNTIF(EV$133:EV153,OK)+COUNTIF(EV$133:EV153,RDGfix)+COUNTIF(EV$133:EV153,RDGave)+COUNTIF(EV$133:EV153,RDGevent)+EX$107-1</f>
        <v>0</v>
      </c>
      <c r="EY153" s="43"/>
      <c r="EZ153" s="138" t="str">
        <f t="shared" si="1203"/>
        <v/>
      </c>
      <c r="FA153" s="200" t="str">
        <f t="shared" si="1204"/>
        <v/>
      </c>
      <c r="FB153" s="201">
        <f>COUNTIF(EZ$133:EZ153,OK)+COUNTIF(EZ$133:EZ153,RDGfix)+COUNTIF(EZ$133:EZ153,RDGave)+COUNTIF(EZ$133:EZ153,RDGevent)+FB$107-1</f>
        <v>0</v>
      </c>
      <c r="FC153" s="43"/>
      <c r="FD153" s="138" t="str">
        <f t="shared" si="1205"/>
        <v/>
      </c>
      <c r="FE153" s="200" t="str">
        <f t="shared" si="1206"/>
        <v/>
      </c>
      <c r="FF153" s="201">
        <f>COUNTIF(FD$133:FD153,OK)+COUNTIF(FD$133:FD153,RDGfix)+COUNTIF(FD$133:FD153,RDGave)+COUNTIF(FD$133:FD153,RDGevent)+FF$107-1</f>
        <v>0</v>
      </c>
      <c r="FG153" s="43"/>
      <c r="FH153" s="138" t="str">
        <f t="shared" si="1207"/>
        <v/>
      </c>
      <c r="FI153" s="200" t="str">
        <f t="shared" si="1208"/>
        <v/>
      </c>
      <c r="FJ153" s="218">
        <f>COUNTIF(FH$133:FH153,OK)+COUNTIF(FH$133:FH153,RDGfix)+COUNTIF(FH$133:FH153,RDGave)+COUNTIF(FH$133:FH153,RDGevent)+FJ$107-1</f>
        <v>0</v>
      </c>
      <c r="FK153" s="2"/>
      <c r="FL153" s="53"/>
      <c r="FM153" s="2"/>
    </row>
    <row r="154" spans="2:169">
      <c r="B154" s="139"/>
      <c r="C154" s="43"/>
      <c r="D154" s="138" t="str">
        <f t="shared" si="1128"/>
        <v/>
      </c>
      <c r="E154" s="200" t="str">
        <f t="shared" si="649"/>
        <v/>
      </c>
      <c r="F154" s="201">
        <f>COUNTIF(D$133:D154,OK)+COUNTIF(D$133:D154,RDGfix)+COUNTIF(D$133:D154,RDGave)+COUNTIF(D$133:D154,RDGevent)</f>
        <v>0</v>
      </c>
      <c r="G154" s="242"/>
      <c r="H154" s="138" t="str">
        <f t="shared" si="1129"/>
        <v/>
      </c>
      <c r="I154" s="200" t="str">
        <f t="shared" si="1130"/>
        <v/>
      </c>
      <c r="J154" s="201">
        <f>COUNTIF(H$133:H154,OK)+COUNTIF(H$133:H154,RDGfix)+COUNTIF(H$133:H154,RDGave)+COUNTIF(H$133:H154,RDGevent)+J$107-1</f>
        <v>0</v>
      </c>
      <c r="K154" s="43"/>
      <c r="L154" s="138" t="str">
        <f t="shared" si="1131"/>
        <v/>
      </c>
      <c r="M154" s="200" t="str">
        <f t="shared" si="1132"/>
        <v/>
      </c>
      <c r="N154" s="201">
        <f>COUNTIF(L$133:L154,OK)+COUNTIF(L$133:L154,RDGfix)+COUNTIF(L$133:L154,RDGave)+COUNTIF(L$133:L154,RDGevent)+N$107-1</f>
        <v>0</v>
      </c>
      <c r="O154" s="43"/>
      <c r="P154" s="138" t="str">
        <f t="shared" si="1133"/>
        <v/>
      </c>
      <c r="Q154" s="200" t="str">
        <f t="shared" si="1134"/>
        <v/>
      </c>
      <c r="R154" s="201">
        <f>COUNTIF(P$133:P154,OK)+COUNTIF(P$133:P154,RDGfix)+COUNTIF(P$133:P154,RDGave)+COUNTIF(P$133:P154,RDGevent)+R$107-1</f>
        <v>0</v>
      </c>
      <c r="S154" s="43"/>
      <c r="T154" s="138" t="str">
        <f t="shared" si="1135"/>
        <v/>
      </c>
      <c r="U154" s="200" t="str">
        <f t="shared" si="1136"/>
        <v/>
      </c>
      <c r="V154" s="201">
        <f>COUNTIF(T$133:T154,OK)+COUNTIF(T$133:T154,RDGfix)+COUNTIF(T$133:T154,RDGave)+COUNTIF(T$133:T154,RDGevent)+V$107-1</f>
        <v>0</v>
      </c>
      <c r="W154" s="43"/>
      <c r="X154" s="138" t="str">
        <f t="shared" si="1137"/>
        <v/>
      </c>
      <c r="Y154" s="200" t="str">
        <f t="shared" si="1138"/>
        <v/>
      </c>
      <c r="Z154" s="201">
        <f>COUNTIF(X$133:X154,OK)+COUNTIF(X$133:X154,RDGfix)+COUNTIF(X$133:X154,RDGave)+COUNTIF(X$133:X154,RDGevent)+Z$107-1</f>
        <v>0</v>
      </c>
      <c r="AA154" s="43"/>
      <c r="AB154" s="138" t="str">
        <f t="shared" si="1139"/>
        <v/>
      </c>
      <c r="AC154" s="200" t="str">
        <f t="shared" si="1140"/>
        <v/>
      </c>
      <c r="AD154" s="201">
        <f>COUNTIF(AB$133:AB154,OK)+COUNTIF(AB$133:AB154,RDGfix)+COUNTIF(AB$133:AB154,RDGave)+COUNTIF(AB$133:AB154,RDGevent)+AD$107-1</f>
        <v>0</v>
      </c>
      <c r="AE154" s="43"/>
      <c r="AF154" s="138" t="str">
        <f t="shared" si="1141"/>
        <v/>
      </c>
      <c r="AG154" s="200" t="str">
        <f t="shared" si="1142"/>
        <v/>
      </c>
      <c r="AH154" s="201">
        <f>COUNTIF(AF$133:AF154,OK)+COUNTIF(AF$133:AF154,RDGfix)+COUNTIF(AF$133:AF154,RDGave)+COUNTIF(AF$133:AF154,RDGevent)+AH$107-1</f>
        <v>0</v>
      </c>
      <c r="AI154" s="43"/>
      <c r="AJ154" s="138" t="str">
        <f t="shared" si="1143"/>
        <v/>
      </c>
      <c r="AK154" s="200" t="str">
        <f t="shared" si="1144"/>
        <v/>
      </c>
      <c r="AL154" s="201">
        <f>COUNTIF(AJ$133:AJ154,OK)+COUNTIF(AJ$133:AJ154,RDGfix)+COUNTIF(AJ$133:AJ154,RDGave)+COUNTIF(AJ$133:AJ154,RDGevent)+AL$107-1</f>
        <v>0</v>
      </c>
      <c r="AM154" s="43"/>
      <c r="AN154" s="138" t="str">
        <f t="shared" si="1145"/>
        <v/>
      </c>
      <c r="AO154" s="200" t="str">
        <f t="shared" si="1146"/>
        <v/>
      </c>
      <c r="AP154" s="201">
        <f>COUNTIF(AN$133:AN154,OK)+COUNTIF(AN$133:AN154,RDGfix)+COUNTIF(AN$133:AN154,RDGave)+COUNTIF(AN$133:AN154,RDGevent)+AP$107-1</f>
        <v>0</v>
      </c>
      <c r="AQ154" s="43"/>
      <c r="AR154" s="138" t="str">
        <f t="shared" si="1147"/>
        <v/>
      </c>
      <c r="AS154" s="200" t="str">
        <f t="shared" si="1148"/>
        <v/>
      </c>
      <c r="AT154" s="201">
        <f>COUNTIF(AR$133:AR154,OK)+COUNTIF(AR$133:AR154,RDGfix)+COUNTIF(AR$133:AR154,RDGave)+COUNTIF(AR$133:AR154,RDGevent)+AT$107-1</f>
        <v>0</v>
      </c>
      <c r="AU154" s="43"/>
      <c r="AV154" s="138" t="str">
        <f t="shared" si="1149"/>
        <v/>
      </c>
      <c r="AW154" s="200" t="str">
        <f t="shared" si="1150"/>
        <v/>
      </c>
      <c r="AX154" s="201">
        <f>COUNTIF(AV$133:AV154,OK)+COUNTIF(AV$133:AV154,RDGfix)+COUNTIF(AV$133:AV154,RDGave)+COUNTIF(AV$133:AV154,RDGevent)+AX$107-1</f>
        <v>0</v>
      </c>
      <c r="AY154" s="43"/>
      <c r="AZ154" s="138" t="str">
        <f t="shared" si="1151"/>
        <v/>
      </c>
      <c r="BA154" s="200" t="str">
        <f t="shared" si="1152"/>
        <v/>
      </c>
      <c r="BB154" s="201">
        <f>COUNTIF(AZ$133:AZ154,OK)+COUNTIF(AZ$133:AZ154,RDGfix)+COUNTIF(AZ$133:AZ154,RDGave)+COUNTIF(AZ$133:AZ154,RDGevent)+BB$107-1</f>
        <v>0</v>
      </c>
      <c r="BC154" s="43"/>
      <c r="BD154" s="138" t="str">
        <f t="shared" si="1153"/>
        <v/>
      </c>
      <c r="BE154" s="200" t="str">
        <f t="shared" si="1154"/>
        <v/>
      </c>
      <c r="BF154" s="201">
        <f>COUNTIF(BD$133:BD154,OK)+COUNTIF(BD$133:BD154,RDGfix)+COUNTIF(BD$133:BD154,RDGave)+COUNTIF(BD$133:BD154,RDGevent)+BF$107-1</f>
        <v>0</v>
      </c>
      <c r="BG154" s="43"/>
      <c r="BH154" s="138" t="str">
        <f t="shared" si="1155"/>
        <v/>
      </c>
      <c r="BI154" s="200" t="str">
        <f t="shared" si="1156"/>
        <v/>
      </c>
      <c r="BJ154" s="201">
        <f>COUNTIF(BH$133:BH154,OK)+COUNTIF(BH$133:BH154,RDGfix)+COUNTIF(BH$133:BH154,RDGave)+COUNTIF(BH$133:BH154,RDGevent)+BJ$107-1</f>
        <v>0</v>
      </c>
      <c r="BK154" s="43"/>
      <c r="BL154" s="138" t="str">
        <f t="shared" si="1157"/>
        <v/>
      </c>
      <c r="BM154" s="200" t="str">
        <f t="shared" si="1158"/>
        <v/>
      </c>
      <c r="BN154" s="201">
        <f>COUNTIF(BL$133:BL154,OK)+COUNTIF(BL$133:BL154,RDGfix)+COUNTIF(BL$133:BL154,RDGave)+COUNTIF(BL$133:BL154,RDGevent)+BN$107-1</f>
        <v>0</v>
      </c>
      <c r="BO154" s="43"/>
      <c r="BP154" s="138" t="str">
        <f t="shared" si="1159"/>
        <v/>
      </c>
      <c r="BQ154" s="200" t="str">
        <f t="shared" si="1160"/>
        <v/>
      </c>
      <c r="BR154" s="201">
        <f>COUNTIF(BP$133:BP154,OK)+COUNTIF(BP$133:BP154,RDGfix)+COUNTIF(BP$133:BP154,RDGave)+COUNTIF(BP$133:BP154,RDGevent)+BR$107-1</f>
        <v>0</v>
      </c>
      <c r="BS154" s="43"/>
      <c r="BT154" s="138" t="str">
        <f t="shared" si="1161"/>
        <v/>
      </c>
      <c r="BU154" s="200" t="str">
        <f t="shared" si="1162"/>
        <v/>
      </c>
      <c r="BV154" s="201">
        <f>COUNTIF(BT$133:BT154,OK)+COUNTIF(BT$133:BT154,RDGfix)+COUNTIF(BT$133:BT154,RDGave)+COUNTIF(BT$133:BT154,RDGevent)+BV$107-1</f>
        <v>0</v>
      </c>
      <c r="BW154" s="43"/>
      <c r="BX154" s="138" t="str">
        <f t="shared" si="1163"/>
        <v/>
      </c>
      <c r="BY154" s="200" t="str">
        <f t="shared" si="1164"/>
        <v/>
      </c>
      <c r="BZ154" s="201">
        <f>COUNTIF(BX$133:BX154,OK)+COUNTIF(BX$133:BX154,RDGfix)+COUNTIF(BX$133:BX154,RDGave)+COUNTIF(BX$133:BX154,RDGevent)+BZ$107-1</f>
        <v>0</v>
      </c>
      <c r="CA154" s="43"/>
      <c r="CB154" s="138" t="str">
        <f t="shared" si="1165"/>
        <v/>
      </c>
      <c r="CC154" s="200" t="str">
        <f t="shared" si="1166"/>
        <v/>
      </c>
      <c r="CD154" s="201">
        <f>COUNTIF(CB$133:CB154,OK)+COUNTIF(CB$133:CB154,RDGfix)+COUNTIF(CB$133:CB154,RDGave)+COUNTIF(CB$133:CB154,RDGevent)+CD$107-1</f>
        <v>0</v>
      </c>
      <c r="CE154" s="43"/>
      <c r="CF154" s="138" t="str">
        <f t="shared" si="1167"/>
        <v/>
      </c>
      <c r="CG154" s="200" t="str">
        <f t="shared" si="1168"/>
        <v/>
      </c>
      <c r="CH154" s="201">
        <f>COUNTIF(CF$133:CF154,OK)+COUNTIF(CF$133:CF154,RDGfix)+COUNTIF(CF$133:CF154,RDGave)+COUNTIF(CF$133:CF154,RDGevent)+CH$107-1</f>
        <v>0</v>
      </c>
      <c r="CI154" s="43"/>
      <c r="CJ154" s="138" t="str">
        <f t="shared" si="1169"/>
        <v/>
      </c>
      <c r="CK154" s="200" t="str">
        <f t="shared" si="1170"/>
        <v/>
      </c>
      <c r="CL154" s="201">
        <f>COUNTIF(CJ$133:CJ154,OK)+COUNTIF(CJ$133:CJ154,RDGfix)+COUNTIF(CJ$133:CJ154,RDGave)+COUNTIF(CJ$133:CJ154,RDGevent)+CL$107-1</f>
        <v>0</v>
      </c>
      <c r="CM154" s="43"/>
      <c r="CN154" s="138" t="str">
        <f t="shared" si="1171"/>
        <v/>
      </c>
      <c r="CO154" s="200" t="str">
        <f t="shared" si="1172"/>
        <v/>
      </c>
      <c r="CP154" s="201">
        <f>COUNTIF(CN$133:CN154,OK)+COUNTIF(CN$133:CN154,RDGfix)+COUNTIF(CN$133:CN154,RDGave)+COUNTIF(CN$133:CN154,RDGevent)+CP$107-1</f>
        <v>0</v>
      </c>
      <c r="CQ154" s="43"/>
      <c r="CR154" s="138" t="str">
        <f t="shared" si="1173"/>
        <v/>
      </c>
      <c r="CS154" s="200" t="str">
        <f t="shared" si="1174"/>
        <v/>
      </c>
      <c r="CT154" s="201">
        <f>COUNTIF(CR$133:CR154,OK)+COUNTIF(CR$133:CR154,RDGfix)+COUNTIF(CR$133:CR154,RDGave)+COUNTIF(CR$133:CR154,RDGevent)+CT$107-1</f>
        <v>0</v>
      </c>
      <c r="CU154" s="43"/>
      <c r="CV154" s="138" t="str">
        <f t="shared" si="1175"/>
        <v/>
      </c>
      <c r="CW154" s="200" t="str">
        <f t="shared" si="1176"/>
        <v/>
      </c>
      <c r="CX154" s="201">
        <f>COUNTIF(CV$133:CV154,OK)+COUNTIF(CV$133:CV154,RDGfix)+COUNTIF(CV$133:CV154,RDGave)+COUNTIF(CV$133:CV154,RDGevent)+CX$107-1</f>
        <v>0</v>
      </c>
      <c r="CY154" s="43"/>
      <c r="CZ154" s="138" t="str">
        <f t="shared" si="1177"/>
        <v/>
      </c>
      <c r="DA154" s="200" t="str">
        <f t="shared" si="1178"/>
        <v/>
      </c>
      <c r="DB154" s="201">
        <f>COUNTIF(CZ$133:CZ154,OK)+COUNTIF(CZ$133:CZ154,RDGfix)+COUNTIF(CZ$133:CZ154,RDGave)+COUNTIF(CZ$133:CZ154,RDGevent)+DB$107-1</f>
        <v>0</v>
      </c>
      <c r="DC154" s="43"/>
      <c r="DD154" s="138" t="str">
        <f t="shared" si="1179"/>
        <v/>
      </c>
      <c r="DE154" s="200" t="str">
        <f t="shared" si="1180"/>
        <v/>
      </c>
      <c r="DF154" s="201">
        <f>COUNTIF(DD$133:DD154,OK)+COUNTIF(DD$133:DD154,RDGfix)+COUNTIF(DD$133:DD154,RDGave)+COUNTIF(DD$133:DD154,RDGevent)+DF$107-1</f>
        <v>0</v>
      </c>
      <c r="DG154" s="43"/>
      <c r="DH154" s="138" t="str">
        <f t="shared" si="1181"/>
        <v/>
      </c>
      <c r="DI154" s="200" t="str">
        <f t="shared" si="1182"/>
        <v/>
      </c>
      <c r="DJ154" s="201">
        <f>COUNTIF(DH$133:DH154,OK)+COUNTIF(DH$133:DH154,RDGfix)+COUNTIF(DH$133:DH154,RDGave)+COUNTIF(DH$133:DH154,RDGevent)+DJ$107-1</f>
        <v>0</v>
      </c>
      <c r="DK154" s="43"/>
      <c r="DL154" s="138" t="str">
        <f t="shared" si="1183"/>
        <v/>
      </c>
      <c r="DM154" s="200" t="str">
        <f t="shared" si="1184"/>
        <v/>
      </c>
      <c r="DN154" s="201">
        <f>COUNTIF(DL$133:DL154,OK)+COUNTIF(DL$133:DL154,RDGfix)+COUNTIF(DL$133:DL154,RDGave)+COUNTIF(DL$133:DL154,RDGevent)+DN$107-1</f>
        <v>0</v>
      </c>
      <c r="DO154" s="43"/>
      <c r="DP154" s="138" t="str">
        <f t="shared" si="1185"/>
        <v/>
      </c>
      <c r="DQ154" s="200" t="str">
        <f t="shared" si="1186"/>
        <v/>
      </c>
      <c r="DR154" s="201">
        <f>COUNTIF(DP$133:DP154,OK)+COUNTIF(DP$133:DP154,RDGfix)+COUNTIF(DP$133:DP154,RDGave)+COUNTIF(DP$133:DP154,RDGevent)+DR$107-1</f>
        <v>0</v>
      </c>
      <c r="DS154" s="43"/>
      <c r="DT154" s="138" t="str">
        <f t="shared" si="1187"/>
        <v/>
      </c>
      <c r="DU154" s="200" t="str">
        <f t="shared" si="1188"/>
        <v/>
      </c>
      <c r="DV154" s="201">
        <f>COUNTIF(DT$133:DT154,OK)+COUNTIF(DT$133:DT154,RDGfix)+COUNTIF(DT$133:DT154,RDGave)+COUNTIF(DT$133:DT154,RDGevent)+DV$107-1</f>
        <v>0</v>
      </c>
      <c r="DW154" s="43"/>
      <c r="DX154" s="138" t="str">
        <f t="shared" si="1189"/>
        <v/>
      </c>
      <c r="DY154" s="200" t="str">
        <f t="shared" si="1190"/>
        <v/>
      </c>
      <c r="DZ154" s="201">
        <f>COUNTIF(DX$133:DX154,OK)+COUNTIF(DX$133:DX154,RDGfix)+COUNTIF(DX$133:DX154,RDGave)+COUNTIF(DX$133:DX154,RDGevent)+DZ$107-1</f>
        <v>0</v>
      </c>
      <c r="EA154" s="43"/>
      <c r="EB154" s="138" t="str">
        <f t="shared" si="1191"/>
        <v/>
      </c>
      <c r="EC154" s="200" t="str">
        <f t="shared" si="1192"/>
        <v/>
      </c>
      <c r="ED154" s="201">
        <f>COUNTIF(EB$133:EB154,OK)+COUNTIF(EB$133:EB154,RDGfix)+COUNTIF(EB$133:EB154,RDGave)+COUNTIF(EB$133:EB154,RDGevent)+ED$107-1</f>
        <v>0</v>
      </c>
      <c r="EE154" s="43"/>
      <c r="EF154" s="138" t="str">
        <f t="shared" si="1193"/>
        <v/>
      </c>
      <c r="EG154" s="200" t="str">
        <f t="shared" si="1194"/>
        <v/>
      </c>
      <c r="EH154" s="201">
        <f>COUNTIF(EF$133:EF154,OK)+COUNTIF(EF$133:EF154,RDGfix)+COUNTIF(EF$133:EF154,RDGave)+COUNTIF(EF$133:EF154,RDGevent)+EH$107-1</f>
        <v>0</v>
      </c>
      <c r="EI154" s="43"/>
      <c r="EJ154" s="138" t="str">
        <f t="shared" si="1195"/>
        <v/>
      </c>
      <c r="EK154" s="200" t="str">
        <f t="shared" si="1196"/>
        <v/>
      </c>
      <c r="EL154" s="201">
        <f>COUNTIF(EJ$133:EJ154,OK)+COUNTIF(EJ$133:EJ154,RDGfix)+COUNTIF(EJ$133:EJ154,RDGave)+COUNTIF(EJ$133:EJ154,RDGevent)+EL$107-1</f>
        <v>0</v>
      </c>
      <c r="EM154" s="43"/>
      <c r="EN154" s="138" t="str">
        <f t="shared" si="1197"/>
        <v/>
      </c>
      <c r="EO154" s="200" t="str">
        <f t="shared" si="1198"/>
        <v/>
      </c>
      <c r="EP154" s="201">
        <f>COUNTIF(EN$133:EN154,OK)+COUNTIF(EN$133:EN154,RDGfix)+COUNTIF(EN$133:EN154,RDGave)+COUNTIF(EN$133:EN154,RDGevent)+EP$107-1</f>
        <v>0</v>
      </c>
      <c r="EQ154" s="43"/>
      <c r="ER154" s="138" t="str">
        <f t="shared" si="1199"/>
        <v/>
      </c>
      <c r="ES154" s="200" t="str">
        <f t="shared" si="1200"/>
        <v/>
      </c>
      <c r="ET154" s="201">
        <f>COUNTIF(ER$133:ER154,OK)+COUNTIF(ER$133:ER154,RDGfix)+COUNTIF(ER$133:ER154,RDGave)+COUNTIF(ER$133:ER154,RDGevent)+ET$107-1</f>
        <v>0</v>
      </c>
      <c r="EU154" s="43"/>
      <c r="EV154" s="138" t="str">
        <f t="shared" si="1201"/>
        <v/>
      </c>
      <c r="EW154" s="200" t="str">
        <f t="shared" si="1202"/>
        <v/>
      </c>
      <c r="EX154" s="201">
        <f>COUNTIF(EV$133:EV154,OK)+COUNTIF(EV$133:EV154,RDGfix)+COUNTIF(EV$133:EV154,RDGave)+COUNTIF(EV$133:EV154,RDGevent)+EX$107-1</f>
        <v>0</v>
      </c>
      <c r="EY154" s="43"/>
      <c r="EZ154" s="138" t="str">
        <f t="shared" si="1203"/>
        <v/>
      </c>
      <c r="FA154" s="200" t="str">
        <f t="shared" si="1204"/>
        <v/>
      </c>
      <c r="FB154" s="201">
        <f>COUNTIF(EZ$133:EZ154,OK)+COUNTIF(EZ$133:EZ154,RDGfix)+COUNTIF(EZ$133:EZ154,RDGave)+COUNTIF(EZ$133:EZ154,RDGevent)+FB$107-1</f>
        <v>0</v>
      </c>
      <c r="FC154" s="43"/>
      <c r="FD154" s="138" t="str">
        <f t="shared" si="1205"/>
        <v/>
      </c>
      <c r="FE154" s="200" t="str">
        <f t="shared" si="1206"/>
        <v/>
      </c>
      <c r="FF154" s="201">
        <f>COUNTIF(FD$133:FD154,OK)+COUNTIF(FD$133:FD154,RDGfix)+COUNTIF(FD$133:FD154,RDGave)+COUNTIF(FD$133:FD154,RDGevent)+FF$107-1</f>
        <v>0</v>
      </c>
      <c r="FG154" s="43"/>
      <c r="FH154" s="138" t="str">
        <f t="shared" si="1207"/>
        <v/>
      </c>
      <c r="FI154" s="200" t="str">
        <f t="shared" si="1208"/>
        <v/>
      </c>
      <c r="FJ154" s="218">
        <f>COUNTIF(FH$133:FH154,OK)+COUNTIF(FH$133:FH154,RDGfix)+COUNTIF(FH$133:FH154,RDGave)+COUNTIF(FH$133:FH154,RDGevent)+FJ$107-1</f>
        <v>0</v>
      </c>
      <c r="FK154" s="2"/>
      <c r="FL154" s="53"/>
      <c r="FM154" s="2"/>
    </row>
    <row r="155" spans="2:169">
      <c r="B155" s="139"/>
      <c r="C155" s="43"/>
      <c r="D155" s="138" t="str">
        <f t="shared" si="1128"/>
        <v/>
      </c>
      <c r="E155" s="200" t="str">
        <f t="shared" si="649"/>
        <v/>
      </c>
      <c r="F155" s="201">
        <f>COUNTIF(D$133:D155,OK)+COUNTIF(D$133:D155,RDGfix)+COUNTIF(D$133:D155,RDGave)+COUNTIF(D$133:D155,RDGevent)</f>
        <v>0</v>
      </c>
      <c r="G155" s="242"/>
      <c r="H155" s="138" t="str">
        <f t="shared" si="1129"/>
        <v/>
      </c>
      <c r="I155" s="200" t="str">
        <f t="shared" si="1130"/>
        <v/>
      </c>
      <c r="J155" s="201">
        <f>COUNTIF(H$133:H155,OK)+COUNTIF(H$133:H155,RDGfix)+COUNTIF(H$133:H155,RDGave)+COUNTIF(H$133:H155,RDGevent)+J$107-1</f>
        <v>0</v>
      </c>
      <c r="K155" s="43"/>
      <c r="L155" s="138" t="str">
        <f t="shared" si="1131"/>
        <v/>
      </c>
      <c r="M155" s="200" t="str">
        <f t="shared" si="1132"/>
        <v/>
      </c>
      <c r="N155" s="201">
        <f>COUNTIF(L$133:L155,OK)+COUNTIF(L$133:L155,RDGfix)+COUNTIF(L$133:L155,RDGave)+COUNTIF(L$133:L155,RDGevent)+N$107-1</f>
        <v>0</v>
      </c>
      <c r="O155" s="43"/>
      <c r="P155" s="138" t="str">
        <f t="shared" si="1133"/>
        <v/>
      </c>
      <c r="Q155" s="200" t="str">
        <f t="shared" si="1134"/>
        <v/>
      </c>
      <c r="R155" s="201">
        <f>COUNTIF(P$133:P155,OK)+COUNTIF(P$133:P155,RDGfix)+COUNTIF(P$133:P155,RDGave)+COUNTIF(P$133:P155,RDGevent)+R$107-1</f>
        <v>0</v>
      </c>
      <c r="S155" s="43"/>
      <c r="T155" s="138" t="str">
        <f t="shared" si="1135"/>
        <v/>
      </c>
      <c r="U155" s="200" t="str">
        <f t="shared" si="1136"/>
        <v/>
      </c>
      <c r="V155" s="201">
        <f>COUNTIF(T$133:T155,OK)+COUNTIF(T$133:T155,RDGfix)+COUNTIF(T$133:T155,RDGave)+COUNTIF(T$133:T155,RDGevent)+V$107-1</f>
        <v>0</v>
      </c>
      <c r="W155" s="43"/>
      <c r="X155" s="138" t="str">
        <f t="shared" si="1137"/>
        <v/>
      </c>
      <c r="Y155" s="200" t="str">
        <f t="shared" si="1138"/>
        <v/>
      </c>
      <c r="Z155" s="201">
        <f>COUNTIF(X$133:X155,OK)+COUNTIF(X$133:X155,RDGfix)+COUNTIF(X$133:X155,RDGave)+COUNTIF(X$133:X155,RDGevent)+Z$107-1</f>
        <v>0</v>
      </c>
      <c r="AA155" s="43"/>
      <c r="AB155" s="138" t="str">
        <f t="shared" si="1139"/>
        <v/>
      </c>
      <c r="AC155" s="200" t="str">
        <f t="shared" si="1140"/>
        <v/>
      </c>
      <c r="AD155" s="201">
        <f>COUNTIF(AB$133:AB155,OK)+COUNTIF(AB$133:AB155,RDGfix)+COUNTIF(AB$133:AB155,RDGave)+COUNTIF(AB$133:AB155,RDGevent)+AD$107-1</f>
        <v>0</v>
      </c>
      <c r="AE155" s="43"/>
      <c r="AF155" s="138" t="str">
        <f t="shared" si="1141"/>
        <v/>
      </c>
      <c r="AG155" s="200" t="str">
        <f t="shared" si="1142"/>
        <v/>
      </c>
      <c r="AH155" s="201">
        <f>COUNTIF(AF$133:AF155,OK)+COUNTIF(AF$133:AF155,RDGfix)+COUNTIF(AF$133:AF155,RDGave)+COUNTIF(AF$133:AF155,RDGevent)+AH$107-1</f>
        <v>0</v>
      </c>
      <c r="AI155" s="43"/>
      <c r="AJ155" s="138" t="str">
        <f t="shared" si="1143"/>
        <v/>
      </c>
      <c r="AK155" s="200" t="str">
        <f t="shared" si="1144"/>
        <v/>
      </c>
      <c r="AL155" s="201">
        <f>COUNTIF(AJ$133:AJ155,OK)+COUNTIF(AJ$133:AJ155,RDGfix)+COUNTIF(AJ$133:AJ155,RDGave)+COUNTIF(AJ$133:AJ155,RDGevent)+AL$107-1</f>
        <v>0</v>
      </c>
      <c r="AM155" s="43"/>
      <c r="AN155" s="138" t="str">
        <f t="shared" si="1145"/>
        <v/>
      </c>
      <c r="AO155" s="200" t="str">
        <f t="shared" si="1146"/>
        <v/>
      </c>
      <c r="AP155" s="201">
        <f>COUNTIF(AN$133:AN155,OK)+COUNTIF(AN$133:AN155,RDGfix)+COUNTIF(AN$133:AN155,RDGave)+COUNTIF(AN$133:AN155,RDGevent)+AP$107-1</f>
        <v>0</v>
      </c>
      <c r="AQ155" s="43"/>
      <c r="AR155" s="138" t="str">
        <f t="shared" si="1147"/>
        <v/>
      </c>
      <c r="AS155" s="200" t="str">
        <f t="shared" si="1148"/>
        <v/>
      </c>
      <c r="AT155" s="201">
        <f>COUNTIF(AR$133:AR155,OK)+COUNTIF(AR$133:AR155,RDGfix)+COUNTIF(AR$133:AR155,RDGave)+COUNTIF(AR$133:AR155,RDGevent)+AT$107-1</f>
        <v>0</v>
      </c>
      <c r="AU155" s="43"/>
      <c r="AV155" s="138" t="str">
        <f t="shared" si="1149"/>
        <v/>
      </c>
      <c r="AW155" s="200" t="str">
        <f t="shared" si="1150"/>
        <v/>
      </c>
      <c r="AX155" s="201">
        <f>COUNTIF(AV$133:AV155,OK)+COUNTIF(AV$133:AV155,RDGfix)+COUNTIF(AV$133:AV155,RDGave)+COUNTIF(AV$133:AV155,RDGevent)+AX$107-1</f>
        <v>0</v>
      </c>
      <c r="AY155" s="43"/>
      <c r="AZ155" s="138" t="str">
        <f t="shared" si="1151"/>
        <v/>
      </c>
      <c r="BA155" s="200" t="str">
        <f t="shared" si="1152"/>
        <v/>
      </c>
      <c r="BB155" s="201">
        <f>COUNTIF(AZ$133:AZ155,OK)+COUNTIF(AZ$133:AZ155,RDGfix)+COUNTIF(AZ$133:AZ155,RDGave)+COUNTIF(AZ$133:AZ155,RDGevent)+BB$107-1</f>
        <v>0</v>
      </c>
      <c r="BC155" s="43"/>
      <c r="BD155" s="138" t="str">
        <f t="shared" si="1153"/>
        <v/>
      </c>
      <c r="BE155" s="200" t="str">
        <f t="shared" si="1154"/>
        <v/>
      </c>
      <c r="BF155" s="201">
        <f>COUNTIF(BD$133:BD155,OK)+COUNTIF(BD$133:BD155,RDGfix)+COUNTIF(BD$133:BD155,RDGave)+COUNTIF(BD$133:BD155,RDGevent)+BF$107-1</f>
        <v>0</v>
      </c>
      <c r="BG155" s="43"/>
      <c r="BH155" s="138" t="str">
        <f t="shared" si="1155"/>
        <v/>
      </c>
      <c r="BI155" s="200" t="str">
        <f t="shared" si="1156"/>
        <v/>
      </c>
      <c r="BJ155" s="201">
        <f>COUNTIF(BH$133:BH155,OK)+COUNTIF(BH$133:BH155,RDGfix)+COUNTIF(BH$133:BH155,RDGave)+COUNTIF(BH$133:BH155,RDGevent)+BJ$107-1</f>
        <v>0</v>
      </c>
      <c r="BK155" s="43"/>
      <c r="BL155" s="138" t="str">
        <f t="shared" si="1157"/>
        <v/>
      </c>
      <c r="BM155" s="200" t="str">
        <f t="shared" si="1158"/>
        <v/>
      </c>
      <c r="BN155" s="201">
        <f>COUNTIF(BL$133:BL155,OK)+COUNTIF(BL$133:BL155,RDGfix)+COUNTIF(BL$133:BL155,RDGave)+COUNTIF(BL$133:BL155,RDGevent)+BN$107-1</f>
        <v>0</v>
      </c>
      <c r="BO155" s="43"/>
      <c r="BP155" s="138" t="str">
        <f t="shared" si="1159"/>
        <v/>
      </c>
      <c r="BQ155" s="200" t="str">
        <f t="shared" si="1160"/>
        <v/>
      </c>
      <c r="BR155" s="201">
        <f>COUNTIF(BP$133:BP155,OK)+COUNTIF(BP$133:BP155,RDGfix)+COUNTIF(BP$133:BP155,RDGave)+COUNTIF(BP$133:BP155,RDGevent)+BR$107-1</f>
        <v>0</v>
      </c>
      <c r="BS155" s="43"/>
      <c r="BT155" s="138" t="str">
        <f t="shared" si="1161"/>
        <v/>
      </c>
      <c r="BU155" s="200" t="str">
        <f t="shared" si="1162"/>
        <v/>
      </c>
      <c r="BV155" s="201">
        <f>COUNTIF(BT$133:BT155,OK)+COUNTIF(BT$133:BT155,RDGfix)+COUNTIF(BT$133:BT155,RDGave)+COUNTIF(BT$133:BT155,RDGevent)+BV$107-1</f>
        <v>0</v>
      </c>
      <c r="BW155" s="43"/>
      <c r="BX155" s="138" t="str">
        <f t="shared" si="1163"/>
        <v/>
      </c>
      <c r="BY155" s="200" t="str">
        <f t="shared" si="1164"/>
        <v/>
      </c>
      <c r="BZ155" s="201">
        <f>COUNTIF(BX$133:BX155,OK)+COUNTIF(BX$133:BX155,RDGfix)+COUNTIF(BX$133:BX155,RDGave)+COUNTIF(BX$133:BX155,RDGevent)+BZ$107-1</f>
        <v>0</v>
      </c>
      <c r="CA155" s="43"/>
      <c r="CB155" s="138" t="str">
        <f t="shared" si="1165"/>
        <v/>
      </c>
      <c r="CC155" s="200" t="str">
        <f t="shared" si="1166"/>
        <v/>
      </c>
      <c r="CD155" s="201">
        <f>COUNTIF(CB$133:CB155,OK)+COUNTIF(CB$133:CB155,RDGfix)+COUNTIF(CB$133:CB155,RDGave)+COUNTIF(CB$133:CB155,RDGevent)+CD$107-1</f>
        <v>0</v>
      </c>
      <c r="CE155" s="43"/>
      <c r="CF155" s="138" t="str">
        <f t="shared" si="1167"/>
        <v/>
      </c>
      <c r="CG155" s="200" t="str">
        <f t="shared" si="1168"/>
        <v/>
      </c>
      <c r="CH155" s="201">
        <f>COUNTIF(CF$133:CF155,OK)+COUNTIF(CF$133:CF155,RDGfix)+COUNTIF(CF$133:CF155,RDGave)+COUNTIF(CF$133:CF155,RDGevent)+CH$107-1</f>
        <v>0</v>
      </c>
      <c r="CI155" s="43"/>
      <c r="CJ155" s="138" t="str">
        <f t="shared" si="1169"/>
        <v/>
      </c>
      <c r="CK155" s="200" t="str">
        <f t="shared" si="1170"/>
        <v/>
      </c>
      <c r="CL155" s="201">
        <f>COUNTIF(CJ$133:CJ155,OK)+COUNTIF(CJ$133:CJ155,RDGfix)+COUNTIF(CJ$133:CJ155,RDGave)+COUNTIF(CJ$133:CJ155,RDGevent)+CL$107-1</f>
        <v>0</v>
      </c>
      <c r="CM155" s="43"/>
      <c r="CN155" s="138" t="str">
        <f t="shared" si="1171"/>
        <v/>
      </c>
      <c r="CO155" s="200" t="str">
        <f t="shared" si="1172"/>
        <v/>
      </c>
      <c r="CP155" s="201">
        <f>COUNTIF(CN$133:CN155,OK)+COUNTIF(CN$133:CN155,RDGfix)+COUNTIF(CN$133:CN155,RDGave)+COUNTIF(CN$133:CN155,RDGevent)+CP$107-1</f>
        <v>0</v>
      </c>
      <c r="CQ155" s="43"/>
      <c r="CR155" s="138" t="str">
        <f t="shared" si="1173"/>
        <v/>
      </c>
      <c r="CS155" s="200" t="str">
        <f t="shared" si="1174"/>
        <v/>
      </c>
      <c r="CT155" s="201">
        <f>COUNTIF(CR$133:CR155,OK)+COUNTIF(CR$133:CR155,RDGfix)+COUNTIF(CR$133:CR155,RDGave)+COUNTIF(CR$133:CR155,RDGevent)+CT$107-1</f>
        <v>0</v>
      </c>
      <c r="CU155" s="43"/>
      <c r="CV155" s="138" t="str">
        <f t="shared" si="1175"/>
        <v/>
      </c>
      <c r="CW155" s="200" t="str">
        <f t="shared" si="1176"/>
        <v/>
      </c>
      <c r="CX155" s="201">
        <f>COUNTIF(CV$133:CV155,OK)+COUNTIF(CV$133:CV155,RDGfix)+COUNTIF(CV$133:CV155,RDGave)+COUNTIF(CV$133:CV155,RDGevent)+CX$107-1</f>
        <v>0</v>
      </c>
      <c r="CY155" s="43"/>
      <c r="CZ155" s="138" t="str">
        <f t="shared" si="1177"/>
        <v/>
      </c>
      <c r="DA155" s="200" t="str">
        <f t="shared" si="1178"/>
        <v/>
      </c>
      <c r="DB155" s="201">
        <f>COUNTIF(CZ$133:CZ155,OK)+COUNTIF(CZ$133:CZ155,RDGfix)+COUNTIF(CZ$133:CZ155,RDGave)+COUNTIF(CZ$133:CZ155,RDGevent)+DB$107-1</f>
        <v>0</v>
      </c>
      <c r="DC155" s="43"/>
      <c r="DD155" s="138" t="str">
        <f t="shared" si="1179"/>
        <v/>
      </c>
      <c r="DE155" s="200" t="str">
        <f t="shared" si="1180"/>
        <v/>
      </c>
      <c r="DF155" s="201">
        <f>COUNTIF(DD$133:DD155,OK)+COUNTIF(DD$133:DD155,RDGfix)+COUNTIF(DD$133:DD155,RDGave)+COUNTIF(DD$133:DD155,RDGevent)+DF$107-1</f>
        <v>0</v>
      </c>
      <c r="DG155" s="43"/>
      <c r="DH155" s="138" t="str">
        <f t="shared" si="1181"/>
        <v/>
      </c>
      <c r="DI155" s="200" t="str">
        <f t="shared" si="1182"/>
        <v/>
      </c>
      <c r="DJ155" s="201">
        <f>COUNTIF(DH$133:DH155,OK)+COUNTIF(DH$133:DH155,RDGfix)+COUNTIF(DH$133:DH155,RDGave)+COUNTIF(DH$133:DH155,RDGevent)+DJ$107-1</f>
        <v>0</v>
      </c>
      <c r="DK155" s="43"/>
      <c r="DL155" s="138" t="str">
        <f t="shared" si="1183"/>
        <v/>
      </c>
      <c r="DM155" s="200" t="str">
        <f t="shared" si="1184"/>
        <v/>
      </c>
      <c r="DN155" s="201">
        <f>COUNTIF(DL$133:DL155,OK)+COUNTIF(DL$133:DL155,RDGfix)+COUNTIF(DL$133:DL155,RDGave)+COUNTIF(DL$133:DL155,RDGevent)+DN$107-1</f>
        <v>0</v>
      </c>
      <c r="DO155" s="43"/>
      <c r="DP155" s="138" t="str">
        <f t="shared" si="1185"/>
        <v/>
      </c>
      <c r="DQ155" s="200" t="str">
        <f t="shared" si="1186"/>
        <v/>
      </c>
      <c r="DR155" s="201">
        <f>COUNTIF(DP$133:DP155,OK)+COUNTIF(DP$133:DP155,RDGfix)+COUNTIF(DP$133:DP155,RDGave)+COUNTIF(DP$133:DP155,RDGevent)+DR$107-1</f>
        <v>0</v>
      </c>
      <c r="DS155" s="43"/>
      <c r="DT155" s="138" t="str">
        <f t="shared" si="1187"/>
        <v/>
      </c>
      <c r="DU155" s="200" t="str">
        <f t="shared" si="1188"/>
        <v/>
      </c>
      <c r="DV155" s="201">
        <f>COUNTIF(DT$133:DT155,OK)+COUNTIF(DT$133:DT155,RDGfix)+COUNTIF(DT$133:DT155,RDGave)+COUNTIF(DT$133:DT155,RDGevent)+DV$107-1</f>
        <v>0</v>
      </c>
      <c r="DW155" s="43"/>
      <c r="DX155" s="138" t="str">
        <f t="shared" si="1189"/>
        <v/>
      </c>
      <c r="DY155" s="200" t="str">
        <f t="shared" si="1190"/>
        <v/>
      </c>
      <c r="DZ155" s="201">
        <f>COUNTIF(DX$133:DX155,OK)+COUNTIF(DX$133:DX155,RDGfix)+COUNTIF(DX$133:DX155,RDGave)+COUNTIF(DX$133:DX155,RDGevent)+DZ$107-1</f>
        <v>0</v>
      </c>
      <c r="EA155" s="43"/>
      <c r="EB155" s="138" t="str">
        <f t="shared" si="1191"/>
        <v/>
      </c>
      <c r="EC155" s="200" t="str">
        <f t="shared" si="1192"/>
        <v/>
      </c>
      <c r="ED155" s="201">
        <f>COUNTIF(EB$133:EB155,OK)+COUNTIF(EB$133:EB155,RDGfix)+COUNTIF(EB$133:EB155,RDGave)+COUNTIF(EB$133:EB155,RDGevent)+ED$107-1</f>
        <v>0</v>
      </c>
      <c r="EE155" s="43"/>
      <c r="EF155" s="138" t="str">
        <f t="shared" si="1193"/>
        <v/>
      </c>
      <c r="EG155" s="200" t="str">
        <f t="shared" si="1194"/>
        <v/>
      </c>
      <c r="EH155" s="201">
        <f>COUNTIF(EF$133:EF155,OK)+COUNTIF(EF$133:EF155,RDGfix)+COUNTIF(EF$133:EF155,RDGave)+COUNTIF(EF$133:EF155,RDGevent)+EH$107-1</f>
        <v>0</v>
      </c>
      <c r="EI155" s="43"/>
      <c r="EJ155" s="138" t="str">
        <f t="shared" si="1195"/>
        <v/>
      </c>
      <c r="EK155" s="200" t="str">
        <f t="shared" si="1196"/>
        <v/>
      </c>
      <c r="EL155" s="201">
        <f>COUNTIF(EJ$133:EJ155,OK)+COUNTIF(EJ$133:EJ155,RDGfix)+COUNTIF(EJ$133:EJ155,RDGave)+COUNTIF(EJ$133:EJ155,RDGevent)+EL$107-1</f>
        <v>0</v>
      </c>
      <c r="EM155" s="43"/>
      <c r="EN155" s="138" t="str">
        <f t="shared" si="1197"/>
        <v/>
      </c>
      <c r="EO155" s="200" t="str">
        <f t="shared" si="1198"/>
        <v/>
      </c>
      <c r="EP155" s="201">
        <f>COUNTIF(EN$133:EN155,OK)+COUNTIF(EN$133:EN155,RDGfix)+COUNTIF(EN$133:EN155,RDGave)+COUNTIF(EN$133:EN155,RDGevent)+EP$107-1</f>
        <v>0</v>
      </c>
      <c r="EQ155" s="43"/>
      <c r="ER155" s="138" t="str">
        <f t="shared" si="1199"/>
        <v/>
      </c>
      <c r="ES155" s="200" t="str">
        <f t="shared" si="1200"/>
        <v/>
      </c>
      <c r="ET155" s="201">
        <f>COUNTIF(ER$133:ER155,OK)+COUNTIF(ER$133:ER155,RDGfix)+COUNTIF(ER$133:ER155,RDGave)+COUNTIF(ER$133:ER155,RDGevent)+ET$107-1</f>
        <v>0</v>
      </c>
      <c r="EU155" s="43"/>
      <c r="EV155" s="138" t="str">
        <f t="shared" si="1201"/>
        <v/>
      </c>
      <c r="EW155" s="200" t="str">
        <f t="shared" si="1202"/>
        <v/>
      </c>
      <c r="EX155" s="201">
        <f>COUNTIF(EV$133:EV155,OK)+COUNTIF(EV$133:EV155,RDGfix)+COUNTIF(EV$133:EV155,RDGave)+COUNTIF(EV$133:EV155,RDGevent)+EX$107-1</f>
        <v>0</v>
      </c>
      <c r="EY155" s="43"/>
      <c r="EZ155" s="138" t="str">
        <f t="shared" si="1203"/>
        <v/>
      </c>
      <c r="FA155" s="200" t="str">
        <f t="shared" si="1204"/>
        <v/>
      </c>
      <c r="FB155" s="201">
        <f>COUNTIF(EZ$133:EZ155,OK)+COUNTIF(EZ$133:EZ155,RDGfix)+COUNTIF(EZ$133:EZ155,RDGave)+COUNTIF(EZ$133:EZ155,RDGevent)+FB$107-1</f>
        <v>0</v>
      </c>
      <c r="FC155" s="43"/>
      <c r="FD155" s="138" t="str">
        <f t="shared" si="1205"/>
        <v/>
      </c>
      <c r="FE155" s="200" t="str">
        <f t="shared" si="1206"/>
        <v/>
      </c>
      <c r="FF155" s="201">
        <f>COUNTIF(FD$133:FD155,OK)+COUNTIF(FD$133:FD155,RDGfix)+COUNTIF(FD$133:FD155,RDGave)+COUNTIF(FD$133:FD155,RDGevent)+FF$107-1</f>
        <v>0</v>
      </c>
      <c r="FG155" s="43"/>
      <c r="FH155" s="138" t="str">
        <f t="shared" si="1207"/>
        <v/>
      </c>
      <c r="FI155" s="200" t="str">
        <f t="shared" si="1208"/>
        <v/>
      </c>
      <c r="FJ155" s="218">
        <f>COUNTIF(FH$133:FH155,OK)+COUNTIF(FH$133:FH155,RDGfix)+COUNTIF(FH$133:FH155,RDGave)+COUNTIF(FH$133:FH155,RDGevent)+FJ$107-1</f>
        <v>0</v>
      </c>
      <c r="FK155" s="2"/>
      <c r="FL155" s="53"/>
      <c r="FM155" s="2"/>
    </row>
    <row r="156" spans="2:169">
      <c r="B156" s="139"/>
      <c r="C156" s="43"/>
      <c r="D156" s="138" t="str">
        <f t="shared" si="1128"/>
        <v/>
      </c>
      <c r="E156" s="200" t="str">
        <f t="shared" si="649"/>
        <v/>
      </c>
      <c r="F156" s="201">
        <f>COUNTIF(D$133:D156,OK)+COUNTIF(D$133:D156,RDGfix)+COUNTIF(D$133:D156,RDGave)+COUNTIF(D$133:D156,RDGevent)</f>
        <v>0</v>
      </c>
      <c r="G156" s="242"/>
      <c r="H156" s="138" t="str">
        <f t="shared" ref="H156" si="1209">IF(G156="","",IF(G$7&lt;1,"",WDN))</f>
        <v/>
      </c>
      <c r="I156" s="200" t="str">
        <f t="shared" ref="I156" si="1210">IF(G156="","",IF(H156=OK,J156,IF(HLOOKUP(H156,Comments3,2,FALSE)=D,J$132,IF(HLOOKUP(H156,Comments3,2,FALSE)=A,VLOOKUP(G156,Averages,G$4,FALSE),IF(HLOOKUP(H156,Comments3,2,FALSE)=E,VLOOKUP(G156,EventAverage,2,FALSE), HLOOKUP(H156,Comments4,2,FALSE))))))</f>
        <v/>
      </c>
      <c r="J156" s="201">
        <f>COUNTIF(H$133:H156,OK)+COUNTIF(H$133:H156,RDGfix)+COUNTIF(H$133:H156,RDGave)+COUNTIF(H$133:H156,RDGevent)+J$107-1</f>
        <v>0</v>
      </c>
      <c r="K156" s="43"/>
      <c r="L156" s="138" t="str">
        <f t="shared" ref="L156" si="1211">IF(K156="","",IF(K$7&lt;1,"",WDN))</f>
        <v/>
      </c>
      <c r="M156" s="200" t="str">
        <f t="shared" ref="M156" si="1212">IF(K156="","",IF(L156=OK,N156,IF(HLOOKUP(L156,Comments3,2,FALSE)=D,N$132,IF(HLOOKUP(L156,Comments3,2,FALSE)=A,VLOOKUP(K156,Averages,K$4,FALSE),IF(HLOOKUP(L156,Comments3,2,FALSE)=E,VLOOKUP(K156,EventAverage,2,FALSE), HLOOKUP(L156,Comments4,2,FALSE))))))</f>
        <v/>
      </c>
      <c r="N156" s="201">
        <f>COUNTIF(L$133:L156,OK)+COUNTIF(L$133:L156,RDGfix)+COUNTIF(L$133:L156,RDGave)+COUNTIF(L$133:L156,RDGevent)+N$107-1</f>
        <v>0</v>
      </c>
      <c r="O156" s="43"/>
      <c r="P156" s="138" t="str">
        <f t="shared" ref="P156" si="1213">IF(O156="","",IF(O$7&lt;1,"",WDN))</f>
        <v/>
      </c>
      <c r="Q156" s="200" t="str">
        <f t="shared" ref="Q156" si="1214">IF(O156="","",IF(P156=OK,R156,IF(HLOOKUP(P156,Comments3,2,FALSE)=D,R$132,IF(HLOOKUP(P156,Comments3,2,FALSE)=A,VLOOKUP(O156,Averages,O$4,FALSE),IF(HLOOKUP(P156,Comments3,2,FALSE)=E,VLOOKUP(O156,EventAverage,2,FALSE), HLOOKUP(P156,Comments4,2,FALSE))))))</f>
        <v/>
      </c>
      <c r="R156" s="201">
        <f>COUNTIF(P$133:P156,OK)+COUNTIF(P$133:P156,RDGfix)+COUNTIF(P$133:P156,RDGave)+COUNTIF(P$133:P156,RDGevent)+R$107-1</f>
        <v>0</v>
      </c>
      <c r="S156" s="43"/>
      <c r="T156" s="138" t="str">
        <f t="shared" ref="T156" si="1215">IF(S156="","",IF(S$7&lt;1,"",WDN))</f>
        <v/>
      </c>
      <c r="U156" s="200" t="str">
        <f t="shared" ref="U156" si="1216">IF(S156="","",IF(T156=OK,V156,IF(HLOOKUP(T156,Comments3,2,FALSE)=D,V$132,IF(HLOOKUP(T156,Comments3,2,FALSE)=A,VLOOKUP(S156,Averages,S$4,FALSE),IF(HLOOKUP(T156,Comments3,2,FALSE)=E,VLOOKUP(S156,EventAverage,2,FALSE), HLOOKUP(T156,Comments4,2,FALSE))))))</f>
        <v/>
      </c>
      <c r="V156" s="201">
        <f>COUNTIF(T$133:T156,OK)+COUNTIF(T$133:T156,RDGfix)+COUNTIF(T$133:T156,RDGave)+COUNTIF(T$133:T156,RDGevent)+V$107-1</f>
        <v>0</v>
      </c>
      <c r="W156" s="43"/>
      <c r="X156" s="138" t="str">
        <f t="shared" ref="X156" si="1217">IF(W156="","",IF(W$7&lt;1,"",WDN))</f>
        <v/>
      </c>
      <c r="Y156" s="200" t="str">
        <f t="shared" ref="Y156" si="1218">IF(W156="","",IF(X156=OK,Z156,IF(HLOOKUP(X156,Comments3,2,FALSE)=D,Z$132,IF(HLOOKUP(X156,Comments3,2,FALSE)=A,VLOOKUP(W156,Averages,W$4,FALSE),IF(HLOOKUP(X156,Comments3,2,FALSE)=E,VLOOKUP(W156,EventAverage,2,FALSE), HLOOKUP(X156,Comments4,2,FALSE))))))</f>
        <v/>
      </c>
      <c r="Z156" s="201">
        <f>COUNTIF(X$133:X156,OK)+COUNTIF(X$133:X156,RDGfix)+COUNTIF(X$133:X156,RDGave)+COUNTIF(X$133:X156,RDGevent)+Z$107-1</f>
        <v>0</v>
      </c>
      <c r="AA156" s="43"/>
      <c r="AB156" s="138" t="str">
        <f t="shared" ref="AB156" si="1219">IF(AA156="","",IF(AA$7&lt;1,"",WDN))</f>
        <v/>
      </c>
      <c r="AC156" s="200" t="str">
        <f t="shared" ref="AC156" si="1220">IF(AA156="","",IF(AB156=OK,AD156,IF(HLOOKUP(AB156,Comments3,2,FALSE)=D,AD$132,IF(HLOOKUP(AB156,Comments3,2,FALSE)=A,VLOOKUP(AA156,Averages,AA$4,FALSE),IF(HLOOKUP(AB156,Comments3,2,FALSE)=E,VLOOKUP(AA156,EventAverage,2,FALSE), HLOOKUP(AB156,Comments4,2,FALSE))))))</f>
        <v/>
      </c>
      <c r="AD156" s="201">
        <f>COUNTIF(AB$133:AB156,OK)+COUNTIF(AB$133:AB156,RDGfix)+COUNTIF(AB$133:AB156,RDGave)+COUNTIF(AB$133:AB156,RDGevent)+AD$107-1</f>
        <v>0</v>
      </c>
      <c r="AE156" s="43"/>
      <c r="AF156" s="138" t="str">
        <f t="shared" ref="AF156" si="1221">IF(AE156="","",IF(AE$7&lt;1,"",WDN))</f>
        <v/>
      </c>
      <c r="AG156" s="200" t="str">
        <f t="shared" ref="AG156" si="1222">IF(AE156="","",IF(AF156=OK,AH156,IF(HLOOKUP(AF156,Comments3,2,FALSE)=D,AH$132,IF(HLOOKUP(AF156,Comments3,2,FALSE)=A,VLOOKUP(AE156,Averages,AE$4,FALSE),IF(HLOOKUP(AF156,Comments3,2,FALSE)=E,VLOOKUP(AE156,EventAverage,2,FALSE), HLOOKUP(AF156,Comments4,2,FALSE))))))</f>
        <v/>
      </c>
      <c r="AH156" s="201">
        <f>COUNTIF(AF$133:AF156,OK)+COUNTIF(AF$133:AF156,RDGfix)+COUNTIF(AF$133:AF156,RDGave)+COUNTIF(AF$133:AF156,RDGevent)+AH$107-1</f>
        <v>0</v>
      </c>
      <c r="AI156" s="43"/>
      <c r="AJ156" s="138" t="str">
        <f t="shared" ref="AJ156" si="1223">IF(AI156="","",IF(AI$7&lt;1,"",WDN))</f>
        <v/>
      </c>
      <c r="AK156" s="200" t="str">
        <f t="shared" ref="AK156" si="1224">IF(AI156="","",IF(AJ156=OK,AL156,IF(HLOOKUP(AJ156,Comments3,2,FALSE)=D,AL$132,IF(HLOOKUP(AJ156,Comments3,2,FALSE)=A,VLOOKUP(AI156,Averages,AI$4,FALSE),IF(HLOOKUP(AJ156,Comments3,2,FALSE)=E,VLOOKUP(AI156,EventAverage,2,FALSE), HLOOKUP(AJ156,Comments4,2,FALSE))))))</f>
        <v/>
      </c>
      <c r="AL156" s="201">
        <f>COUNTIF(AJ$133:AJ156,OK)+COUNTIF(AJ$133:AJ156,RDGfix)+COUNTIF(AJ$133:AJ156,RDGave)+COUNTIF(AJ$133:AJ156,RDGevent)+AL$107-1</f>
        <v>0</v>
      </c>
      <c r="AM156" s="43"/>
      <c r="AN156" s="138" t="str">
        <f t="shared" ref="AN156" si="1225">IF(AM156="","",IF(AM$7&lt;1,"",WDN))</f>
        <v/>
      </c>
      <c r="AO156" s="200" t="str">
        <f t="shared" ref="AO156" si="1226">IF(AM156="","",IF(AN156=OK,AP156,IF(HLOOKUP(AN156,Comments3,2,FALSE)=D,AP$132,IF(HLOOKUP(AN156,Comments3,2,FALSE)=A,VLOOKUP(AM156,Averages,AM$4,FALSE),IF(HLOOKUP(AN156,Comments3,2,FALSE)=E,VLOOKUP(AM156,EventAverage,2,FALSE), HLOOKUP(AN156,Comments4,2,FALSE))))))</f>
        <v/>
      </c>
      <c r="AP156" s="201">
        <f>COUNTIF(AN$133:AN156,OK)+COUNTIF(AN$133:AN156,RDGfix)+COUNTIF(AN$133:AN156,RDGave)+COUNTIF(AN$133:AN156,RDGevent)+AP$107-1</f>
        <v>0</v>
      </c>
      <c r="AQ156" s="43"/>
      <c r="AR156" s="138" t="str">
        <f t="shared" ref="AR156" si="1227">IF(AQ156="","",IF(AQ$7&lt;1,"",WDN))</f>
        <v/>
      </c>
      <c r="AS156" s="200" t="str">
        <f t="shared" ref="AS156" si="1228">IF(AQ156="","",IF(AR156=OK,AT156,IF(HLOOKUP(AR156,Comments3,2,FALSE)=D,AT$132,IF(HLOOKUP(AR156,Comments3,2,FALSE)=A,VLOOKUP(AQ156,Averages,AQ$4,FALSE),IF(HLOOKUP(AR156,Comments3,2,FALSE)=E,VLOOKUP(AQ156,EventAverage,2,FALSE), HLOOKUP(AR156,Comments4,2,FALSE))))))</f>
        <v/>
      </c>
      <c r="AT156" s="201">
        <f>COUNTIF(AR$133:AR156,OK)+COUNTIF(AR$133:AR156,RDGfix)+COUNTIF(AR$133:AR156,RDGave)+COUNTIF(AR$133:AR156,RDGevent)+AT$107-1</f>
        <v>0</v>
      </c>
      <c r="AU156" s="43"/>
      <c r="AV156" s="138" t="str">
        <f t="shared" ref="AV156" si="1229">IF(AU156="","",IF(AU$7&lt;1,"",WDN))</f>
        <v/>
      </c>
      <c r="AW156" s="200" t="str">
        <f t="shared" ref="AW156" si="1230">IF(AU156="","",IF(AV156=OK,AX156,IF(HLOOKUP(AV156,Comments3,2,FALSE)=D,AX$132,IF(HLOOKUP(AV156,Comments3,2,FALSE)=A,VLOOKUP(AU156,Averages,AU$4,FALSE),IF(HLOOKUP(AV156,Comments3,2,FALSE)=E,VLOOKUP(AU156,EventAverage,2,FALSE), HLOOKUP(AV156,Comments4,2,FALSE))))))</f>
        <v/>
      </c>
      <c r="AX156" s="201">
        <f>COUNTIF(AV$133:AV156,OK)+COUNTIF(AV$133:AV156,RDGfix)+COUNTIF(AV$133:AV156,RDGave)+COUNTIF(AV$133:AV156,RDGevent)+AX$107-1</f>
        <v>0</v>
      </c>
      <c r="AY156" s="43"/>
      <c r="AZ156" s="138" t="str">
        <f t="shared" ref="AZ156" si="1231">IF(AY156="","",IF(AY$7&lt;1,"",WDN))</f>
        <v/>
      </c>
      <c r="BA156" s="200" t="str">
        <f t="shared" ref="BA156" si="1232">IF(AY156="","",IF(AZ156=OK,BB156,IF(HLOOKUP(AZ156,Comments3,2,FALSE)=D,BB$132,IF(HLOOKUP(AZ156,Comments3,2,FALSE)=A,VLOOKUP(AY156,Averages,AY$4,FALSE),IF(HLOOKUP(AZ156,Comments3,2,FALSE)=E,VLOOKUP(AY156,EventAverage,2,FALSE), HLOOKUP(AZ156,Comments4,2,FALSE))))))</f>
        <v/>
      </c>
      <c r="BB156" s="201">
        <f>COUNTIF(AZ$133:AZ156,OK)+COUNTIF(AZ$133:AZ156,RDGfix)+COUNTIF(AZ$133:AZ156,RDGave)+COUNTIF(AZ$133:AZ156,RDGevent)+BB$107-1</f>
        <v>0</v>
      </c>
      <c r="BC156" s="43"/>
      <c r="BD156" s="138" t="str">
        <f t="shared" ref="BD156" si="1233">IF(BC156="","",IF(BC$7&lt;1,"",WDN))</f>
        <v/>
      </c>
      <c r="BE156" s="200" t="str">
        <f t="shared" ref="BE156" si="1234">IF(BC156="","",IF(BD156=OK,BF156,IF(HLOOKUP(BD156,Comments3,2,FALSE)=D,BF$132,IF(HLOOKUP(BD156,Comments3,2,FALSE)=A,VLOOKUP(BC156,Averages,BC$4,FALSE),IF(HLOOKUP(BD156,Comments3,2,FALSE)=E,VLOOKUP(BC156,EventAverage,2,FALSE), HLOOKUP(BD156,Comments4,2,FALSE))))))</f>
        <v/>
      </c>
      <c r="BF156" s="201">
        <f>COUNTIF(BD$133:BD156,OK)+COUNTIF(BD$133:BD156,RDGfix)+COUNTIF(BD$133:BD156,RDGave)+COUNTIF(BD$133:BD156,RDGevent)+BF$107-1</f>
        <v>0</v>
      </c>
      <c r="BG156" s="43"/>
      <c r="BH156" s="138" t="str">
        <f t="shared" ref="BH156" si="1235">IF(BG156="","",IF(BG$7&lt;1,"",WDN))</f>
        <v/>
      </c>
      <c r="BI156" s="200" t="str">
        <f t="shared" ref="BI156" si="1236">IF(BG156="","",IF(BH156=OK,BJ156,IF(HLOOKUP(BH156,Comments3,2,FALSE)=D,BJ$132,IF(HLOOKUP(BH156,Comments3,2,FALSE)=A,VLOOKUP(BG156,Averages,BG$4,FALSE),IF(HLOOKUP(BH156,Comments3,2,FALSE)=E,VLOOKUP(BG156,EventAverage,2,FALSE), HLOOKUP(BH156,Comments4,2,FALSE))))))</f>
        <v/>
      </c>
      <c r="BJ156" s="201">
        <f>COUNTIF(BH$133:BH156,OK)+COUNTIF(BH$133:BH156,RDGfix)+COUNTIF(BH$133:BH156,RDGave)+COUNTIF(BH$133:BH156,RDGevent)+BJ$107-1</f>
        <v>0</v>
      </c>
      <c r="BK156" s="43"/>
      <c r="BL156" s="138" t="str">
        <f t="shared" ref="BL156" si="1237">IF(BK156="","",IF(BK$7&lt;1,"",WDN))</f>
        <v/>
      </c>
      <c r="BM156" s="200" t="str">
        <f t="shared" ref="BM156" si="1238">IF(BK156="","",IF(BL156=OK,BN156,IF(HLOOKUP(BL156,Comments3,2,FALSE)=D,BN$132,IF(HLOOKUP(BL156,Comments3,2,FALSE)=A,VLOOKUP(BK156,Averages,BK$4,FALSE),IF(HLOOKUP(BL156,Comments3,2,FALSE)=E,VLOOKUP(BK156,EventAverage,2,FALSE), HLOOKUP(BL156,Comments4,2,FALSE))))))</f>
        <v/>
      </c>
      <c r="BN156" s="201">
        <f>COUNTIF(BL$133:BL156,OK)+COUNTIF(BL$133:BL156,RDGfix)+COUNTIF(BL$133:BL156,RDGave)+COUNTIF(BL$133:BL156,RDGevent)+BN$107-1</f>
        <v>0</v>
      </c>
      <c r="BO156" s="43"/>
      <c r="BP156" s="138" t="str">
        <f t="shared" ref="BP156" si="1239">IF(BO156="","",IF(BO$7&lt;1,"",WDN))</f>
        <v/>
      </c>
      <c r="BQ156" s="200" t="str">
        <f t="shared" ref="BQ156" si="1240">IF(BO156="","",IF(BP156=OK,BR156,IF(HLOOKUP(BP156,Comments3,2,FALSE)=D,BR$132,IF(HLOOKUP(BP156,Comments3,2,FALSE)=A,VLOOKUP(BO156,Averages,BO$4,FALSE),IF(HLOOKUP(BP156,Comments3,2,FALSE)=E,VLOOKUP(BO156,EventAverage,2,FALSE), HLOOKUP(BP156,Comments4,2,FALSE))))))</f>
        <v/>
      </c>
      <c r="BR156" s="201">
        <f>COUNTIF(BP$133:BP156,OK)+COUNTIF(BP$133:BP156,RDGfix)+COUNTIF(BP$133:BP156,RDGave)+COUNTIF(BP$133:BP156,RDGevent)+BR$107-1</f>
        <v>0</v>
      </c>
      <c r="BS156" s="43"/>
      <c r="BT156" s="138" t="str">
        <f t="shared" ref="BT156" si="1241">IF(BS156="","",IF(BS$7&lt;1,"",WDN))</f>
        <v/>
      </c>
      <c r="BU156" s="200" t="str">
        <f t="shared" ref="BU156" si="1242">IF(BS156="","",IF(BT156=OK,BV156,IF(HLOOKUP(BT156,Comments3,2,FALSE)=D,BV$132,IF(HLOOKUP(BT156,Comments3,2,FALSE)=A,VLOOKUP(BS156,Averages,BS$4,FALSE),IF(HLOOKUP(BT156,Comments3,2,FALSE)=E,VLOOKUP(BS156,EventAverage,2,FALSE), HLOOKUP(BT156,Comments4,2,FALSE))))))</f>
        <v/>
      </c>
      <c r="BV156" s="201">
        <f>COUNTIF(BT$133:BT156,OK)+COUNTIF(BT$133:BT156,RDGfix)+COUNTIF(BT$133:BT156,RDGave)+COUNTIF(BT$133:BT156,RDGevent)+BV$107-1</f>
        <v>0</v>
      </c>
      <c r="BW156" s="43"/>
      <c r="BX156" s="138" t="str">
        <f t="shared" ref="BX156" si="1243">IF(BW156="","",IF(BW$7&lt;1,"",WDN))</f>
        <v/>
      </c>
      <c r="BY156" s="200" t="str">
        <f t="shared" ref="BY156" si="1244">IF(BW156="","",IF(BX156=OK,BZ156,IF(HLOOKUP(BX156,Comments3,2,FALSE)=D,BZ$132,IF(HLOOKUP(BX156,Comments3,2,FALSE)=A,VLOOKUP(BW156,Averages,BW$4,FALSE),IF(HLOOKUP(BX156,Comments3,2,FALSE)=E,VLOOKUP(BW156,EventAverage,2,FALSE), HLOOKUP(BX156,Comments4,2,FALSE))))))</f>
        <v/>
      </c>
      <c r="BZ156" s="201">
        <f>COUNTIF(BX$133:BX156,OK)+COUNTIF(BX$133:BX156,RDGfix)+COUNTIF(BX$133:BX156,RDGave)+COUNTIF(BX$133:BX156,RDGevent)+BZ$107-1</f>
        <v>0</v>
      </c>
      <c r="CA156" s="43"/>
      <c r="CB156" s="138" t="str">
        <f t="shared" ref="CB156" si="1245">IF(CA156="","",IF(CA$7&lt;1,"",WDN))</f>
        <v/>
      </c>
      <c r="CC156" s="200" t="str">
        <f t="shared" ref="CC156" si="1246">IF(CA156="","",IF(CB156=OK,CD156,IF(HLOOKUP(CB156,Comments3,2,FALSE)=D,CD$132,IF(HLOOKUP(CB156,Comments3,2,FALSE)=A,VLOOKUP(CA156,Averages,CA$4,FALSE),IF(HLOOKUP(CB156,Comments3,2,FALSE)=E,VLOOKUP(CA156,EventAverage,2,FALSE), HLOOKUP(CB156,Comments4,2,FALSE))))))</f>
        <v/>
      </c>
      <c r="CD156" s="201">
        <f>COUNTIF(CB$133:CB156,OK)+COUNTIF(CB$133:CB156,RDGfix)+COUNTIF(CB$133:CB156,RDGave)+COUNTIF(CB$133:CB156,RDGevent)+CD$107-1</f>
        <v>0</v>
      </c>
      <c r="CE156" s="43"/>
      <c r="CF156" s="138" t="str">
        <f t="shared" ref="CF156" si="1247">IF(CE156="","",IF(CE$7&lt;1,"",WDN))</f>
        <v/>
      </c>
      <c r="CG156" s="200" t="str">
        <f t="shared" ref="CG156" si="1248">IF(CE156="","",IF(CF156=OK,CH156,IF(HLOOKUP(CF156,Comments3,2,FALSE)=D,CH$132,IF(HLOOKUP(CF156,Comments3,2,FALSE)=A,VLOOKUP(CE156,Averages,CE$4,FALSE),IF(HLOOKUP(CF156,Comments3,2,FALSE)=E,VLOOKUP(CE156,EventAverage,2,FALSE), HLOOKUP(CF156,Comments4,2,FALSE))))))</f>
        <v/>
      </c>
      <c r="CH156" s="201">
        <f>COUNTIF(CF$133:CF156,OK)+COUNTIF(CF$133:CF156,RDGfix)+COUNTIF(CF$133:CF156,RDGave)+COUNTIF(CF$133:CF156,RDGevent)+CH$107-1</f>
        <v>0</v>
      </c>
      <c r="CI156" s="43"/>
      <c r="CJ156" s="138" t="str">
        <f t="shared" ref="CJ156" si="1249">IF(CI156="","",IF(CI$7&lt;1,"",WDN))</f>
        <v/>
      </c>
      <c r="CK156" s="200" t="str">
        <f t="shared" ref="CK156" si="1250">IF(CI156="","",IF(CJ156=OK,CL156,IF(HLOOKUP(CJ156,Comments3,2,FALSE)=D,CL$132,IF(HLOOKUP(CJ156,Comments3,2,FALSE)=A,VLOOKUP(CI156,Averages,CI$4,FALSE),IF(HLOOKUP(CJ156,Comments3,2,FALSE)=E,VLOOKUP(CI156,EventAverage,2,FALSE), HLOOKUP(CJ156,Comments4,2,FALSE))))))</f>
        <v/>
      </c>
      <c r="CL156" s="201">
        <f>COUNTIF(CJ$133:CJ156,OK)+COUNTIF(CJ$133:CJ156,RDGfix)+COUNTIF(CJ$133:CJ156,RDGave)+COUNTIF(CJ$133:CJ156,RDGevent)+CL$107-1</f>
        <v>0</v>
      </c>
      <c r="CM156" s="43"/>
      <c r="CN156" s="138" t="str">
        <f t="shared" ref="CN156" si="1251">IF(CM156="","",IF(CM$7&lt;1,"",WDN))</f>
        <v/>
      </c>
      <c r="CO156" s="200" t="str">
        <f t="shared" ref="CO156" si="1252">IF(CM156="","",IF(CN156=OK,CP156,IF(HLOOKUP(CN156,Comments3,2,FALSE)=D,CP$132,IF(HLOOKUP(CN156,Comments3,2,FALSE)=A,VLOOKUP(CM156,Averages,CM$4,FALSE),IF(HLOOKUP(CN156,Comments3,2,FALSE)=E,VLOOKUP(CM156,EventAverage,2,FALSE), HLOOKUP(CN156,Comments4,2,FALSE))))))</f>
        <v/>
      </c>
      <c r="CP156" s="201">
        <f>COUNTIF(CN$133:CN156,OK)+COUNTIF(CN$133:CN156,RDGfix)+COUNTIF(CN$133:CN156,RDGave)+COUNTIF(CN$133:CN156,RDGevent)+CP$107-1</f>
        <v>0</v>
      </c>
      <c r="CQ156" s="43"/>
      <c r="CR156" s="138" t="str">
        <f t="shared" ref="CR156" si="1253">IF(CQ156="","",IF(CQ$7&lt;1,"",WDN))</f>
        <v/>
      </c>
      <c r="CS156" s="200" t="str">
        <f t="shared" ref="CS156" si="1254">IF(CQ156="","",IF(CR156=OK,CT156,IF(HLOOKUP(CR156,Comments3,2,FALSE)=D,CT$132,IF(HLOOKUP(CR156,Comments3,2,FALSE)=A,VLOOKUP(CQ156,Averages,CQ$4,FALSE),IF(HLOOKUP(CR156,Comments3,2,FALSE)=E,VLOOKUP(CQ156,EventAverage,2,FALSE), HLOOKUP(CR156,Comments4,2,FALSE))))))</f>
        <v/>
      </c>
      <c r="CT156" s="201">
        <f>COUNTIF(CR$133:CR156,OK)+COUNTIF(CR$133:CR156,RDGfix)+COUNTIF(CR$133:CR156,RDGave)+COUNTIF(CR$133:CR156,RDGevent)+CT$107-1</f>
        <v>0</v>
      </c>
      <c r="CU156" s="43"/>
      <c r="CV156" s="138" t="str">
        <f t="shared" ref="CV156" si="1255">IF(CU156="","",IF(CU$7&lt;1,"",WDN))</f>
        <v/>
      </c>
      <c r="CW156" s="200" t="str">
        <f t="shared" ref="CW156" si="1256">IF(CU156="","",IF(CV156=OK,CX156,IF(HLOOKUP(CV156,Comments3,2,FALSE)=D,CX$132,IF(HLOOKUP(CV156,Comments3,2,FALSE)=A,VLOOKUP(CU156,Averages,CU$4,FALSE),IF(HLOOKUP(CV156,Comments3,2,FALSE)=E,VLOOKUP(CU156,EventAverage,2,FALSE), HLOOKUP(CV156,Comments4,2,FALSE))))))</f>
        <v/>
      </c>
      <c r="CX156" s="201">
        <f>COUNTIF(CV$133:CV156,OK)+COUNTIF(CV$133:CV156,RDGfix)+COUNTIF(CV$133:CV156,RDGave)+COUNTIF(CV$133:CV156,RDGevent)+CX$107-1</f>
        <v>0</v>
      </c>
      <c r="CY156" s="43"/>
      <c r="CZ156" s="138" t="str">
        <f t="shared" ref="CZ156" si="1257">IF(CY156="","",IF(CY$7&lt;1,"",WDN))</f>
        <v/>
      </c>
      <c r="DA156" s="200" t="str">
        <f t="shared" ref="DA156" si="1258">IF(CY156="","",IF(CZ156=OK,DB156,IF(HLOOKUP(CZ156,Comments3,2,FALSE)=D,DB$132,IF(HLOOKUP(CZ156,Comments3,2,FALSE)=A,VLOOKUP(CY156,Averages,CY$4,FALSE),IF(HLOOKUP(CZ156,Comments3,2,FALSE)=E,VLOOKUP(CY156,EventAverage,2,FALSE), HLOOKUP(CZ156,Comments4,2,FALSE))))))</f>
        <v/>
      </c>
      <c r="DB156" s="201">
        <f>COUNTIF(CZ$133:CZ156,OK)+COUNTIF(CZ$133:CZ156,RDGfix)+COUNTIF(CZ$133:CZ156,RDGave)+COUNTIF(CZ$133:CZ156,RDGevent)+DB$107-1</f>
        <v>0</v>
      </c>
      <c r="DC156" s="43"/>
      <c r="DD156" s="138" t="str">
        <f t="shared" ref="DD156" si="1259">IF(DC156="","",IF(DC$7&lt;1,"",WDN))</f>
        <v/>
      </c>
      <c r="DE156" s="200" t="str">
        <f t="shared" ref="DE156" si="1260">IF(DC156="","",IF(DD156=OK,DF156,IF(HLOOKUP(DD156,Comments3,2,FALSE)=D,DF$132,IF(HLOOKUP(DD156,Comments3,2,FALSE)=A,VLOOKUP(DC156,Averages,DC$4,FALSE),IF(HLOOKUP(DD156,Comments3,2,FALSE)=E,VLOOKUP(DC156,EventAverage,2,FALSE), HLOOKUP(DD156,Comments4,2,FALSE))))))</f>
        <v/>
      </c>
      <c r="DF156" s="201">
        <f>COUNTIF(DD$133:DD156,OK)+COUNTIF(DD$133:DD156,RDGfix)+COUNTIF(DD$133:DD156,RDGave)+COUNTIF(DD$133:DD156,RDGevent)+DF$107-1</f>
        <v>0</v>
      </c>
      <c r="DG156" s="43"/>
      <c r="DH156" s="138" t="str">
        <f t="shared" ref="DH156" si="1261">IF(DG156="","",IF(DG$7&lt;1,"",WDN))</f>
        <v/>
      </c>
      <c r="DI156" s="200" t="str">
        <f t="shared" ref="DI156" si="1262">IF(DG156="","",IF(DH156=OK,DJ156,IF(HLOOKUP(DH156,Comments3,2,FALSE)=D,DJ$132,IF(HLOOKUP(DH156,Comments3,2,FALSE)=A,VLOOKUP(DG156,Averages,DG$4,FALSE),IF(HLOOKUP(DH156,Comments3,2,FALSE)=E,VLOOKUP(DG156,EventAverage,2,FALSE), HLOOKUP(DH156,Comments4,2,FALSE))))))</f>
        <v/>
      </c>
      <c r="DJ156" s="201">
        <f>COUNTIF(DH$133:DH156,OK)+COUNTIF(DH$133:DH156,RDGfix)+COUNTIF(DH$133:DH156,RDGave)+COUNTIF(DH$133:DH156,RDGevent)+DJ$107-1</f>
        <v>0</v>
      </c>
      <c r="DK156" s="43"/>
      <c r="DL156" s="138" t="str">
        <f t="shared" ref="DL156" si="1263">IF(DK156="","",IF(DK$7&lt;1,"",WDN))</f>
        <v/>
      </c>
      <c r="DM156" s="200" t="str">
        <f t="shared" ref="DM156" si="1264">IF(DK156="","",IF(DL156=OK,DN156,IF(HLOOKUP(DL156,Comments3,2,FALSE)=D,DN$132,IF(HLOOKUP(DL156,Comments3,2,FALSE)=A,VLOOKUP(DK156,Averages,DK$4,FALSE),IF(HLOOKUP(DL156,Comments3,2,FALSE)=E,VLOOKUP(DK156,EventAverage,2,FALSE), HLOOKUP(DL156,Comments4,2,FALSE))))))</f>
        <v/>
      </c>
      <c r="DN156" s="201">
        <f>COUNTIF(DL$133:DL156,OK)+COUNTIF(DL$133:DL156,RDGfix)+COUNTIF(DL$133:DL156,RDGave)+COUNTIF(DL$133:DL156,RDGevent)+DN$107-1</f>
        <v>0</v>
      </c>
      <c r="DO156" s="43"/>
      <c r="DP156" s="138" t="str">
        <f t="shared" ref="DP156" si="1265">IF(DO156="","",IF(DO$7&lt;1,"",WDN))</f>
        <v/>
      </c>
      <c r="DQ156" s="200" t="str">
        <f t="shared" ref="DQ156" si="1266">IF(DO156="","",IF(DP156=OK,DR156,IF(HLOOKUP(DP156,Comments3,2,FALSE)=D,DR$132,IF(HLOOKUP(DP156,Comments3,2,FALSE)=A,VLOOKUP(DO156,Averages,DO$4,FALSE),IF(HLOOKUP(DP156,Comments3,2,FALSE)=E,VLOOKUP(DO156,EventAverage,2,FALSE), HLOOKUP(DP156,Comments4,2,FALSE))))))</f>
        <v/>
      </c>
      <c r="DR156" s="201">
        <f>COUNTIF(DP$133:DP156,OK)+COUNTIF(DP$133:DP156,RDGfix)+COUNTIF(DP$133:DP156,RDGave)+COUNTIF(DP$133:DP156,RDGevent)+DR$107-1</f>
        <v>0</v>
      </c>
      <c r="DS156" s="43"/>
      <c r="DT156" s="138" t="str">
        <f t="shared" ref="DT156" si="1267">IF(DS156="","",IF(DS$7&lt;1,"",WDN))</f>
        <v/>
      </c>
      <c r="DU156" s="200" t="str">
        <f t="shared" ref="DU156" si="1268">IF(DS156="","",IF(DT156=OK,DV156,IF(HLOOKUP(DT156,Comments3,2,FALSE)=D,DV$132,IF(HLOOKUP(DT156,Comments3,2,FALSE)=A,VLOOKUP(DS156,Averages,DS$4,FALSE),IF(HLOOKUP(DT156,Comments3,2,FALSE)=E,VLOOKUP(DS156,EventAverage,2,FALSE), HLOOKUP(DT156,Comments4,2,FALSE))))))</f>
        <v/>
      </c>
      <c r="DV156" s="201">
        <f>COUNTIF(DT$133:DT156,OK)+COUNTIF(DT$133:DT156,RDGfix)+COUNTIF(DT$133:DT156,RDGave)+COUNTIF(DT$133:DT156,RDGevent)+DV$107-1</f>
        <v>0</v>
      </c>
      <c r="DW156" s="43"/>
      <c r="DX156" s="138" t="str">
        <f t="shared" ref="DX156" si="1269">IF(DW156="","",IF(DW$7&lt;1,"",WDN))</f>
        <v/>
      </c>
      <c r="DY156" s="200" t="str">
        <f t="shared" ref="DY156" si="1270">IF(DW156="","",IF(DX156=OK,DZ156,IF(HLOOKUP(DX156,Comments3,2,FALSE)=D,DZ$132,IF(HLOOKUP(DX156,Comments3,2,FALSE)=A,VLOOKUP(DW156,Averages,DW$4,FALSE),IF(HLOOKUP(DX156,Comments3,2,FALSE)=E,VLOOKUP(DW156,EventAverage,2,FALSE), HLOOKUP(DX156,Comments4,2,FALSE))))))</f>
        <v/>
      </c>
      <c r="DZ156" s="201">
        <f>COUNTIF(DX$133:DX156,OK)+COUNTIF(DX$133:DX156,RDGfix)+COUNTIF(DX$133:DX156,RDGave)+COUNTIF(DX$133:DX156,RDGevent)+DZ$107-1</f>
        <v>0</v>
      </c>
      <c r="EA156" s="43"/>
      <c r="EB156" s="138" t="str">
        <f t="shared" ref="EB156" si="1271">IF(EA156="","",IF(EA$7&lt;1,"",WDN))</f>
        <v/>
      </c>
      <c r="EC156" s="200" t="str">
        <f t="shared" ref="EC156" si="1272">IF(EA156="","",IF(EB156=OK,ED156,IF(HLOOKUP(EB156,Comments3,2,FALSE)=D,ED$132,IF(HLOOKUP(EB156,Comments3,2,FALSE)=A,VLOOKUP(EA156,Averages,EA$4,FALSE),IF(HLOOKUP(EB156,Comments3,2,FALSE)=E,VLOOKUP(EA156,EventAverage,2,FALSE), HLOOKUP(EB156,Comments4,2,FALSE))))))</f>
        <v/>
      </c>
      <c r="ED156" s="201">
        <f>COUNTIF(EB$133:EB156,OK)+COUNTIF(EB$133:EB156,RDGfix)+COUNTIF(EB$133:EB156,RDGave)+COUNTIF(EB$133:EB156,RDGevent)+ED$107-1</f>
        <v>0</v>
      </c>
      <c r="EE156" s="43"/>
      <c r="EF156" s="138" t="str">
        <f t="shared" ref="EF156" si="1273">IF(EE156="","",IF(EE$7&lt;1,"",WDN))</f>
        <v/>
      </c>
      <c r="EG156" s="200" t="str">
        <f t="shared" ref="EG156" si="1274">IF(EE156="","",IF(EF156=OK,EH156,IF(HLOOKUP(EF156,Comments3,2,FALSE)=D,EH$132,IF(HLOOKUP(EF156,Comments3,2,FALSE)=A,VLOOKUP(EE156,Averages,EE$4,FALSE),IF(HLOOKUP(EF156,Comments3,2,FALSE)=E,VLOOKUP(EE156,EventAverage,2,FALSE), HLOOKUP(EF156,Comments4,2,FALSE))))))</f>
        <v/>
      </c>
      <c r="EH156" s="201">
        <f>COUNTIF(EF$133:EF156,OK)+COUNTIF(EF$133:EF156,RDGfix)+COUNTIF(EF$133:EF156,RDGave)+COUNTIF(EF$133:EF156,RDGevent)+EH$107-1</f>
        <v>0</v>
      </c>
      <c r="EI156" s="43"/>
      <c r="EJ156" s="138" t="str">
        <f t="shared" ref="EJ156" si="1275">IF(EI156="","",IF(EI$7&lt;1,"",WDN))</f>
        <v/>
      </c>
      <c r="EK156" s="200" t="str">
        <f t="shared" ref="EK156" si="1276">IF(EI156="","",IF(EJ156=OK,EL156,IF(HLOOKUP(EJ156,Comments3,2,FALSE)=D,EL$132,IF(HLOOKUP(EJ156,Comments3,2,FALSE)=A,VLOOKUP(EI156,Averages,EI$4,FALSE),IF(HLOOKUP(EJ156,Comments3,2,FALSE)=E,VLOOKUP(EI156,EventAverage,2,FALSE), HLOOKUP(EJ156,Comments4,2,FALSE))))))</f>
        <v/>
      </c>
      <c r="EL156" s="201">
        <f>COUNTIF(EJ$133:EJ156,OK)+COUNTIF(EJ$133:EJ156,RDGfix)+COUNTIF(EJ$133:EJ156,RDGave)+COUNTIF(EJ$133:EJ156,RDGevent)+EL$107-1</f>
        <v>0</v>
      </c>
      <c r="EM156" s="43"/>
      <c r="EN156" s="138" t="str">
        <f t="shared" ref="EN156" si="1277">IF(EM156="","",IF(EM$7&lt;1,"",WDN))</f>
        <v/>
      </c>
      <c r="EO156" s="200" t="str">
        <f t="shared" ref="EO156" si="1278">IF(EM156="","",IF(EN156=OK,EP156,IF(HLOOKUP(EN156,Comments3,2,FALSE)=D,EP$132,IF(HLOOKUP(EN156,Comments3,2,FALSE)=A,VLOOKUP(EM156,Averages,EM$4,FALSE),IF(HLOOKUP(EN156,Comments3,2,FALSE)=E,VLOOKUP(EM156,EventAverage,2,FALSE), HLOOKUP(EN156,Comments4,2,FALSE))))))</f>
        <v/>
      </c>
      <c r="EP156" s="201">
        <f>COUNTIF(EN$133:EN156,OK)+COUNTIF(EN$133:EN156,RDGfix)+COUNTIF(EN$133:EN156,RDGave)+COUNTIF(EN$133:EN156,RDGevent)+EP$107-1</f>
        <v>0</v>
      </c>
      <c r="EQ156" s="43"/>
      <c r="ER156" s="138" t="str">
        <f t="shared" ref="ER156" si="1279">IF(EQ156="","",IF(EQ$7&lt;1,"",WDN))</f>
        <v/>
      </c>
      <c r="ES156" s="200" t="str">
        <f t="shared" ref="ES156" si="1280">IF(EQ156="","",IF(ER156=OK,ET156,IF(HLOOKUP(ER156,Comments3,2,FALSE)=D,ET$132,IF(HLOOKUP(ER156,Comments3,2,FALSE)=A,VLOOKUP(EQ156,Averages,EQ$4,FALSE),IF(HLOOKUP(ER156,Comments3,2,FALSE)=E,VLOOKUP(EQ156,EventAverage,2,FALSE), HLOOKUP(ER156,Comments4,2,FALSE))))))</f>
        <v/>
      </c>
      <c r="ET156" s="201">
        <f>COUNTIF(ER$133:ER156,OK)+COUNTIF(ER$133:ER156,RDGfix)+COUNTIF(ER$133:ER156,RDGave)+COUNTIF(ER$133:ER156,RDGevent)+ET$107-1</f>
        <v>0</v>
      </c>
      <c r="EU156" s="43"/>
      <c r="EV156" s="138" t="str">
        <f t="shared" ref="EV156" si="1281">IF(EU156="","",IF(EU$7&lt;1,"",WDN))</f>
        <v/>
      </c>
      <c r="EW156" s="200" t="str">
        <f t="shared" ref="EW156" si="1282">IF(EU156="","",IF(EV156=OK,EX156,IF(HLOOKUP(EV156,Comments3,2,FALSE)=D,EX$132,IF(HLOOKUP(EV156,Comments3,2,FALSE)=A,VLOOKUP(EU156,Averages,EU$4,FALSE),IF(HLOOKUP(EV156,Comments3,2,FALSE)=E,VLOOKUP(EU156,EventAverage,2,FALSE), HLOOKUP(EV156,Comments4,2,FALSE))))))</f>
        <v/>
      </c>
      <c r="EX156" s="201">
        <f>COUNTIF(EV$133:EV156,OK)+COUNTIF(EV$133:EV156,RDGfix)+COUNTIF(EV$133:EV156,RDGave)+COUNTIF(EV$133:EV156,RDGevent)+EX$107-1</f>
        <v>0</v>
      </c>
      <c r="EY156" s="43"/>
      <c r="EZ156" s="138" t="str">
        <f t="shared" ref="EZ156" si="1283">IF(EY156="","",IF(EY$7&lt;1,"",WDN))</f>
        <v/>
      </c>
      <c r="FA156" s="200" t="str">
        <f t="shared" ref="FA156" si="1284">IF(EY156="","",IF(EZ156=OK,FB156,IF(HLOOKUP(EZ156,Comments3,2,FALSE)=D,FB$132,IF(HLOOKUP(EZ156,Comments3,2,FALSE)=A,VLOOKUP(EY156,Averages,EY$4,FALSE),IF(HLOOKUP(EZ156,Comments3,2,FALSE)=E,VLOOKUP(EY156,EventAverage,2,FALSE), HLOOKUP(EZ156,Comments4,2,FALSE))))))</f>
        <v/>
      </c>
      <c r="FB156" s="201">
        <f>COUNTIF(EZ$133:EZ156,OK)+COUNTIF(EZ$133:EZ156,RDGfix)+COUNTIF(EZ$133:EZ156,RDGave)+COUNTIF(EZ$133:EZ156,RDGevent)+FB$107-1</f>
        <v>0</v>
      </c>
      <c r="FC156" s="43"/>
      <c r="FD156" s="138" t="str">
        <f t="shared" ref="FD156" si="1285">IF(FC156="","",IF(FC$7&lt;1,"",WDN))</f>
        <v/>
      </c>
      <c r="FE156" s="200" t="str">
        <f t="shared" ref="FE156" si="1286">IF(FC156="","",IF(FD156=OK,FF156,IF(HLOOKUP(FD156,Comments3,2,FALSE)=D,FF$132,IF(HLOOKUP(FD156,Comments3,2,FALSE)=A,VLOOKUP(FC156,Averages,FC$4,FALSE),IF(HLOOKUP(FD156,Comments3,2,FALSE)=E,VLOOKUP(FC156,EventAverage,2,FALSE), HLOOKUP(FD156,Comments4,2,FALSE))))))</f>
        <v/>
      </c>
      <c r="FF156" s="201">
        <f>COUNTIF(FD$133:FD156,OK)+COUNTIF(FD$133:FD156,RDGfix)+COUNTIF(FD$133:FD156,RDGave)+COUNTIF(FD$133:FD156,RDGevent)+FF$107-1</f>
        <v>0</v>
      </c>
      <c r="FG156" s="43"/>
      <c r="FH156" s="138" t="str">
        <f t="shared" ref="FH156" si="1287">IF(FG156="","",IF(FG$7&lt;1,"",WDN))</f>
        <v/>
      </c>
      <c r="FI156" s="200" t="str">
        <f t="shared" ref="FI156" si="1288">IF(FG156="","",IF(FH156=OK,FJ156,IF(HLOOKUP(FH156,Comments3,2,FALSE)=D,FJ$132,IF(HLOOKUP(FH156,Comments3,2,FALSE)=A,VLOOKUP(FG156,Averages,FG$4,FALSE),IF(HLOOKUP(FH156,Comments3,2,FALSE)=E,VLOOKUP(FG156,EventAverage,2,FALSE), HLOOKUP(FH156,Comments4,2,FALSE))))))</f>
        <v/>
      </c>
      <c r="FJ156" s="218">
        <f>COUNTIF(FH$133:FH156,OK)+COUNTIF(FH$133:FH156,RDGfix)+COUNTIF(FH$133:FH156,RDGave)+COUNTIF(FH$133:FH156,RDGevent)+FJ$107-1</f>
        <v>0</v>
      </c>
      <c r="FK156" s="2"/>
      <c r="FL156" s="53"/>
      <c r="FM156" s="2"/>
    </row>
    <row r="157" spans="2:169">
      <c r="B157" s="2"/>
      <c r="C157" s="2"/>
      <c r="D157" s="2"/>
      <c r="E157" s="2"/>
      <c r="F157" s="211"/>
      <c r="G157" s="2"/>
      <c r="H157" s="2"/>
      <c r="I157" s="2"/>
      <c r="J157" s="211"/>
      <c r="K157" s="2"/>
      <c r="L157" s="2"/>
      <c r="M157" s="2"/>
      <c r="N157" s="211"/>
      <c r="O157" s="2"/>
      <c r="P157" s="2"/>
      <c r="Q157" s="2"/>
      <c r="R157" s="211"/>
      <c r="S157" s="2"/>
      <c r="T157" s="2"/>
      <c r="U157" s="2"/>
      <c r="V157" s="211"/>
      <c r="W157" s="2"/>
      <c r="X157" s="2"/>
      <c r="Y157" s="2"/>
      <c r="Z157" s="211"/>
      <c r="AA157" s="2"/>
      <c r="AB157" s="2"/>
      <c r="AC157" s="2"/>
      <c r="AD157" s="211"/>
      <c r="AE157" s="2"/>
      <c r="AF157" s="2"/>
      <c r="AG157" s="2"/>
      <c r="AH157" s="211"/>
      <c r="AI157" s="2"/>
      <c r="AJ157" s="2"/>
      <c r="AK157" s="2"/>
      <c r="AL157" s="211"/>
      <c r="AM157" s="2"/>
      <c r="AN157" s="2"/>
      <c r="AO157" s="2"/>
      <c r="AP157" s="211"/>
      <c r="AQ157" s="2"/>
      <c r="AR157" s="2"/>
      <c r="AS157" s="2"/>
      <c r="AT157" s="211"/>
      <c r="AU157" s="2"/>
      <c r="AV157" s="2"/>
      <c r="AW157" s="2"/>
      <c r="AX157" s="211"/>
      <c r="AY157" s="2"/>
      <c r="AZ157" s="2"/>
      <c r="BA157" s="2"/>
      <c r="BB157" s="211"/>
      <c r="BC157" s="2"/>
      <c r="BD157" s="2"/>
      <c r="BE157" s="2"/>
      <c r="BF157" s="211"/>
      <c r="BG157" s="2"/>
      <c r="BH157" s="2"/>
      <c r="BI157" s="2"/>
      <c r="BJ157" s="211"/>
      <c r="BK157" s="2"/>
      <c r="BL157" s="2"/>
      <c r="BM157" s="2"/>
      <c r="BN157" s="211"/>
      <c r="BO157" s="2"/>
      <c r="BP157" s="2"/>
      <c r="BQ157" s="2"/>
      <c r="BR157" s="211"/>
      <c r="BS157" s="2"/>
      <c r="BT157" s="2"/>
      <c r="BU157" s="2"/>
      <c r="BV157" s="211"/>
      <c r="BW157" s="2"/>
      <c r="BX157" s="2"/>
      <c r="BY157" s="2"/>
      <c r="BZ157" s="211"/>
      <c r="CA157" s="2"/>
      <c r="CB157" s="2"/>
      <c r="CC157" s="2"/>
      <c r="CD157" s="211"/>
      <c r="CE157" s="2"/>
      <c r="CF157" s="2"/>
      <c r="CG157" s="2"/>
      <c r="CH157" s="211"/>
      <c r="CI157" s="2"/>
      <c r="CJ157" s="2"/>
      <c r="CK157" s="2"/>
      <c r="CL157" s="211"/>
      <c r="CM157" s="2"/>
      <c r="CN157" s="2"/>
      <c r="CO157" s="2"/>
      <c r="CP157" s="211"/>
      <c r="CQ157" s="2"/>
      <c r="CR157" s="2"/>
      <c r="CS157" s="2"/>
      <c r="CT157" s="211"/>
      <c r="CU157" s="2"/>
      <c r="CV157" s="2"/>
      <c r="CW157" s="2"/>
      <c r="CX157" s="211"/>
      <c r="CY157" s="2"/>
      <c r="CZ157" s="2"/>
      <c r="DA157" s="2"/>
      <c r="DB157" s="211"/>
      <c r="DC157" s="2"/>
      <c r="DD157" s="2"/>
      <c r="DE157" s="2"/>
      <c r="DF157" s="211"/>
      <c r="DG157" s="2"/>
      <c r="DH157" s="2"/>
      <c r="DI157" s="2"/>
      <c r="DJ157" s="211"/>
      <c r="DK157" s="2"/>
      <c r="DL157" s="2"/>
      <c r="DM157" s="2"/>
      <c r="DN157" s="211"/>
      <c r="DO157" s="2"/>
      <c r="DP157" s="2"/>
      <c r="DQ157" s="2"/>
      <c r="DR157" s="211"/>
      <c r="DS157" s="2"/>
      <c r="DT157" s="2"/>
      <c r="DU157" s="2"/>
      <c r="DV157" s="211"/>
      <c r="DW157" s="2"/>
      <c r="DX157" s="2"/>
      <c r="DY157" s="2"/>
      <c r="DZ157" s="211"/>
      <c r="EA157" s="2"/>
      <c r="EB157" s="2"/>
      <c r="EC157" s="2"/>
      <c r="ED157" s="211"/>
      <c r="EE157" s="2"/>
      <c r="EF157" s="2"/>
      <c r="EG157" s="2"/>
      <c r="EH157" s="211"/>
      <c r="EI157" s="2"/>
      <c r="EJ157" s="2"/>
      <c r="EK157" s="2"/>
      <c r="EL157" s="211"/>
      <c r="EM157" s="2"/>
      <c r="EN157" s="2"/>
      <c r="EO157" s="2"/>
      <c r="EP157" s="211"/>
      <c r="EQ157" s="2"/>
      <c r="ER157" s="2"/>
      <c r="ES157" s="2"/>
      <c r="ET157" s="211"/>
      <c r="EU157" s="2"/>
      <c r="EV157" s="2"/>
      <c r="EW157" s="2"/>
      <c r="EX157" s="211"/>
      <c r="EY157" s="2"/>
      <c r="EZ157" s="2"/>
      <c r="FA157" s="2"/>
      <c r="FB157" s="211"/>
      <c r="FC157" s="2"/>
      <c r="FD157" s="2"/>
      <c r="FE157" s="2"/>
      <c r="FF157" s="211"/>
      <c r="FG157" s="2"/>
      <c r="FH157" s="2"/>
      <c r="FI157" s="2"/>
      <c r="FJ157" s="211"/>
      <c r="FK157" s="2"/>
      <c r="FL157" s="53"/>
      <c r="FM157" s="2"/>
    </row>
    <row r="158" spans="2:169">
      <c r="B158" s="2"/>
      <c r="C158" s="2"/>
      <c r="D158" s="2"/>
      <c r="E158" s="2"/>
      <c r="F158" s="211"/>
      <c r="G158" s="2"/>
      <c r="H158" s="2"/>
      <c r="I158" s="2"/>
      <c r="J158" s="211"/>
      <c r="K158" s="2"/>
      <c r="L158" s="2"/>
      <c r="M158" s="2"/>
      <c r="N158" s="211"/>
      <c r="O158" s="2"/>
      <c r="P158" s="2"/>
      <c r="Q158" s="2"/>
      <c r="R158" s="211"/>
      <c r="S158" s="2"/>
      <c r="T158" s="2"/>
      <c r="U158" s="2"/>
      <c r="V158" s="211"/>
      <c r="W158" s="2"/>
      <c r="X158" s="2"/>
      <c r="Y158" s="2"/>
      <c r="Z158" s="211"/>
      <c r="AA158" s="2"/>
      <c r="AB158" s="2"/>
      <c r="AC158" s="2"/>
      <c r="AD158" s="211"/>
      <c r="AE158" s="2"/>
      <c r="AF158" s="2"/>
      <c r="AG158" s="2"/>
      <c r="AH158" s="211"/>
      <c r="AI158" s="2"/>
      <c r="AJ158" s="2"/>
      <c r="AK158" s="2"/>
      <c r="AL158" s="211"/>
      <c r="AM158" s="2"/>
      <c r="AN158" s="2"/>
      <c r="AO158" s="2"/>
      <c r="AP158" s="211"/>
      <c r="AQ158" s="2"/>
      <c r="AR158" s="2"/>
      <c r="AS158" s="2"/>
      <c r="AT158" s="211"/>
      <c r="AU158" s="2"/>
      <c r="AV158" s="2"/>
      <c r="AW158" s="2"/>
      <c r="AX158" s="211"/>
      <c r="AY158" s="2"/>
      <c r="AZ158" s="2"/>
      <c r="BA158" s="2"/>
      <c r="BB158" s="211"/>
      <c r="BC158" s="2"/>
      <c r="BD158" s="2"/>
      <c r="BE158" s="2"/>
      <c r="BF158" s="211"/>
      <c r="BG158" s="2"/>
      <c r="BH158" s="2"/>
      <c r="BI158" s="2"/>
      <c r="BJ158" s="211"/>
      <c r="BK158" s="2"/>
      <c r="BL158" s="2"/>
      <c r="BM158" s="2"/>
      <c r="BN158" s="211"/>
      <c r="BO158" s="2"/>
      <c r="BP158" s="2"/>
      <c r="BQ158" s="2"/>
      <c r="BR158" s="211"/>
      <c r="BS158" s="2"/>
      <c r="BT158" s="2"/>
      <c r="BU158" s="2"/>
      <c r="BV158" s="211"/>
      <c r="BW158" s="2"/>
      <c r="BX158" s="2"/>
      <c r="BY158" s="2"/>
      <c r="BZ158" s="211"/>
      <c r="CA158" s="2"/>
      <c r="CB158" s="2"/>
      <c r="CC158" s="2"/>
      <c r="CD158" s="211"/>
      <c r="CE158" s="2"/>
      <c r="CF158" s="2"/>
      <c r="CG158" s="2"/>
      <c r="CH158" s="211"/>
      <c r="CI158" s="2"/>
      <c r="CJ158" s="2"/>
      <c r="CK158" s="2"/>
      <c r="CL158" s="211"/>
      <c r="CM158" s="2"/>
      <c r="CN158" s="2"/>
      <c r="CO158" s="2"/>
      <c r="CP158" s="211"/>
      <c r="CQ158" s="2"/>
      <c r="CR158" s="2"/>
      <c r="CS158" s="2"/>
      <c r="CT158" s="211"/>
      <c r="CU158" s="2"/>
      <c r="CV158" s="2"/>
      <c r="CW158" s="2"/>
      <c r="CX158" s="211"/>
      <c r="CY158" s="2"/>
      <c r="CZ158" s="2"/>
      <c r="DA158" s="2"/>
      <c r="DB158" s="211"/>
      <c r="DC158" s="2"/>
      <c r="DD158" s="2"/>
      <c r="DE158" s="2"/>
      <c r="DF158" s="211"/>
      <c r="DG158" s="2"/>
      <c r="DH158" s="2"/>
      <c r="DI158" s="2"/>
      <c r="DJ158" s="211"/>
      <c r="DK158" s="2"/>
      <c r="DL158" s="2"/>
      <c r="DM158" s="2"/>
      <c r="DN158" s="211"/>
      <c r="DO158" s="2"/>
      <c r="DP158" s="2"/>
      <c r="DQ158" s="2"/>
      <c r="DR158" s="211"/>
      <c r="DS158" s="2"/>
      <c r="DT158" s="2"/>
      <c r="DU158" s="2"/>
      <c r="DV158" s="211"/>
      <c r="DW158" s="2"/>
      <c r="DX158" s="2"/>
      <c r="DY158" s="2"/>
      <c r="DZ158" s="211"/>
      <c r="EA158" s="2"/>
      <c r="EB158" s="2"/>
      <c r="EC158" s="2"/>
      <c r="ED158" s="211"/>
      <c r="EE158" s="2"/>
      <c r="EF158" s="2"/>
      <c r="EG158" s="2"/>
      <c r="EH158" s="211"/>
      <c r="EI158" s="2"/>
      <c r="EJ158" s="2"/>
      <c r="EK158" s="2"/>
      <c r="EL158" s="211"/>
      <c r="EM158" s="2"/>
      <c r="EN158" s="2"/>
      <c r="EO158" s="2"/>
      <c r="EP158" s="211"/>
      <c r="EQ158" s="2"/>
      <c r="ER158" s="2"/>
      <c r="ES158" s="2"/>
      <c r="ET158" s="211"/>
      <c r="EU158" s="2"/>
      <c r="EV158" s="2"/>
      <c r="EW158" s="2"/>
      <c r="EX158" s="211"/>
      <c r="EY158" s="2"/>
      <c r="EZ158" s="2"/>
      <c r="FA158" s="2"/>
      <c r="FB158" s="211"/>
      <c r="FC158" s="2"/>
      <c r="FD158" s="2"/>
      <c r="FE158" s="2"/>
      <c r="FF158" s="211"/>
      <c r="FG158" s="2"/>
      <c r="FH158" s="228" t="s">
        <v>323</v>
      </c>
      <c r="FI158" s="2"/>
      <c r="FJ158" s="211"/>
      <c r="FK158" s="2"/>
      <c r="FL158" s="53"/>
      <c r="FM158" s="2"/>
    </row>
    <row r="159" spans="2:169">
      <c r="F159" s="212" t="s">
        <v>258</v>
      </c>
    </row>
    <row r="171" spans="7:15">
      <c r="G171" s="180"/>
      <c r="H171" s="179"/>
      <c r="I171" s="179"/>
      <c r="L171" s="179"/>
      <c r="M171" s="179"/>
      <c r="O171" s="179"/>
    </row>
    <row r="172" spans="7:15">
      <c r="H172" s="179"/>
      <c r="I172" s="179"/>
      <c r="L172" s="179"/>
      <c r="M172" s="179"/>
      <c r="O172" s="179"/>
    </row>
    <row r="173" spans="7:15">
      <c r="H173" s="179"/>
      <c r="I173" s="179"/>
      <c r="L173" s="179"/>
      <c r="M173" s="179"/>
      <c r="O173" s="179"/>
    </row>
    <row r="174" spans="7:15">
      <c r="H174" s="179"/>
      <c r="I174" s="179"/>
      <c r="L174" s="179"/>
      <c r="M174" s="179"/>
      <c r="O174" s="179"/>
    </row>
    <row r="175" spans="7:15">
      <c r="H175" s="179"/>
      <c r="I175" s="179"/>
      <c r="L175" s="179"/>
      <c r="M175" s="179"/>
      <c r="O175" s="179"/>
    </row>
    <row r="176" spans="7:15">
      <c r="H176" s="179"/>
      <c r="I176" s="179"/>
      <c r="L176" s="179"/>
      <c r="M176" s="179"/>
      <c r="O176" s="179"/>
    </row>
    <row r="177" spans="8:15">
      <c r="H177" s="179"/>
      <c r="I177" s="179"/>
      <c r="L177" s="179"/>
      <c r="M177" s="179"/>
      <c r="O177" s="179"/>
    </row>
    <row r="178" spans="8:15">
      <c r="H178" s="179"/>
      <c r="I178" s="179"/>
      <c r="L178" s="179"/>
      <c r="M178" s="179"/>
      <c r="O178" s="179"/>
    </row>
    <row r="179" spans="8:15">
      <c r="H179" s="179"/>
      <c r="I179" s="179"/>
      <c r="L179" s="179"/>
      <c r="M179" s="179"/>
      <c r="O179" s="179"/>
    </row>
    <row r="180" spans="8:15">
      <c r="H180" s="179"/>
      <c r="I180" s="179"/>
      <c r="L180" s="179"/>
      <c r="M180" s="179"/>
      <c r="O180" s="179"/>
    </row>
    <row r="181" spans="8:15">
      <c r="H181" s="179"/>
      <c r="I181" s="179"/>
      <c r="L181" s="179"/>
      <c r="M181" s="179"/>
      <c r="O181" s="179"/>
    </row>
    <row r="182" spans="8:15">
      <c r="H182" s="179"/>
      <c r="I182" s="179"/>
      <c r="L182" s="179"/>
      <c r="M182" s="179"/>
      <c r="O182" s="179"/>
    </row>
  </sheetData>
  <sheetProtection password="B280" sheet="1" objects="1" scenarios="1"/>
  <sortState ref="FN2:FO94">
    <sortCondition ref="FN2"/>
  </sortState>
  <phoneticPr fontId="0" type="noConversion"/>
  <conditionalFormatting sqref="A1:XFD1048576">
    <cfRule type="cellIs" dxfId="3" priority="1" stopIfTrue="1" operator="equal">
      <formula>$F$159</formula>
    </cfRule>
    <cfRule type="cellIs" dxfId="2" priority="2" stopIfTrue="1" operator="equal">
      <formula>"R"</formula>
    </cfRule>
  </conditionalFormatting>
  <dataValidations count="409">
    <dataValidation type="list" allowBlank="1" showInputMessage="1" showErrorMessage="1" errorTitle="COMMENT NOT ALLOWED" error="That is not a valid comment._x000a_Please CANCEL and select from drop-down list." sqref="D58:D81 ER8:ER31 ER37:ER56 X37:X56 EV8:EV31 P37:P56 L37:L56 FD8:FD31 AZ37:AZ56 DT37:DT56 DP37:DP56 DL37:DL56 DH37:DH56 CV37:CV56 AR37:AR56 CN8:CN31 BD37:BD56 BP8:BP31 BH8:BH31 AJ37:AJ56 AF37:AF56 AB37:AB56 BH37:BH56 T37:T56 AV37:AV56 BD8:BD31 DX37:DX56 D33:D56 EZ8:EZ31 EF37:EF56 DD37:DD56 CR37:CR56 EJ37:EJ56 EZ37:EZ56 CF8:CF31 BX8:BX31 BT8:BT31 BL8:BL31 D8:D31 EB37:EB56 AN37:AN56 CZ37:CZ56 D108:D131 H37:H56 P8:P31 CR8:CR31 DD8:DD31 CV8:CV31 EJ8:EJ31 FD37:FD56 BP37:BP56 CJ8:CJ31 CB8:CB31 BT37:BT56 D83:D106 T8:T31 AN8:AN31 AR8:AR31 X8:X31 EN8:EN31 EV37:EV56 EF8:EF31 DX8:DX31 DP8:DP31 DL8:DL31 DH8:DH31 DT8:DT31 EB8:EB31 FH8:FH31 H8:H31 L8:L31 EN37:EN56 CZ8:CZ31 AV8:AV31 BL37:BL56 AJ8:AJ31 AF8:AF31 AB8:AB31 AZ8:AZ31 FH37:FH56">
      <formula1>Comments1</formula1>
    </dataValidation>
    <dataValidation type="list" allowBlank="1" showInputMessage="1" showErrorMessage="1" sqref="CR62:CR81 CB62:CB81 BH62:BH81 BP62:BP81 CB87:CB106 BX87:BX106 BT87:BT106 AJ112:AJ131 L62:L81 CZ62:CZ81 FD112:FD131 P62:P81 EZ62:EZ81 T62:T81 AZ62:AZ81 ER62:ER81 FH87:FH106 CJ37:CJ56 X62:X81 BL87:BL106 DD62:DD81 CJ87:CJ106 DH62:DH81 DP62:DP81 DT62:DT81 BL112:BL131 EJ62:EJ81 DX62:DX81 AR62:AR81 BT112:BT131 CZ112:CZ131 EN62:EN81 AF112:AF131 CF87:CF106 AF62:AF81 EF62:EF81 EB62:EB81 BD62:BD81 BX112:BX131 CB112:CB131 DL62:DL81 EV112:EV131 CN62:CN81 AB62:AB81 AV62:AV81 CV62:CV81 AB87:AB106 BP87:BP106 FH62:FH81 DD87:DD106 AZ87:AZ106 AR87:AR106 AJ87:AJ106 ER87:ER106 AN87:AN106 X87:X106 CV87:CV106 DX87:DX106 DH87:DH106 CR87:CR106 BT62:BT81 DL87:DL106 EV62:EV81 BH112:BH131 EV87:EV106 EN87:EN106 H62:H81 L87:L106 BH87:BH106 T87:T106 BD87:BD106 EJ87:EJ106 EF87:EF106 AF87:AF106 EB87:EB106 CZ87:CZ106 DT87:DT106 FD87:FD106 BX62:BX81 CN87:CN106 AV87:AV106 CJ62:CJ81 CF112:CF131 P87:P106 DP87:DP106 BL62:BL81 AN112:AN131 T112:T131 DH112:DH131 P112:P131 EZ112:EZ131 DD112:DD131 ER112:ER131 EZ87:EZ106 DL112:DL131 AZ112:AZ131 CN37:CN56 DP112:DP131 CF62:CF81 AR112:AR131 AN62:AN81 DX112:DX131 DT112:DT131 EB112:EB131 FD62:FD81 EN112:EN131 L112:L131 CR112:CR131 H87:H106 CN112:CN131 CV112:CV131 BX37:BX56 EJ112:EJ131 EF112:EF131 BP112:BP131 BD112:BD131 AJ62:AJ81 CF37:CF56 X112:X131 H112:H131 CB37:CB56 CJ112:CJ131 AV112:AV131 AB112:AB131 FH112:FH131">
      <formula1>Comments1</formula1>
    </dataValidation>
    <dataValidation type="list" allowBlank="1" showInputMessage="1" showErrorMessage="1" sqref="BT58:BT61 DD33:DD36 CR58:CR61 AV58:AV61 CR83:CR86 DP83:DP86 DL58:DL61 DT33:DT36 AV83:AV86 DL33:DL36 CR108:CR111 DD83:DD86 CV58:CV61 DL108:DL111 CJ33:CJ36 BT83:BT86 DD108:DD111 CZ58:CZ61 CV83:CV86 DX83:DX86 BX33:BX36 DH108:DH111 CV108:CV111 EF58:EF61 CZ83:CZ86 BP58:BP61 EB33:EB36 DH33:DH36 DD58:DD61 CZ108:CZ111 CF108:CF111 DP58:DP61 ER108:ER111 DH83:DH86 BX108:BX111 DT58:DT61 CZ33:CZ36 DL83:DL86 CV33:CV36 EJ33:EJ36 DX33:DX36 AZ33:AZ36 DX58:DX61 DP33:DP36 EF33:EF36 DX108:DX111 DH58:DH61 ER33:ER36 EB83:EB86 AZ108:AZ111 EB108:EB111 EJ58:EJ61 EN108:EN111 EF83:EF86 DT83:DT86 EF108:EF111 EN58:EN61 DP108:DP111 EJ83:EJ86 EN33:EN36 EJ108:EJ111 ER58:ER61 FD33:FD36 EN83:EN86 EB58:EB61 EV58:EV61 FD58:FD61 EV83:EV86 ER83:ER86 DT108:DT111 AV33:AV36 L33:L36 EZ58:EZ61 EZ33:EZ36 CN58:CN61 FD83:FD86 CB108:CB111 L108:L111 EV33:EV36 FH33:FH36 FH83:FH86 EZ108:EZ111 H108:H111 FD108:FD111 EZ83:EZ86 L83:L86 H83:H86 FH58:FH61 CN83:CN86 EV108:EV111 H33:H36 L58:L61 P108:P111 CR33:CR36 H58:H61 P58:P61 P83:P86 T108:T111 P33:P36 CJ58:CJ61 T58:T61 T83:T86 X108:X111 T33:T36 CB33:CB36 X58:X61 X83:X86 AB108:AB111 X33:X36 CJ83:CJ86 AB58:AB61 AB83:AB86 AF108:AF111 AB33:AB36 CN33:CN36 AF58:AF61 AF83:AF86 AJ108:AJ111 AF33:AF36 CN108:CN111 AJ58:AJ61 AJ83:AJ86 AN108:AN111 AJ33:AJ36 CF58:CF61 AN58:AN61 AN83:AN86 AR108:AR111 AN33:AN36 BX83:BX86 AR58:AR61 AR83:AR86 AV108:AV111 AR33:AR36 CF83:CF86 BD108:BD111 BD33:BD36 AZ83:AZ86 CJ108:CJ111 AZ58:AZ61 BH108:BH111 BH33:BH36 BD83:BD86 CB58:CB61 BD58:BD61 BL108:BL111 BL33:BL36 BH83:BH86 BX58:BX61 BH58:BH61 BP108:BP111 BP33:BP36 BL83:BL86 CB83:CB86 BL58:BL61 BT108:BT111 BT33:BT36 BP83:BP86 CF33:CF36 FH108:FH111">
      <formula1>Comments2</formula1>
    </dataValidation>
    <dataValidation type="list" showInputMessage="1" showErrorMessage="1" errorTitle="NO SUCH BOAT!" error="There is no boat with that Sail Number in the event." sqref="C8:C31">
      <formula1>Sail_No.s</formula1>
    </dataValidation>
    <dataValidation type="list" showInputMessage="1" showErrorMessage="1" errorTitle="NO SUCH BOAT!" error="There is no boat with that Sail Number in the event." sqref="C33:C56">
      <formula1>Sail_No.s</formula1>
    </dataValidation>
    <dataValidation type="list" showInputMessage="1" showErrorMessage="1" errorTitle="NO SUCH BOAT!" error="There is no boat with that Sail Number in the event." sqref="C58:C81">
      <formula1>Sail_No.s</formula1>
    </dataValidation>
    <dataValidation type="list" showInputMessage="1" showErrorMessage="1" errorTitle="NO SUCH BOAT!" error="There is no boat with that Sail Number in the event." sqref="C83:C106">
      <formula1>Sail_No.s</formula1>
    </dataValidation>
    <dataValidation type="list" showInputMessage="1" showErrorMessage="1" errorTitle="NO SUCH BOAT!" error="There is no boat with that Sail Number in the event." sqref="C108:C131">
      <formula1>Sail_No.s</formula1>
    </dataValidation>
    <dataValidation type="list" showInputMessage="1" showErrorMessage="1" errorTitle="NO SUCH BOAT!" error="There is no boat with that Sail Number in the event." sqref="C133:C156">
      <formula1>Sail_No.s</formula1>
    </dataValidation>
    <dataValidation type="list" showInputMessage="1" showErrorMessage="1" errorTitle="NO SUCH BOAT!" error="There is no boat with that Sail Number in the event." sqref="G8:G31">
      <formula1>Sail_No.s</formula1>
    </dataValidation>
    <dataValidation type="list" showInputMessage="1" showErrorMessage="1" errorTitle="NO SUCH BOAT!" error="There is no boat with that Sail Number in the event." sqref="G37:G56">
      <formula1>Sail_No.s</formula1>
    </dataValidation>
    <dataValidation type="list" showInputMessage="1" showErrorMessage="1" errorTitle="NO SUCH BOAT!" error="There is no boat with that Sail Number in the event." sqref="G62:G81">
      <formula1>Sail_No.s</formula1>
    </dataValidation>
    <dataValidation type="list" showInputMessage="1" showErrorMessage="1" errorTitle="NO SUCH BOAT!" error="There is no boat with that Sail Number in the event." sqref="G87:G106">
      <formula1>Sail_No.s</formula1>
    </dataValidation>
    <dataValidation type="list" showInputMessage="1" showErrorMessage="1" errorTitle="NO SUCH BOAT!" error="There is no boat with that Sail Number in the event." sqref="G112:G131">
      <formula1>Sail_No.s</formula1>
    </dataValidation>
    <dataValidation type="list" showInputMessage="1" showErrorMessage="1" errorTitle="NO SUCH BOAT!" error="There is no boat with that Sail Number in the event." sqref="G133:G156">
      <formula1>Sail_No.s</formula1>
    </dataValidation>
    <dataValidation type="list" showInputMessage="1" showErrorMessage="1" errorTitle="NO SUCH BOAT!" error="There is no boat with that Sail Number in the event." sqref="G33:G36">
      <formula1>Sail_No.s</formula1>
    </dataValidation>
    <dataValidation type="list" showInputMessage="1" showErrorMessage="1" errorTitle="NO SUCH BOAT!" error="There is no boat with that Sail Number in the event." sqref="G58:G61">
      <formula1>Sail_No.s</formula1>
    </dataValidation>
    <dataValidation type="list" showInputMessage="1" showErrorMessage="1" errorTitle="NO SUCH BOAT!" error="There is no boat with that Sail Number in the event." sqref="G83:G86">
      <formula1>Sail_No.s</formula1>
    </dataValidation>
    <dataValidation type="list" showInputMessage="1" showErrorMessage="1" errorTitle="NO SUCH BOAT!" error="There is no boat with that Sail Number in the event." sqref="G108:G111">
      <formula1>Sail_No.s</formula1>
    </dataValidation>
    <dataValidation type="list" showInputMessage="1" showErrorMessage="1" errorTitle="NO SUCH BOAT!" error="There is no boat with that Sail Number in the event." sqref="K8:K31">
      <formula1>Sail_No.s</formula1>
    </dataValidation>
    <dataValidation type="list" showInputMessage="1" showErrorMessage="1" errorTitle="NO SUCH BOAT!" error="There is no boat with that Sail Number in the event." sqref="K37:K56">
      <formula1>Sail_No.s</formula1>
    </dataValidation>
    <dataValidation type="list" showInputMessage="1" showErrorMessage="1" errorTitle="NO SUCH BOAT!" error="There is no boat with that Sail Number in the event." sqref="K62:K81">
      <formula1>Sail_No.s</formula1>
    </dataValidation>
    <dataValidation type="list" showInputMessage="1" showErrorMessage="1" errorTitle="NO SUCH BOAT!" error="There is no boat with that Sail Number in the event." sqref="K87:K106">
      <formula1>Sail_No.s</formula1>
    </dataValidation>
    <dataValidation type="list" showInputMessage="1" showErrorMessage="1" errorTitle="NO SUCH BOAT!" error="There is no boat with that Sail Number in the event." sqref="K112:K131">
      <formula1>Sail_No.s</formula1>
    </dataValidation>
    <dataValidation type="list" showInputMessage="1" showErrorMessage="1" errorTitle="NO SUCH BOAT!" error="There is no boat with that Sail Number in the event." sqref="K133:K156">
      <formula1>Sail_No.s</formula1>
    </dataValidation>
    <dataValidation type="list" showInputMessage="1" showErrorMessage="1" errorTitle="NO SUCH BOAT!" error="There is no boat with that Sail Number in the event." sqref="K33:K36">
      <formula1>Sail_No.s</formula1>
    </dataValidation>
    <dataValidation type="list" showInputMessage="1" showErrorMessage="1" errorTitle="NO SUCH BOAT!" error="There is no boat with that Sail Number in the event." sqref="K58:K61">
      <formula1>Sail_No.s</formula1>
    </dataValidation>
    <dataValidation type="list" showInputMessage="1" showErrorMessage="1" errorTitle="NO SUCH BOAT!" error="There is no boat with that Sail Number in the event." sqref="K83:K86">
      <formula1>Sail_No.s</formula1>
    </dataValidation>
    <dataValidation type="list" showInputMessage="1" showErrorMessage="1" errorTitle="NO SUCH BOAT!" error="There is no boat with that Sail Number in the event." sqref="K108:K111">
      <formula1>Sail_No.s</formula1>
    </dataValidation>
    <dataValidation type="list" showInputMessage="1" showErrorMessage="1" errorTitle="NO SUCH BOAT!" error="There is no boat with that Sail Number in the event." sqref="O8:O31">
      <formula1>Sail_No.s</formula1>
    </dataValidation>
    <dataValidation type="list" showInputMessage="1" showErrorMessage="1" errorTitle="NO SUCH BOAT!" error="There is no boat with that Sail Number in the event." sqref="O37:O56">
      <formula1>Sail_No.s</formula1>
    </dataValidation>
    <dataValidation type="list" showInputMessage="1" showErrorMessage="1" errorTitle="NO SUCH BOAT!" error="There is no boat with that Sail Number in the event." sqref="O62:O81">
      <formula1>Sail_No.s</formula1>
    </dataValidation>
    <dataValidation type="list" showInputMessage="1" showErrorMessage="1" errorTitle="NO SUCH BOAT!" error="There is no boat with that Sail Number in the event." sqref="O87:O106">
      <formula1>Sail_No.s</formula1>
    </dataValidation>
    <dataValidation type="list" showInputMessage="1" showErrorMessage="1" errorTitle="NO SUCH BOAT!" error="There is no boat with that Sail Number in the event." sqref="O112:O131">
      <formula1>Sail_No.s</formula1>
    </dataValidation>
    <dataValidation type="list" showInputMessage="1" showErrorMessage="1" errorTitle="NO SUCH BOAT!" error="There is no boat with that Sail Number in the event." sqref="O133:O156">
      <formula1>Sail_No.s</formula1>
    </dataValidation>
    <dataValidation type="list" showInputMessage="1" showErrorMessage="1" errorTitle="NO SUCH BOAT!" error="There is no boat with that Sail Number in the event." sqref="O33:O36">
      <formula1>Sail_No.s</formula1>
    </dataValidation>
    <dataValidation type="list" showInputMessage="1" showErrorMessage="1" errorTitle="NO SUCH BOAT!" error="There is no boat with that Sail Number in the event." sqref="O58:O61">
      <formula1>Sail_No.s</formula1>
    </dataValidation>
    <dataValidation type="list" showInputMessage="1" showErrorMessage="1" errorTitle="NO SUCH BOAT!" error="There is no boat with that Sail Number in the event." sqref="O83:O86">
      <formula1>Sail_No.s</formula1>
    </dataValidation>
    <dataValidation type="list" showInputMessage="1" showErrorMessage="1" errorTitle="NO SUCH BOAT!" error="There is no boat with that Sail Number in the event." sqref="O108:O111">
      <formula1>Sail_No.s</formula1>
    </dataValidation>
    <dataValidation type="list" showInputMessage="1" showErrorMessage="1" errorTitle="NO SUCH BOAT!" error="There is no boat with that Sail Number in the event." sqref="S8:S31">
      <formula1>Sail_No.s</formula1>
    </dataValidation>
    <dataValidation type="list" showInputMessage="1" showErrorMessage="1" errorTitle="NO SUCH BOAT!" error="There is no boat with that Sail Number in the event." sqref="S37:S56">
      <formula1>Sail_No.s</formula1>
    </dataValidation>
    <dataValidation type="list" showInputMessage="1" showErrorMessage="1" errorTitle="NO SUCH BOAT!" error="There is no boat with that Sail Number in the event." sqref="S62:S81">
      <formula1>Sail_No.s</formula1>
    </dataValidation>
    <dataValidation type="list" showInputMessage="1" showErrorMessage="1" errorTitle="NO SUCH BOAT!" error="There is no boat with that Sail Number in the event." sqref="S87:S106">
      <formula1>Sail_No.s</formula1>
    </dataValidation>
    <dataValidation type="list" showInputMessage="1" showErrorMessage="1" errorTitle="NO SUCH BOAT!" error="There is no boat with that Sail Number in the event." sqref="S112:S131">
      <formula1>Sail_No.s</formula1>
    </dataValidation>
    <dataValidation type="list" showInputMessage="1" showErrorMessage="1" errorTitle="NO SUCH BOAT!" error="There is no boat with that Sail Number in the event." sqref="S133:S156">
      <formula1>Sail_No.s</formula1>
    </dataValidation>
    <dataValidation type="list" showInputMessage="1" showErrorMessage="1" errorTitle="NO SUCH BOAT!" error="There is no boat with that Sail Number in the event." sqref="S33:S36">
      <formula1>Sail_No.s</formula1>
    </dataValidation>
    <dataValidation type="list" showInputMessage="1" showErrorMessage="1" errorTitle="NO SUCH BOAT!" error="There is no boat with that Sail Number in the event." sqref="S58:S61">
      <formula1>Sail_No.s</formula1>
    </dataValidation>
    <dataValidation type="list" showInputMessage="1" showErrorMessage="1" errorTitle="NO SUCH BOAT!" error="There is no boat with that Sail Number in the event." sqref="S83:S86">
      <formula1>Sail_No.s</formula1>
    </dataValidation>
    <dataValidation type="list" showInputMessage="1" showErrorMessage="1" errorTitle="NO SUCH BOAT!" error="There is no boat with that Sail Number in the event." sqref="S108:S111">
      <formula1>Sail_No.s</formula1>
    </dataValidation>
    <dataValidation type="list" showInputMessage="1" showErrorMessage="1" errorTitle="NO SUCH BOAT!" error="There is no boat with that Sail Number in the event." sqref="W8:W31">
      <formula1>Sail_No.s</formula1>
    </dataValidation>
    <dataValidation type="list" showInputMessage="1" showErrorMessage="1" errorTitle="NO SUCH BOAT!" error="There is no boat with that Sail Number in the event." sqref="W37:W56">
      <formula1>Sail_No.s</formula1>
    </dataValidation>
    <dataValidation type="list" showInputMessage="1" showErrorMessage="1" errorTitle="NO SUCH BOAT!" error="There is no boat with that Sail Number in the event." sqref="W62:W81">
      <formula1>Sail_No.s</formula1>
    </dataValidation>
    <dataValidation type="list" showInputMessage="1" showErrorMessage="1" errorTitle="NO SUCH BOAT!" error="There is no boat with that Sail Number in the event." sqref="W87:W106">
      <formula1>Sail_No.s</formula1>
    </dataValidation>
    <dataValidation type="list" showInputMessage="1" showErrorMessage="1" errorTitle="NO SUCH BOAT!" error="There is no boat with that Sail Number in the event." sqref="W112:W131">
      <formula1>Sail_No.s</formula1>
    </dataValidation>
    <dataValidation type="list" showInputMessage="1" showErrorMessage="1" errorTitle="NO SUCH BOAT!" error="There is no boat with that Sail Number in the event." sqref="W133:W156">
      <formula1>Sail_No.s</formula1>
    </dataValidation>
    <dataValidation type="list" showInputMessage="1" showErrorMessage="1" errorTitle="NO SUCH BOAT!" error="There is no boat with that Sail Number in the event." sqref="W33:W36">
      <formula1>Sail_No.s</formula1>
    </dataValidation>
    <dataValidation type="list" showInputMessage="1" showErrorMessage="1" errorTitle="NO SUCH BOAT!" error="There is no boat with that Sail Number in the event." sqref="W58:W61">
      <formula1>Sail_No.s</formula1>
    </dataValidation>
    <dataValidation type="list" showInputMessage="1" showErrorMessage="1" errorTitle="NO SUCH BOAT!" error="There is no boat with that Sail Number in the event." sqref="W83:W86">
      <formula1>Sail_No.s</formula1>
    </dataValidation>
    <dataValidation type="list" showInputMessage="1" showErrorMessage="1" errorTitle="NO SUCH BOAT!" error="There is no boat with that Sail Number in the event." sqref="W108:W111">
      <formula1>Sail_No.s</formula1>
    </dataValidation>
    <dataValidation type="list" showInputMessage="1" showErrorMessage="1" errorTitle="NO SUCH BOAT!" error="There is no boat with that Sail Number in the event." sqref="AA8:AA31">
      <formula1>Sail_No.s</formula1>
    </dataValidation>
    <dataValidation type="list" showInputMessage="1" showErrorMessage="1" errorTitle="NO SUCH BOAT!" error="There is no boat with that Sail Number in the event." sqref="AA37:AA56">
      <formula1>Sail_No.s</formula1>
    </dataValidation>
    <dataValidation type="list" showInputMessage="1" showErrorMessage="1" errorTitle="NO SUCH BOAT!" error="There is no boat with that Sail Number in the event." sqref="AA62:AA81">
      <formula1>Sail_No.s</formula1>
    </dataValidation>
    <dataValidation type="list" showInputMessage="1" showErrorMessage="1" errorTitle="NO SUCH BOAT!" error="There is no boat with that Sail Number in the event." sqref="AA87:AA106">
      <formula1>Sail_No.s</formula1>
    </dataValidation>
    <dataValidation type="list" showInputMessage="1" showErrorMessage="1" errorTitle="NO SUCH BOAT!" error="There is no boat with that Sail Number in the event." sqref="AA112:AA131">
      <formula1>Sail_No.s</formula1>
    </dataValidation>
    <dataValidation type="list" showInputMessage="1" showErrorMessage="1" errorTitle="NO SUCH BOAT!" error="There is no boat with that Sail Number in the event." sqref="AA133:AA156">
      <formula1>Sail_No.s</formula1>
    </dataValidation>
    <dataValidation type="list" showInputMessage="1" showErrorMessage="1" errorTitle="NO SUCH BOAT!" error="There is no boat with that Sail Number in the event." sqref="AA33:AA36">
      <formula1>Sail_No.s</formula1>
    </dataValidation>
    <dataValidation type="list" showInputMessage="1" showErrorMessage="1" errorTitle="NO SUCH BOAT!" error="There is no boat with that Sail Number in the event." sqref="AA58:AA61">
      <formula1>Sail_No.s</formula1>
    </dataValidation>
    <dataValidation type="list" showInputMessage="1" showErrorMessage="1" errorTitle="NO SUCH BOAT!" error="There is no boat with that Sail Number in the event." sqref="AA83:AA86">
      <formula1>Sail_No.s</formula1>
    </dataValidation>
    <dataValidation type="list" showInputMessage="1" showErrorMessage="1" errorTitle="NO SUCH BOAT!" error="There is no boat with that Sail Number in the event." sqref="AA108:AA111">
      <formula1>Sail_No.s</formula1>
    </dataValidation>
    <dataValidation type="list" showInputMessage="1" showErrorMessage="1" errorTitle="NO SUCH BOAT!" error="There is no boat with that Sail Number in the event." sqref="AE8:AE31">
      <formula1>Sail_No.s</formula1>
    </dataValidation>
    <dataValidation type="list" showInputMessage="1" showErrorMessage="1" errorTitle="NO SUCH BOAT!" error="There is no boat with that Sail Number in the event." sqref="AE37:AE56">
      <formula1>Sail_No.s</formula1>
    </dataValidation>
    <dataValidation type="list" showInputMessage="1" showErrorMessage="1" errorTitle="NO SUCH BOAT!" error="There is no boat with that Sail Number in the event." sqref="AE62:AE81">
      <formula1>Sail_No.s</formula1>
    </dataValidation>
    <dataValidation type="list" showInputMessage="1" showErrorMessage="1" errorTitle="NO SUCH BOAT!" error="There is no boat with that Sail Number in the event." sqref="AE87:AE106">
      <formula1>Sail_No.s</formula1>
    </dataValidation>
    <dataValidation type="list" showInputMessage="1" showErrorMessage="1" errorTitle="NO SUCH BOAT!" error="There is no boat with that Sail Number in the event." sqref="AE112:AE131">
      <formula1>Sail_No.s</formula1>
    </dataValidation>
    <dataValidation type="list" showInputMessage="1" showErrorMessage="1" errorTitle="NO SUCH BOAT!" error="There is no boat with that Sail Number in the event." sqref="AE133:AE156">
      <formula1>Sail_No.s</formula1>
    </dataValidation>
    <dataValidation type="list" showInputMessage="1" showErrorMessage="1" errorTitle="NO SUCH BOAT!" error="There is no boat with that Sail Number in the event." sqref="AE33:AE36">
      <formula1>Sail_No.s</formula1>
    </dataValidation>
    <dataValidation type="list" showInputMessage="1" showErrorMessage="1" errorTitle="NO SUCH BOAT!" error="There is no boat with that Sail Number in the event." sqref="AE58:AE61">
      <formula1>Sail_No.s</formula1>
    </dataValidation>
    <dataValidation type="list" showInputMessage="1" showErrorMessage="1" errorTitle="NO SUCH BOAT!" error="There is no boat with that Sail Number in the event." sqref="AE83:AE86">
      <formula1>Sail_No.s</formula1>
    </dataValidation>
    <dataValidation type="list" showInputMessage="1" showErrorMessage="1" errorTitle="NO SUCH BOAT!" error="There is no boat with that Sail Number in the event." sqref="AE108:AE111">
      <formula1>Sail_No.s</formula1>
    </dataValidation>
    <dataValidation type="list" showInputMessage="1" showErrorMessage="1" errorTitle="NO SUCH BOAT!" error="There is no boat with that Sail Number in the event." sqref="AI8:AI31">
      <formula1>Sail_No.s</formula1>
    </dataValidation>
    <dataValidation type="list" showInputMessage="1" showErrorMessage="1" errorTitle="NO SUCH BOAT!" error="There is no boat with that Sail Number in the event." sqref="AI37:AI56">
      <formula1>Sail_No.s</formula1>
    </dataValidation>
    <dataValidation type="list" showInputMessage="1" showErrorMessage="1" errorTitle="NO SUCH BOAT!" error="There is no boat with that Sail Number in the event." sqref="AI62:AI81">
      <formula1>Sail_No.s</formula1>
    </dataValidation>
    <dataValidation type="list" showInputMessage="1" showErrorMessage="1" errorTitle="NO SUCH BOAT!" error="There is no boat with that Sail Number in the event." sqref="AI87:AI106">
      <formula1>Sail_No.s</formula1>
    </dataValidation>
    <dataValidation type="list" showInputMessage="1" showErrorMessage="1" errorTitle="NO SUCH BOAT!" error="There is no boat with that Sail Number in the event." sqref="AI112:AI131">
      <formula1>Sail_No.s</formula1>
    </dataValidation>
    <dataValidation type="list" showInputMessage="1" showErrorMessage="1" errorTitle="NO SUCH BOAT!" error="There is no boat with that Sail Number in the event." sqref="AI133:AI156">
      <formula1>Sail_No.s</formula1>
    </dataValidation>
    <dataValidation type="list" showInputMessage="1" showErrorMessage="1" errorTitle="NO SUCH BOAT!" error="There is no boat with that Sail Number in the event." sqref="AI33:AI36">
      <formula1>Sail_No.s</formula1>
    </dataValidation>
    <dataValidation type="list" showInputMessage="1" showErrorMessage="1" errorTitle="NO SUCH BOAT!" error="There is no boat with that Sail Number in the event." sqref="AI58:AI61">
      <formula1>Sail_No.s</formula1>
    </dataValidation>
    <dataValidation type="list" showInputMessage="1" showErrorMessage="1" errorTitle="NO SUCH BOAT!" error="There is no boat with that Sail Number in the event." sqref="AI83:AI86">
      <formula1>Sail_No.s</formula1>
    </dataValidation>
    <dataValidation type="list" showInputMessage="1" showErrorMessage="1" errorTitle="NO SUCH BOAT!" error="There is no boat with that Sail Number in the event." sqref="AI108:AI111">
      <formula1>Sail_No.s</formula1>
    </dataValidation>
    <dataValidation type="list" showInputMessage="1" showErrorMessage="1" errorTitle="NO SUCH BOAT!" error="There is no boat with that Sail Number in the event." sqref="AM8:AM31">
      <formula1>Sail_No.s</formula1>
    </dataValidation>
    <dataValidation type="list" showInputMessage="1" showErrorMessage="1" errorTitle="NO SUCH BOAT!" error="There is no boat with that Sail Number in the event." sqref="AM37:AM56">
      <formula1>Sail_No.s</formula1>
    </dataValidation>
    <dataValidation type="list" showInputMessage="1" showErrorMessage="1" errorTitle="NO SUCH BOAT!" error="There is no boat with that Sail Number in the event." sqref="AM62:AM81">
      <formula1>Sail_No.s</formula1>
    </dataValidation>
    <dataValidation type="list" showInputMessage="1" showErrorMessage="1" errorTitle="NO SUCH BOAT!" error="There is no boat with that Sail Number in the event." sqref="AM87:AM106">
      <formula1>Sail_No.s</formula1>
    </dataValidation>
    <dataValidation type="list" showInputMessage="1" showErrorMessage="1" errorTitle="NO SUCH BOAT!" error="There is no boat with that Sail Number in the event." sqref="AM112:AM131">
      <formula1>Sail_No.s</formula1>
    </dataValidation>
    <dataValidation type="list" showInputMessage="1" showErrorMessage="1" errorTitle="NO SUCH BOAT!" error="There is no boat with that Sail Number in the event." sqref="AM133:AM156">
      <formula1>Sail_No.s</formula1>
    </dataValidation>
    <dataValidation type="list" showInputMessage="1" showErrorMessage="1" errorTitle="NO SUCH BOAT!" error="There is no boat with that Sail Number in the event." sqref="AM33:AM36">
      <formula1>Sail_No.s</formula1>
    </dataValidation>
    <dataValidation type="list" showInputMessage="1" showErrorMessage="1" errorTitle="NO SUCH BOAT!" error="There is no boat with that Sail Number in the event." sqref="AM58:AM61">
      <formula1>Sail_No.s</formula1>
    </dataValidation>
    <dataValidation type="list" showInputMessage="1" showErrorMessage="1" errorTitle="NO SUCH BOAT!" error="There is no boat with that Sail Number in the event." sqref="AM83:AM86">
      <formula1>Sail_No.s</formula1>
    </dataValidation>
    <dataValidation type="list" showInputMessage="1" showErrorMessage="1" errorTitle="NO SUCH BOAT!" error="There is no boat with that Sail Number in the event." sqref="AM108:AM111">
      <formula1>Sail_No.s</formula1>
    </dataValidation>
    <dataValidation type="list" showInputMessage="1" showErrorMessage="1" errorTitle="NO SUCH BOAT!" error="There is no boat with that Sail Number in the event." sqref="AQ8:AQ31">
      <formula1>Sail_No.s</formula1>
    </dataValidation>
    <dataValidation type="list" showInputMessage="1" showErrorMessage="1" errorTitle="NO SUCH BOAT!" error="There is no boat with that Sail Number in the event." sqref="AQ37:AQ56">
      <formula1>Sail_No.s</formula1>
    </dataValidation>
    <dataValidation type="list" showInputMessage="1" showErrorMessage="1" errorTitle="NO SUCH BOAT!" error="There is no boat with that Sail Number in the event." sqref="AQ62:AQ81">
      <formula1>Sail_No.s</formula1>
    </dataValidation>
    <dataValidation type="list" showInputMessage="1" showErrorMessage="1" errorTitle="NO SUCH BOAT!" error="There is no boat with that Sail Number in the event." sqref="AQ87:AQ106">
      <formula1>Sail_No.s</formula1>
    </dataValidation>
    <dataValidation type="list" showInputMessage="1" showErrorMessage="1" errorTitle="NO SUCH BOAT!" error="There is no boat with that Sail Number in the event." sqref="AQ112:AQ131">
      <formula1>Sail_No.s</formula1>
    </dataValidation>
    <dataValidation type="list" showInputMessage="1" showErrorMessage="1" errorTitle="NO SUCH BOAT!" error="There is no boat with that Sail Number in the event." sqref="AQ133:AQ156">
      <formula1>Sail_No.s</formula1>
    </dataValidation>
    <dataValidation type="list" showInputMessage="1" showErrorMessage="1" errorTitle="NO SUCH BOAT!" error="There is no boat with that Sail Number in the event." sqref="AQ33:AQ36">
      <formula1>Sail_No.s</formula1>
    </dataValidation>
    <dataValidation type="list" showInputMessage="1" showErrorMessage="1" errorTitle="NO SUCH BOAT!" error="There is no boat with that Sail Number in the event." sqref="AQ58:AQ61">
      <formula1>Sail_No.s</formula1>
    </dataValidation>
    <dataValidation type="list" showInputMessage="1" showErrorMessage="1" errorTitle="NO SUCH BOAT!" error="There is no boat with that Sail Number in the event." sqref="AQ83:AQ86">
      <formula1>Sail_No.s</formula1>
    </dataValidation>
    <dataValidation type="list" showInputMessage="1" showErrorMessage="1" errorTitle="NO SUCH BOAT!" error="There is no boat with that Sail Number in the event." sqref="AQ108:AQ111">
      <formula1>Sail_No.s</formula1>
    </dataValidation>
    <dataValidation type="list" showInputMessage="1" showErrorMessage="1" errorTitle="NO SUCH BOAT!" error="There is no boat with that Sail Number in the event." sqref="AU8:AU31">
      <formula1>Sail_No.s</formula1>
    </dataValidation>
    <dataValidation type="list" showInputMessage="1" showErrorMessage="1" errorTitle="NO SUCH BOAT!" error="There is no boat with that Sail Number in the event." sqref="AU37:AU56">
      <formula1>Sail_No.s</formula1>
    </dataValidation>
    <dataValidation type="list" showInputMessage="1" showErrorMessage="1" errorTitle="NO SUCH BOAT!" error="There is no boat with that Sail Number in the event." sqref="AU62:AU81">
      <formula1>Sail_No.s</formula1>
    </dataValidation>
    <dataValidation type="list" showInputMessage="1" showErrorMessage="1" errorTitle="NO SUCH BOAT!" error="There is no boat with that Sail Number in the event." sqref="AU87:AU106">
      <formula1>Sail_No.s</formula1>
    </dataValidation>
    <dataValidation type="list" showInputMessage="1" showErrorMessage="1" errorTitle="NO SUCH BOAT!" error="There is no boat with that Sail Number in the event." sqref="AU112:AU131">
      <formula1>Sail_No.s</formula1>
    </dataValidation>
    <dataValidation type="list" showInputMessage="1" showErrorMessage="1" errorTitle="NO SUCH BOAT!" error="There is no boat with that Sail Number in the event." sqref="AU133:AU156">
      <formula1>Sail_No.s</formula1>
    </dataValidation>
    <dataValidation type="list" showInputMessage="1" showErrorMessage="1" errorTitle="NO SUCH BOAT!" error="There is no boat with that Sail Number in the event." sqref="AU33:AU36">
      <formula1>Sail_No.s</formula1>
    </dataValidation>
    <dataValidation type="list" showInputMessage="1" showErrorMessage="1" errorTitle="NO SUCH BOAT!" error="There is no boat with that Sail Number in the event." sqref="AU58:AU61">
      <formula1>Sail_No.s</formula1>
    </dataValidation>
    <dataValidation type="list" showInputMessage="1" showErrorMessage="1" errorTitle="NO SUCH BOAT!" error="There is no boat with that Sail Number in the event." sqref="AU83:AU86">
      <formula1>Sail_No.s</formula1>
    </dataValidation>
    <dataValidation type="list" showInputMessage="1" showErrorMessage="1" errorTitle="NO SUCH BOAT!" error="There is no boat with that Sail Number in the event." sqref="AU108:AU111">
      <formula1>Sail_No.s</formula1>
    </dataValidation>
    <dataValidation type="list" showInputMessage="1" showErrorMessage="1" errorTitle="NO SUCH BOAT!" error="There is no boat with that Sail Number in the event." sqref="AY8:AY31">
      <formula1>Sail_No.s</formula1>
    </dataValidation>
    <dataValidation type="list" showInputMessage="1" showErrorMessage="1" errorTitle="NO SUCH BOAT!" error="There is no boat with that Sail Number in the event." sqref="AY37:AY56">
      <formula1>Sail_No.s</formula1>
    </dataValidation>
    <dataValidation type="list" showInputMessage="1" showErrorMessage="1" errorTitle="NO SUCH BOAT!" error="There is no boat with that Sail Number in the event." sqref="AY62:AY81">
      <formula1>Sail_No.s</formula1>
    </dataValidation>
    <dataValidation type="list" showInputMessage="1" showErrorMessage="1" errorTitle="NO SUCH BOAT!" error="There is no boat with that Sail Number in the event." sqref="AY87:AY106">
      <formula1>Sail_No.s</formula1>
    </dataValidation>
    <dataValidation type="list" showInputMessage="1" showErrorMessage="1" errorTitle="NO SUCH BOAT!" error="There is no boat with that Sail Number in the event." sqref="AY112:AY131">
      <formula1>Sail_No.s</formula1>
    </dataValidation>
    <dataValidation type="list" showInputMessage="1" showErrorMessage="1" errorTitle="NO SUCH BOAT!" error="There is no boat with that Sail Number in the event." sqref="AY133:AY156">
      <formula1>Sail_No.s</formula1>
    </dataValidation>
    <dataValidation type="list" showInputMessage="1" showErrorMessage="1" errorTitle="NO SUCH BOAT!" error="There is no boat with that Sail Number in the event." sqref="AY33:AY36">
      <formula1>Sail_No.s</formula1>
    </dataValidation>
    <dataValidation type="list" showInputMessage="1" showErrorMessage="1" errorTitle="NO SUCH BOAT!" error="There is no boat with that Sail Number in the event." sqref="AY58:AY61">
      <formula1>Sail_No.s</formula1>
    </dataValidation>
    <dataValidation type="list" showInputMessage="1" showErrorMessage="1" errorTitle="NO SUCH BOAT!" error="There is no boat with that Sail Number in the event." sqref="AY83:AY86">
      <formula1>Sail_No.s</formula1>
    </dataValidation>
    <dataValidation type="list" showInputMessage="1" showErrorMessage="1" errorTitle="NO SUCH BOAT!" error="There is no boat with that Sail Number in the event." sqref="AY108:AY111">
      <formula1>Sail_No.s</formula1>
    </dataValidation>
    <dataValidation type="list" showInputMessage="1" showErrorMessage="1" errorTitle="NO SUCH BOAT!" error="There is no boat with that Sail Number in the event." sqref="BC8:BC31">
      <formula1>Sail_No.s</formula1>
    </dataValidation>
    <dataValidation type="list" showInputMessage="1" showErrorMessage="1" errorTitle="NO SUCH BOAT!" error="There is no boat with that Sail Number in the event." sqref="BC37:BC56">
      <formula1>Sail_No.s</formula1>
    </dataValidation>
    <dataValidation type="list" showInputMessage="1" showErrorMessage="1" errorTitle="NO SUCH BOAT!" error="There is no boat with that Sail Number in the event." sqref="BC62:BC81">
      <formula1>Sail_No.s</formula1>
    </dataValidation>
    <dataValidation type="list" showInputMessage="1" showErrorMessage="1" errorTitle="NO SUCH BOAT!" error="There is no boat with that Sail Number in the event." sqref="BC87:BC106">
      <formula1>Sail_No.s</formula1>
    </dataValidation>
    <dataValidation type="list" showInputMessage="1" showErrorMessage="1" errorTitle="NO SUCH BOAT!" error="There is no boat with that Sail Number in the event." sqref="BC112:BC131">
      <formula1>Sail_No.s</formula1>
    </dataValidation>
    <dataValidation type="list" showInputMessage="1" showErrorMessage="1" errorTitle="NO SUCH BOAT!" error="There is no boat with that Sail Number in the event." sqref="BC133:BC156">
      <formula1>Sail_No.s</formula1>
    </dataValidation>
    <dataValidation type="list" showInputMessage="1" showErrorMessage="1" errorTitle="NO SUCH BOAT!" error="There is no boat with that Sail Number in the event." sqref="BC33:BC36">
      <formula1>Sail_No.s</formula1>
    </dataValidation>
    <dataValidation type="list" showInputMessage="1" showErrorMessage="1" errorTitle="NO SUCH BOAT!" error="There is no boat with that Sail Number in the event." sqref="BC58:BC61">
      <formula1>Sail_No.s</formula1>
    </dataValidation>
    <dataValidation type="list" showInputMessage="1" showErrorMessage="1" errorTitle="NO SUCH BOAT!" error="There is no boat with that Sail Number in the event." sqref="BC83:BC86">
      <formula1>Sail_No.s</formula1>
    </dataValidation>
    <dataValidation type="list" showInputMessage="1" showErrorMessage="1" errorTitle="NO SUCH BOAT!" error="There is no boat with that Sail Number in the event." sqref="BC108:BC111">
      <formula1>Sail_No.s</formula1>
    </dataValidation>
    <dataValidation type="list" showInputMessage="1" showErrorMessage="1" errorTitle="NO SUCH BOAT!" error="There is no boat with that Sail Number in the event." sqref="BG8:BG31">
      <formula1>Sail_No.s</formula1>
    </dataValidation>
    <dataValidation type="list" showInputMessage="1" showErrorMessage="1" errorTitle="NO SUCH BOAT!" error="There is no boat with that Sail Number in the event." sqref="BG37:BG56">
      <formula1>Sail_No.s</formula1>
    </dataValidation>
    <dataValidation type="list" showInputMessage="1" showErrorMessage="1" errorTitle="NO SUCH BOAT!" error="There is no boat with that Sail Number in the event." sqref="BG62:BG81">
      <formula1>Sail_No.s</formula1>
    </dataValidation>
    <dataValidation type="list" showInputMessage="1" showErrorMessage="1" errorTitle="NO SUCH BOAT!" error="There is no boat with that Sail Number in the event." sqref="BG87:BG106">
      <formula1>Sail_No.s</formula1>
    </dataValidation>
    <dataValidation type="list" showInputMessage="1" showErrorMessage="1" errorTitle="NO SUCH BOAT!" error="There is no boat with that Sail Number in the event." sqref="BG112:BG131">
      <formula1>Sail_No.s</formula1>
    </dataValidation>
    <dataValidation type="list" showInputMessage="1" showErrorMessage="1" errorTitle="NO SUCH BOAT!" error="There is no boat with that Sail Number in the event." sqref="BG133:BG156">
      <formula1>Sail_No.s</formula1>
    </dataValidation>
    <dataValidation type="list" showInputMessage="1" showErrorMessage="1" errorTitle="NO SUCH BOAT!" error="There is no boat with that Sail Number in the event." sqref="BG33:BG36">
      <formula1>Sail_No.s</formula1>
    </dataValidation>
    <dataValidation type="list" showInputMessage="1" showErrorMessage="1" errorTitle="NO SUCH BOAT!" error="There is no boat with that Sail Number in the event." sqref="BG58:BG61">
      <formula1>Sail_No.s</formula1>
    </dataValidation>
    <dataValidation type="list" showInputMessage="1" showErrorMessage="1" errorTitle="NO SUCH BOAT!" error="There is no boat with that Sail Number in the event." sqref="BG83:BG86">
      <formula1>Sail_No.s</formula1>
    </dataValidation>
    <dataValidation type="list" showInputMessage="1" showErrorMessage="1" errorTitle="NO SUCH BOAT!" error="There is no boat with that Sail Number in the event." sqref="BG108:BG111">
      <formula1>Sail_No.s</formula1>
    </dataValidation>
    <dataValidation type="list" showInputMessage="1" showErrorMessage="1" errorTitle="NO SUCH BOAT!" error="There is no boat with that Sail Number in the event." sqref="BK8:BK31">
      <formula1>Sail_No.s</formula1>
    </dataValidation>
    <dataValidation type="list" showInputMessage="1" showErrorMessage="1" errorTitle="NO SUCH BOAT!" error="There is no boat with that Sail Number in the event." sqref="BK37:BK56">
      <formula1>Sail_No.s</formula1>
    </dataValidation>
    <dataValidation type="list" showInputMessage="1" showErrorMessage="1" errorTitle="NO SUCH BOAT!" error="There is no boat with that Sail Number in the event." sqref="BK62:BK81">
      <formula1>Sail_No.s</formula1>
    </dataValidation>
    <dataValidation type="list" showInputMessage="1" showErrorMessage="1" errorTitle="NO SUCH BOAT!" error="There is no boat with that Sail Number in the event." sqref="BK87:BK106">
      <formula1>Sail_No.s</formula1>
    </dataValidation>
    <dataValidation type="list" showInputMessage="1" showErrorMessage="1" errorTitle="NO SUCH BOAT!" error="There is no boat with that Sail Number in the event." sqref="BK112:BK131">
      <formula1>Sail_No.s</formula1>
    </dataValidation>
    <dataValidation type="list" showInputMessage="1" showErrorMessage="1" errorTitle="NO SUCH BOAT!" error="There is no boat with that Sail Number in the event." sqref="BK133:BK156">
      <formula1>Sail_No.s</formula1>
    </dataValidation>
    <dataValidation type="list" showInputMessage="1" showErrorMessage="1" errorTitle="NO SUCH BOAT!" error="There is no boat with that Sail Number in the event." sqref="BK33:BK36">
      <formula1>Sail_No.s</formula1>
    </dataValidation>
    <dataValidation type="list" showInputMessage="1" showErrorMessage="1" errorTitle="NO SUCH BOAT!" error="There is no boat with that Sail Number in the event." sqref="BK58:BK61">
      <formula1>Sail_No.s</formula1>
    </dataValidation>
    <dataValidation type="list" showInputMessage="1" showErrorMessage="1" errorTitle="NO SUCH BOAT!" error="There is no boat with that Sail Number in the event." sqref="BK83:BK86">
      <formula1>Sail_No.s</formula1>
    </dataValidation>
    <dataValidation type="list" showInputMessage="1" showErrorMessage="1" errorTitle="NO SUCH BOAT!" error="There is no boat with that Sail Number in the event." sqref="BK108:BK111">
      <formula1>Sail_No.s</formula1>
    </dataValidation>
    <dataValidation type="list" showInputMessage="1" showErrorMessage="1" errorTitle="NO SUCH BOAT!" error="There is no boat with that Sail Number in the event." sqref="BO8:BO31">
      <formula1>Sail_No.s</formula1>
    </dataValidation>
    <dataValidation type="list" showInputMessage="1" showErrorMessage="1" errorTitle="NO SUCH BOAT!" error="There is no boat with that Sail Number in the event." sqref="BO37:BO56">
      <formula1>Sail_No.s</formula1>
    </dataValidation>
    <dataValidation type="list" showInputMessage="1" showErrorMessage="1" errorTitle="NO SUCH BOAT!" error="There is no boat with that Sail Number in the event." sqref="BO62:BO81">
      <formula1>Sail_No.s</formula1>
    </dataValidation>
    <dataValidation type="list" showInputMessage="1" showErrorMessage="1" errorTitle="NO SUCH BOAT!" error="There is no boat with that Sail Number in the event." sqref="BO87:BO106">
      <formula1>Sail_No.s</formula1>
    </dataValidation>
    <dataValidation type="list" showInputMessage="1" showErrorMessage="1" errorTitle="NO SUCH BOAT!" error="There is no boat with that Sail Number in the event." sqref="BO112:BO131">
      <formula1>Sail_No.s</formula1>
    </dataValidation>
    <dataValidation type="list" showInputMessage="1" showErrorMessage="1" errorTitle="NO SUCH BOAT!" error="There is no boat with that Sail Number in the event." sqref="BO133:BO156">
      <formula1>Sail_No.s</formula1>
    </dataValidation>
    <dataValidation type="list" showInputMessage="1" showErrorMessage="1" errorTitle="NO SUCH BOAT!" error="There is no boat with that Sail Number in the event." sqref="BO33:BO36">
      <formula1>Sail_No.s</formula1>
    </dataValidation>
    <dataValidation type="list" showInputMessage="1" showErrorMessage="1" errorTitle="NO SUCH BOAT!" error="There is no boat with that Sail Number in the event." sqref="BO58:BO61">
      <formula1>Sail_No.s</formula1>
    </dataValidation>
    <dataValidation type="list" showInputMessage="1" showErrorMessage="1" errorTitle="NO SUCH BOAT!" error="There is no boat with that Sail Number in the event." sqref="BO83:BO86">
      <formula1>Sail_No.s</formula1>
    </dataValidation>
    <dataValidation type="list" showInputMessage="1" showErrorMessage="1" errorTitle="NO SUCH BOAT!" error="There is no boat with that Sail Number in the event." sqref="BO108:BO111">
      <formula1>Sail_No.s</formula1>
    </dataValidation>
    <dataValidation type="list" showInputMessage="1" showErrorMessage="1" errorTitle="NO SUCH BOAT!" error="There is no boat with that Sail Number in the event." sqref="BS8:BS31">
      <formula1>Sail_No.s</formula1>
    </dataValidation>
    <dataValidation type="list" showInputMessage="1" showErrorMessage="1" errorTitle="NO SUCH BOAT!" error="There is no boat with that Sail Number in the event." sqref="BS37:BS56">
      <formula1>Sail_No.s</formula1>
    </dataValidation>
    <dataValidation type="list" showInputMessage="1" showErrorMessage="1" errorTitle="NO SUCH BOAT!" error="There is no boat with that Sail Number in the event." sqref="BS62:BS81">
      <formula1>Sail_No.s</formula1>
    </dataValidation>
    <dataValidation type="list" showInputMessage="1" showErrorMessage="1" errorTitle="NO SUCH BOAT!" error="There is no boat with that Sail Number in the event." sqref="BS87:BS106">
      <formula1>Sail_No.s</formula1>
    </dataValidation>
    <dataValidation type="list" showInputMessage="1" showErrorMessage="1" errorTitle="NO SUCH BOAT!" error="There is no boat with that Sail Number in the event." sqref="BS112:BS131">
      <formula1>Sail_No.s</formula1>
    </dataValidation>
    <dataValidation type="list" showInputMessage="1" showErrorMessage="1" errorTitle="NO SUCH BOAT!" error="There is no boat with that Sail Number in the event." sqref="BS133:BS156">
      <formula1>Sail_No.s</formula1>
    </dataValidation>
    <dataValidation type="list" showInputMessage="1" showErrorMessage="1" errorTitle="NO SUCH BOAT!" error="There is no boat with that Sail Number in the event." sqref="BS33:BS36">
      <formula1>Sail_No.s</formula1>
    </dataValidation>
    <dataValidation type="list" showInputMessage="1" showErrorMessage="1" errorTitle="NO SUCH BOAT!" error="There is no boat with that Sail Number in the event." sqref="BS58:BS61">
      <formula1>Sail_No.s</formula1>
    </dataValidation>
    <dataValidation type="list" showInputMessage="1" showErrorMessage="1" errorTitle="NO SUCH BOAT!" error="There is no boat with that Sail Number in the event." sqref="BS83:BS86">
      <formula1>Sail_No.s</formula1>
    </dataValidation>
    <dataValidation type="list" showInputMessage="1" showErrorMessage="1" errorTitle="NO SUCH BOAT!" error="There is no boat with that Sail Number in the event." sqref="BS108:BS111">
      <formula1>Sail_No.s</formula1>
    </dataValidation>
    <dataValidation type="list" showInputMessage="1" showErrorMessage="1" errorTitle="NO SUCH BOAT!" error="There is no boat with that Sail Number in the event." sqref="BW8:BW31">
      <formula1>Sail_No.s</formula1>
    </dataValidation>
    <dataValidation type="list" showInputMessage="1" showErrorMessage="1" errorTitle="NO SUCH BOAT!" error="There is no boat with that Sail Number in the event." sqref="BW37:BW56">
      <formula1>Sail_No.s</formula1>
    </dataValidation>
    <dataValidation type="list" showInputMessage="1" showErrorMessage="1" errorTitle="NO SUCH BOAT!" error="There is no boat with that Sail Number in the event." sqref="BW62:BW81">
      <formula1>Sail_No.s</formula1>
    </dataValidation>
    <dataValidation type="list" showInputMessage="1" showErrorMessage="1" errorTitle="NO SUCH BOAT!" error="There is no boat with that Sail Number in the event." sqref="BW87:BW106">
      <formula1>Sail_No.s</formula1>
    </dataValidation>
    <dataValidation type="list" showInputMessage="1" showErrorMessage="1" errorTitle="NO SUCH BOAT!" error="There is no boat with that Sail Number in the event." sqref="BW112:BW131">
      <formula1>Sail_No.s</formula1>
    </dataValidation>
    <dataValidation type="list" showInputMessage="1" showErrorMessage="1" errorTitle="NO SUCH BOAT!" error="There is no boat with that Sail Number in the event." sqref="BW133:BW156">
      <formula1>Sail_No.s</formula1>
    </dataValidation>
    <dataValidation type="list" showInputMessage="1" showErrorMessage="1" errorTitle="NO SUCH BOAT!" error="There is no boat with that Sail Number in the event." sqref="BW33:BW36">
      <formula1>Sail_No.s</formula1>
    </dataValidation>
    <dataValidation type="list" showInputMessage="1" showErrorMessage="1" errorTitle="NO SUCH BOAT!" error="There is no boat with that Sail Number in the event." sqref="BW58:BW61">
      <formula1>Sail_No.s</formula1>
    </dataValidation>
    <dataValidation type="list" showInputMessage="1" showErrorMessage="1" errorTitle="NO SUCH BOAT!" error="There is no boat with that Sail Number in the event." sqref="BW83:BW86">
      <formula1>Sail_No.s</formula1>
    </dataValidation>
    <dataValidation type="list" showInputMessage="1" showErrorMessage="1" errorTitle="NO SUCH BOAT!" error="There is no boat with that Sail Number in the event." sqref="BW108:BW111">
      <formula1>Sail_No.s</formula1>
    </dataValidation>
    <dataValidation type="list" showInputMessage="1" showErrorMessage="1" errorTitle="NO SUCH BOAT!" error="There is no boat with that Sail Number in the event." sqref="CA8:CA31">
      <formula1>Sail_No.s</formula1>
    </dataValidation>
    <dataValidation type="list" showInputMessage="1" showErrorMessage="1" errorTitle="NO SUCH BOAT!" error="There is no boat with that Sail Number in the event." sqref="CA37:CA56">
      <formula1>Sail_No.s</formula1>
    </dataValidation>
    <dataValidation type="list" showInputMessage="1" showErrorMessage="1" errorTitle="NO SUCH BOAT!" error="There is no boat with that Sail Number in the event." sqref="CA62:CA81">
      <formula1>Sail_No.s</formula1>
    </dataValidation>
    <dataValidation type="list" showInputMessage="1" showErrorMessage="1" errorTitle="NO SUCH BOAT!" error="There is no boat with that Sail Number in the event." sqref="CA87:CA106">
      <formula1>Sail_No.s</formula1>
    </dataValidation>
    <dataValidation type="list" showInputMessage="1" showErrorMessage="1" errorTitle="NO SUCH BOAT!" error="There is no boat with that Sail Number in the event." sqref="CA112:CA131">
      <formula1>Sail_No.s</formula1>
    </dataValidation>
    <dataValidation type="list" showInputMessage="1" showErrorMessage="1" errorTitle="NO SUCH BOAT!" error="There is no boat with that Sail Number in the event." sqref="CA133:CA156">
      <formula1>Sail_No.s</formula1>
    </dataValidation>
    <dataValidation type="list" showInputMessage="1" showErrorMessage="1" errorTitle="NO SUCH BOAT!" error="There is no boat with that Sail Number in the event." sqref="CA33:CA36">
      <formula1>Sail_No.s</formula1>
    </dataValidation>
    <dataValidation type="list" showInputMessage="1" showErrorMessage="1" errorTitle="NO SUCH BOAT!" error="There is no boat with that Sail Number in the event." sqref="CA58:CA61">
      <formula1>Sail_No.s</formula1>
    </dataValidation>
    <dataValidation type="list" showInputMessage="1" showErrorMessage="1" errorTitle="NO SUCH BOAT!" error="There is no boat with that Sail Number in the event." sqref="CA83:CA86">
      <formula1>Sail_No.s</formula1>
    </dataValidation>
    <dataValidation type="list" showInputMessage="1" showErrorMessage="1" errorTitle="NO SUCH BOAT!" error="There is no boat with that Sail Number in the event." sqref="CA108:CA111">
      <formula1>Sail_No.s</formula1>
    </dataValidation>
    <dataValidation type="list" showInputMessage="1" showErrorMessage="1" errorTitle="NO SUCH BOAT!" error="There is no boat with that Sail Number in the event." sqref="CE8:CE31">
      <formula1>Sail_No.s</formula1>
    </dataValidation>
    <dataValidation type="list" showInputMessage="1" showErrorMessage="1" errorTitle="NO SUCH BOAT!" error="There is no boat with that Sail Number in the event." sqref="CE37:CE56">
      <formula1>Sail_No.s</formula1>
    </dataValidation>
    <dataValidation type="list" showInputMessage="1" showErrorMessage="1" errorTitle="NO SUCH BOAT!" error="There is no boat with that Sail Number in the event." sqref="CE62:CE81">
      <formula1>Sail_No.s</formula1>
    </dataValidation>
    <dataValidation type="list" showInputMessage="1" showErrorMessage="1" errorTitle="NO SUCH BOAT!" error="There is no boat with that Sail Number in the event." sqref="CE87:CE106">
      <formula1>Sail_No.s</formula1>
    </dataValidation>
    <dataValidation type="list" showInputMessage="1" showErrorMessage="1" errorTitle="NO SUCH BOAT!" error="There is no boat with that Sail Number in the event." sqref="CE112:CE131">
      <formula1>Sail_No.s</formula1>
    </dataValidation>
    <dataValidation type="list" showInputMessage="1" showErrorMessage="1" errorTitle="NO SUCH BOAT!" error="There is no boat with that Sail Number in the event." sqref="CE133:CE156">
      <formula1>Sail_No.s</formula1>
    </dataValidation>
    <dataValidation type="list" showInputMessage="1" showErrorMessage="1" errorTitle="NO SUCH BOAT!" error="There is no boat with that Sail Number in the event." sqref="CE33:CE36">
      <formula1>Sail_No.s</formula1>
    </dataValidation>
    <dataValidation type="list" showInputMessage="1" showErrorMessage="1" errorTitle="NO SUCH BOAT!" error="There is no boat with that Sail Number in the event." sqref="CE58:CE61">
      <formula1>Sail_No.s</formula1>
    </dataValidation>
    <dataValidation type="list" showInputMessage="1" showErrorMessage="1" errorTitle="NO SUCH BOAT!" error="There is no boat with that Sail Number in the event." sqref="CE83:CE86">
      <formula1>Sail_No.s</formula1>
    </dataValidation>
    <dataValidation type="list" showInputMessage="1" showErrorMessage="1" errorTitle="NO SUCH BOAT!" error="There is no boat with that Sail Number in the event." sqref="CE108:CE111">
      <formula1>Sail_No.s</formula1>
    </dataValidation>
    <dataValidation type="list" showInputMessage="1" showErrorMessage="1" errorTitle="NO SUCH BOAT!" error="There is no boat with that Sail Number in the event." sqref="CI8:CI31">
      <formula1>Sail_No.s</formula1>
    </dataValidation>
    <dataValidation type="list" showInputMessage="1" showErrorMessage="1" errorTitle="NO SUCH BOAT!" error="There is no boat with that Sail Number in the event." sqref="CI37:CI56">
      <formula1>Sail_No.s</formula1>
    </dataValidation>
    <dataValidation type="list" showInputMessage="1" showErrorMessage="1" errorTitle="NO SUCH BOAT!" error="There is no boat with that Sail Number in the event." sqref="CI62:CI81">
      <formula1>Sail_No.s</formula1>
    </dataValidation>
    <dataValidation type="list" showInputMessage="1" showErrorMessage="1" errorTitle="NO SUCH BOAT!" error="There is no boat with that Sail Number in the event." sqref="CI87:CI106">
      <formula1>Sail_No.s</formula1>
    </dataValidation>
    <dataValidation type="list" showInputMessage="1" showErrorMessage="1" errorTitle="NO SUCH BOAT!" error="There is no boat with that Sail Number in the event." sqref="CI112:CI131">
      <formula1>Sail_No.s</formula1>
    </dataValidation>
    <dataValidation type="list" showInputMessage="1" showErrorMessage="1" errorTitle="NO SUCH BOAT!" error="There is no boat with that Sail Number in the event." sqref="CI133:CI156">
      <formula1>Sail_No.s</formula1>
    </dataValidation>
    <dataValidation type="list" showInputMessage="1" showErrorMessage="1" errorTitle="NO SUCH BOAT!" error="There is no boat with that Sail Number in the event." sqref="CI33:CI36">
      <formula1>Sail_No.s</formula1>
    </dataValidation>
    <dataValidation type="list" showInputMessage="1" showErrorMessage="1" errorTitle="NO SUCH BOAT!" error="There is no boat with that Sail Number in the event." sqref="CI58:CI61">
      <formula1>Sail_No.s</formula1>
    </dataValidation>
    <dataValidation type="list" showInputMessage="1" showErrorMessage="1" errorTitle="NO SUCH BOAT!" error="There is no boat with that Sail Number in the event." sqref="CI83:CI86">
      <formula1>Sail_No.s</formula1>
    </dataValidation>
    <dataValidation type="list" showInputMessage="1" showErrorMessage="1" errorTitle="NO SUCH BOAT!" error="There is no boat with that Sail Number in the event." sqref="CI108:CI111">
      <formula1>Sail_No.s</formula1>
    </dataValidation>
    <dataValidation type="list" showInputMessage="1" showErrorMessage="1" errorTitle="NO SUCH BOAT!" error="There is no boat with that Sail Number in the event." sqref="CM8:CM31">
      <formula1>Sail_No.s</formula1>
    </dataValidation>
    <dataValidation type="list" showInputMessage="1" showErrorMessage="1" errorTitle="NO SUCH BOAT!" error="There is no boat with that Sail Number in the event." sqref="CM37:CM56">
      <formula1>Sail_No.s</formula1>
    </dataValidation>
    <dataValidation type="list" showInputMessage="1" showErrorMessage="1" errorTitle="NO SUCH BOAT!" error="There is no boat with that Sail Number in the event." sqref="CM62:CM81">
      <formula1>Sail_No.s</formula1>
    </dataValidation>
    <dataValidation type="list" showInputMessage="1" showErrorMessage="1" errorTitle="NO SUCH BOAT!" error="There is no boat with that Sail Number in the event." sqref="CM87:CM106">
      <formula1>Sail_No.s</formula1>
    </dataValidation>
    <dataValidation type="list" showInputMessage="1" showErrorMessage="1" errorTitle="NO SUCH BOAT!" error="There is no boat with that Sail Number in the event." sqref="CM112:CM131">
      <formula1>Sail_No.s</formula1>
    </dataValidation>
    <dataValidation type="list" showInputMessage="1" showErrorMessage="1" errorTitle="NO SUCH BOAT!" error="There is no boat with that Sail Number in the event." sqref="CM133:CM156">
      <formula1>Sail_No.s</formula1>
    </dataValidation>
    <dataValidation type="list" showInputMessage="1" showErrorMessage="1" errorTitle="NO SUCH BOAT!" error="There is no boat with that Sail Number in the event." sqref="CM33:CM36">
      <formula1>Sail_No.s</formula1>
    </dataValidation>
    <dataValidation type="list" showInputMessage="1" showErrorMessage="1" errorTitle="NO SUCH BOAT!" error="There is no boat with that Sail Number in the event." sqref="CM58:CM61">
      <formula1>Sail_No.s</formula1>
    </dataValidation>
    <dataValidation type="list" showInputMessage="1" showErrorMessage="1" errorTitle="NO SUCH BOAT!" error="There is no boat with that Sail Number in the event." sqref="CM83:CM86">
      <formula1>Sail_No.s</formula1>
    </dataValidation>
    <dataValidation type="list" showInputMessage="1" showErrorMessage="1" errorTitle="NO SUCH BOAT!" error="There is no boat with that Sail Number in the event." sqref="CM108:CM111">
      <formula1>Sail_No.s</formula1>
    </dataValidation>
    <dataValidation type="list" showInputMessage="1" showErrorMessage="1" errorTitle="NO SUCH BOAT!" error="There is no boat with that Sail Number in the event." sqref="CQ8:CQ31">
      <formula1>Sail_No.s</formula1>
    </dataValidation>
    <dataValidation type="list" showInputMessage="1" showErrorMessage="1" errorTitle="NO SUCH BOAT!" error="There is no boat with that Sail Number in the event." sqref="CQ37:CQ56">
      <formula1>Sail_No.s</formula1>
    </dataValidation>
    <dataValidation type="list" showInputMessage="1" showErrorMessage="1" errorTitle="NO SUCH BOAT!" error="There is no boat with that Sail Number in the event." sqref="CQ62:CQ81">
      <formula1>Sail_No.s</formula1>
    </dataValidation>
    <dataValidation type="list" showInputMessage="1" showErrorMessage="1" errorTitle="NO SUCH BOAT!" error="There is no boat with that Sail Number in the event." sqref="CQ87:CQ106">
      <formula1>Sail_No.s</formula1>
    </dataValidation>
    <dataValidation type="list" showInputMessage="1" showErrorMessage="1" errorTitle="NO SUCH BOAT!" error="There is no boat with that Sail Number in the event." sqref="CQ112:CQ131">
      <formula1>Sail_No.s</formula1>
    </dataValidation>
    <dataValidation type="list" showInputMessage="1" showErrorMessage="1" errorTitle="NO SUCH BOAT!" error="There is no boat with that Sail Number in the event." sqref="CQ133:CQ156">
      <formula1>Sail_No.s</formula1>
    </dataValidation>
    <dataValidation type="list" showInputMessage="1" showErrorMessage="1" errorTitle="NO SUCH BOAT!" error="There is no boat with that Sail Number in the event." sqref="CQ33:CQ36">
      <formula1>Sail_No.s</formula1>
    </dataValidation>
    <dataValidation type="list" showInputMessage="1" showErrorMessage="1" errorTitle="NO SUCH BOAT!" error="There is no boat with that Sail Number in the event." sqref="CQ58:CQ61">
      <formula1>Sail_No.s</formula1>
    </dataValidation>
    <dataValidation type="list" showInputMessage="1" showErrorMessage="1" errorTitle="NO SUCH BOAT!" error="There is no boat with that Sail Number in the event." sqref="CQ83:CQ86">
      <formula1>Sail_No.s</formula1>
    </dataValidation>
    <dataValidation type="list" showInputMessage="1" showErrorMessage="1" errorTitle="NO SUCH BOAT!" error="There is no boat with that Sail Number in the event." sqref="CQ108:CQ111">
      <formula1>Sail_No.s</formula1>
    </dataValidation>
    <dataValidation type="list" showInputMessage="1" showErrorMessage="1" errorTitle="NO SUCH BOAT!" error="There is no boat with that Sail Number in the event." sqref="CU8:CU31">
      <formula1>Sail_No.s</formula1>
    </dataValidation>
    <dataValidation type="list" showInputMessage="1" showErrorMessage="1" errorTitle="NO SUCH BOAT!" error="There is no boat with that Sail Number in the event." sqref="CU37:CU56">
      <formula1>Sail_No.s</formula1>
    </dataValidation>
    <dataValidation type="list" showInputMessage="1" showErrorMessage="1" errorTitle="NO SUCH BOAT!" error="There is no boat with that Sail Number in the event." sqref="CU62:CU81">
      <formula1>Sail_No.s</formula1>
    </dataValidation>
    <dataValidation type="list" showInputMessage="1" showErrorMessage="1" errorTitle="NO SUCH BOAT!" error="There is no boat with that Sail Number in the event." sqref="CU87:CU106">
      <formula1>Sail_No.s</formula1>
    </dataValidation>
    <dataValidation type="list" showInputMessage="1" showErrorMessage="1" errorTitle="NO SUCH BOAT!" error="There is no boat with that Sail Number in the event." sqref="CU112:CU131">
      <formula1>Sail_No.s</formula1>
    </dataValidation>
    <dataValidation type="list" showInputMessage="1" showErrorMessage="1" errorTitle="NO SUCH BOAT!" error="There is no boat with that Sail Number in the event." sqref="CU133:CU156">
      <formula1>Sail_No.s</formula1>
    </dataValidation>
    <dataValidation type="list" showInputMessage="1" showErrorMessage="1" errorTitle="NO SUCH BOAT!" error="There is no boat with that Sail Number in the event." sqref="CU33:CU36">
      <formula1>Sail_No.s</formula1>
    </dataValidation>
    <dataValidation type="list" showInputMessage="1" showErrorMessage="1" errorTitle="NO SUCH BOAT!" error="There is no boat with that Sail Number in the event." sqref="CU58:CU61">
      <formula1>Sail_No.s</formula1>
    </dataValidation>
    <dataValidation type="list" showInputMessage="1" showErrorMessage="1" errorTitle="NO SUCH BOAT!" error="There is no boat with that Sail Number in the event." sqref="CU83:CU86">
      <formula1>Sail_No.s</formula1>
    </dataValidation>
    <dataValidation type="list" showInputMessage="1" showErrorMessage="1" errorTitle="NO SUCH BOAT!" error="There is no boat with that Sail Number in the event." sqref="CU108:CU111">
      <formula1>Sail_No.s</formula1>
    </dataValidation>
    <dataValidation type="list" showInputMessage="1" showErrorMessage="1" errorTitle="NO SUCH BOAT!" error="There is no boat with that Sail Number in the event." sqref="CY8:CY31">
      <formula1>Sail_No.s</formula1>
    </dataValidation>
    <dataValidation type="list" showInputMessage="1" showErrorMessage="1" errorTitle="NO SUCH BOAT!" error="There is no boat with that Sail Number in the event." sqref="CY37:CY56">
      <formula1>Sail_No.s</formula1>
    </dataValidation>
    <dataValidation type="list" showInputMessage="1" showErrorMessage="1" errorTitle="NO SUCH BOAT!" error="There is no boat with that Sail Number in the event." sqref="CY62:CY81">
      <formula1>Sail_No.s</formula1>
    </dataValidation>
    <dataValidation type="list" showInputMessage="1" showErrorMessage="1" errorTitle="NO SUCH BOAT!" error="There is no boat with that Sail Number in the event." sqref="CY87:CY106">
      <formula1>Sail_No.s</formula1>
    </dataValidation>
    <dataValidation type="list" showInputMessage="1" showErrorMessage="1" errorTitle="NO SUCH BOAT!" error="There is no boat with that Sail Number in the event." sqref="CY112:CY131">
      <formula1>Sail_No.s</formula1>
    </dataValidation>
    <dataValidation type="list" showInputMessage="1" showErrorMessage="1" errorTitle="NO SUCH BOAT!" error="There is no boat with that Sail Number in the event." sqref="CY133:CY156">
      <formula1>Sail_No.s</formula1>
    </dataValidation>
    <dataValidation type="list" showInputMessage="1" showErrorMessage="1" errorTitle="NO SUCH BOAT!" error="There is no boat with that Sail Number in the event." sqref="CY33:CY36">
      <formula1>Sail_No.s</formula1>
    </dataValidation>
    <dataValidation type="list" showInputMessage="1" showErrorMessage="1" errorTitle="NO SUCH BOAT!" error="There is no boat with that Sail Number in the event." sqref="CY58:CY61">
      <formula1>Sail_No.s</formula1>
    </dataValidation>
    <dataValidation type="list" showInputMessage="1" showErrorMessage="1" errorTitle="NO SUCH BOAT!" error="There is no boat with that Sail Number in the event." sqref="CY83:CY86">
      <formula1>Sail_No.s</formula1>
    </dataValidation>
    <dataValidation type="list" showInputMessage="1" showErrorMessage="1" errorTitle="NO SUCH BOAT!" error="There is no boat with that Sail Number in the event." sqref="CY108:CY111">
      <formula1>Sail_No.s</formula1>
    </dataValidation>
    <dataValidation type="list" showInputMessage="1" showErrorMessage="1" errorTitle="NO SUCH BOAT!" error="There is no boat with that Sail Number in the event." sqref="DC8:DC31">
      <formula1>Sail_No.s</formula1>
    </dataValidation>
    <dataValidation type="list" showInputMessage="1" showErrorMessage="1" errorTitle="NO SUCH BOAT!" error="There is no boat with that Sail Number in the event." sqref="DC37:DC56">
      <formula1>Sail_No.s</formula1>
    </dataValidation>
    <dataValidation type="list" showInputMessage="1" showErrorMessage="1" errorTitle="NO SUCH BOAT!" error="There is no boat with that Sail Number in the event." sqref="DC62:DC81">
      <formula1>Sail_No.s</formula1>
    </dataValidation>
    <dataValidation type="list" showInputMessage="1" showErrorMessage="1" errorTitle="NO SUCH BOAT!" error="There is no boat with that Sail Number in the event." sqref="DC87:DC106">
      <formula1>Sail_No.s</formula1>
    </dataValidation>
    <dataValidation type="list" showInputMessage="1" showErrorMessage="1" errorTitle="NO SUCH BOAT!" error="There is no boat with that Sail Number in the event." sqref="DC112:DC131">
      <formula1>Sail_No.s</formula1>
    </dataValidation>
    <dataValidation type="list" showInputMessage="1" showErrorMessage="1" errorTitle="NO SUCH BOAT!" error="There is no boat with that Sail Number in the event." sqref="DC133:DC156">
      <formula1>Sail_No.s</formula1>
    </dataValidation>
    <dataValidation type="list" showInputMessage="1" showErrorMessage="1" errorTitle="NO SUCH BOAT!" error="There is no boat with that Sail Number in the event." sqref="DC33:DC36">
      <formula1>Sail_No.s</formula1>
    </dataValidation>
    <dataValidation type="list" showInputMessage="1" showErrorMessage="1" errorTitle="NO SUCH BOAT!" error="There is no boat with that Sail Number in the event." sqref="DC58:DC61">
      <formula1>Sail_No.s</formula1>
    </dataValidation>
    <dataValidation type="list" showInputMessage="1" showErrorMessage="1" errorTitle="NO SUCH BOAT!" error="There is no boat with that Sail Number in the event." sqref="DC83:DC86">
      <formula1>Sail_No.s</formula1>
    </dataValidation>
    <dataValidation type="list" showInputMessage="1" showErrorMessage="1" errorTitle="NO SUCH BOAT!" error="There is no boat with that Sail Number in the event." sqref="DC108:DC111">
      <formula1>Sail_No.s</formula1>
    </dataValidation>
    <dataValidation type="list" showInputMessage="1" showErrorMessage="1" errorTitle="NO SUCH BOAT!" error="There is no boat with that Sail Number in the event." sqref="DG8:DG31">
      <formula1>Sail_No.s</formula1>
    </dataValidation>
    <dataValidation type="list" showInputMessage="1" showErrorMessage="1" errorTitle="NO SUCH BOAT!" error="There is no boat with that Sail Number in the event." sqref="DG37:DG56">
      <formula1>Sail_No.s</formula1>
    </dataValidation>
    <dataValidation type="list" showInputMessage="1" showErrorMessage="1" errorTitle="NO SUCH BOAT!" error="There is no boat with that Sail Number in the event." sqref="DG62:DG81">
      <formula1>Sail_No.s</formula1>
    </dataValidation>
    <dataValidation type="list" showInputMessage="1" showErrorMessage="1" errorTitle="NO SUCH BOAT!" error="There is no boat with that Sail Number in the event." sqref="DG87:DG106">
      <formula1>Sail_No.s</formula1>
    </dataValidation>
    <dataValidation type="list" showInputMessage="1" showErrorMessage="1" errorTitle="NO SUCH BOAT!" error="There is no boat with that Sail Number in the event." sqref="DG112:DG131">
      <formula1>Sail_No.s</formula1>
    </dataValidation>
    <dataValidation type="list" showInputMessage="1" showErrorMessage="1" errorTitle="NO SUCH BOAT!" error="There is no boat with that Sail Number in the event." sqref="DG133:DG156">
      <formula1>Sail_No.s</formula1>
    </dataValidation>
    <dataValidation type="list" showInputMessage="1" showErrorMessage="1" errorTitle="NO SUCH BOAT!" error="There is no boat with that Sail Number in the event." sqref="DG33:DG36">
      <formula1>Sail_No.s</formula1>
    </dataValidation>
    <dataValidation type="list" showInputMessage="1" showErrorMessage="1" errorTitle="NO SUCH BOAT!" error="There is no boat with that Sail Number in the event." sqref="DG58:DG61">
      <formula1>Sail_No.s</formula1>
    </dataValidation>
    <dataValidation type="list" showInputMessage="1" showErrorMessage="1" errorTitle="NO SUCH BOAT!" error="There is no boat with that Sail Number in the event." sqref="DG83:DG86">
      <formula1>Sail_No.s</formula1>
    </dataValidation>
    <dataValidation type="list" showInputMessage="1" showErrorMessage="1" errorTitle="NO SUCH BOAT!" error="There is no boat with that Sail Number in the event." sqref="DG108:DG111">
      <formula1>Sail_No.s</formula1>
    </dataValidation>
    <dataValidation type="list" showInputMessage="1" showErrorMessage="1" errorTitle="NO SUCH BOAT!" error="There is no boat with that Sail Number in the event." sqref="DK8:DK31">
      <formula1>Sail_No.s</formula1>
    </dataValidation>
    <dataValidation type="list" showInputMessage="1" showErrorMessage="1" errorTitle="NO SUCH BOAT!" error="There is no boat with that Sail Number in the event." sqref="DK37:DK56">
      <formula1>Sail_No.s</formula1>
    </dataValidation>
    <dataValidation type="list" showInputMessage="1" showErrorMessage="1" errorTitle="NO SUCH BOAT!" error="There is no boat with that Sail Number in the event." sqref="DK62:DK81">
      <formula1>Sail_No.s</formula1>
    </dataValidation>
    <dataValidation type="list" showInputMessage="1" showErrorMessage="1" errorTitle="NO SUCH BOAT!" error="There is no boat with that Sail Number in the event." sqref="DK87:DK106">
      <formula1>Sail_No.s</formula1>
    </dataValidation>
    <dataValidation type="list" showInputMessage="1" showErrorMessage="1" errorTitle="NO SUCH BOAT!" error="There is no boat with that Sail Number in the event." sqref="DK112:DK131">
      <formula1>Sail_No.s</formula1>
    </dataValidation>
    <dataValidation type="list" showInputMessage="1" showErrorMessage="1" errorTitle="NO SUCH BOAT!" error="There is no boat with that Sail Number in the event." sqref="DK133:DK156">
      <formula1>Sail_No.s</formula1>
    </dataValidation>
    <dataValidation type="list" showInputMessage="1" showErrorMessage="1" errorTitle="NO SUCH BOAT!" error="There is no boat with that Sail Number in the event." sqref="DK33:DK36">
      <formula1>Sail_No.s</formula1>
    </dataValidation>
    <dataValidation type="list" showInputMessage="1" showErrorMessage="1" errorTitle="NO SUCH BOAT!" error="There is no boat with that Sail Number in the event." sqref="DK58:DK61">
      <formula1>Sail_No.s</formula1>
    </dataValidation>
    <dataValidation type="list" showInputMessage="1" showErrorMessage="1" errorTitle="NO SUCH BOAT!" error="There is no boat with that Sail Number in the event." sqref="DK83:DK86">
      <formula1>Sail_No.s</formula1>
    </dataValidation>
    <dataValidation type="list" showInputMessage="1" showErrorMessage="1" errorTitle="NO SUCH BOAT!" error="There is no boat with that Sail Number in the event." sqref="DK108:DK111">
      <formula1>Sail_No.s</formula1>
    </dataValidation>
    <dataValidation type="list" showInputMessage="1" showErrorMessage="1" errorTitle="NO SUCH BOAT!" error="There is no boat with that Sail Number in the event." sqref="DO8:DO31">
      <formula1>Sail_No.s</formula1>
    </dataValidation>
    <dataValidation type="list" showInputMessage="1" showErrorMessage="1" errorTitle="NO SUCH BOAT!" error="There is no boat with that Sail Number in the event." sqref="DO37:DO56">
      <formula1>Sail_No.s</formula1>
    </dataValidation>
    <dataValidation type="list" showInputMessage="1" showErrorMessage="1" errorTitle="NO SUCH BOAT!" error="There is no boat with that Sail Number in the event." sqref="DO62:DO81">
      <formula1>Sail_No.s</formula1>
    </dataValidation>
    <dataValidation type="list" showInputMessage="1" showErrorMessage="1" errorTitle="NO SUCH BOAT!" error="There is no boat with that Sail Number in the event." sqref="DO87:DO106">
      <formula1>Sail_No.s</formula1>
    </dataValidation>
    <dataValidation type="list" showInputMessage="1" showErrorMessage="1" errorTitle="NO SUCH BOAT!" error="There is no boat with that Sail Number in the event." sqref="DO112:DO131">
      <formula1>Sail_No.s</formula1>
    </dataValidation>
    <dataValidation type="list" showInputMessage="1" showErrorMessage="1" errorTitle="NO SUCH BOAT!" error="There is no boat with that Sail Number in the event." sqref="DO133:DO156">
      <formula1>Sail_No.s</formula1>
    </dataValidation>
    <dataValidation type="list" showInputMessage="1" showErrorMessage="1" errorTitle="NO SUCH BOAT!" error="There is no boat with that Sail Number in the event." sqref="DO33:DO36">
      <formula1>Sail_No.s</formula1>
    </dataValidation>
    <dataValidation type="list" showInputMessage="1" showErrorMessage="1" errorTitle="NO SUCH BOAT!" error="There is no boat with that Sail Number in the event." sqref="DO58:DO61">
      <formula1>Sail_No.s</formula1>
    </dataValidation>
    <dataValidation type="list" showInputMessage="1" showErrorMessage="1" errorTitle="NO SUCH BOAT!" error="There is no boat with that Sail Number in the event." sqref="DO83:DO86">
      <formula1>Sail_No.s</formula1>
    </dataValidation>
    <dataValidation type="list" showInputMessage="1" showErrorMessage="1" errorTitle="NO SUCH BOAT!" error="There is no boat with that Sail Number in the event." sqref="DO108:DO111">
      <formula1>Sail_No.s</formula1>
    </dataValidation>
    <dataValidation type="list" showInputMessage="1" showErrorMessage="1" errorTitle="NO SUCH BOAT!" error="There is no boat with that Sail Number in the event." sqref="DS8:DS31">
      <formula1>Sail_No.s</formula1>
    </dataValidation>
    <dataValidation type="list" showInputMessage="1" showErrorMessage="1" errorTitle="NO SUCH BOAT!" error="There is no boat with that Sail Number in the event." sqref="DS37:DS56">
      <formula1>Sail_No.s</formula1>
    </dataValidation>
    <dataValidation type="list" showInputMessage="1" showErrorMessage="1" errorTitle="NO SUCH BOAT!" error="There is no boat with that Sail Number in the event." sqref="DS62:DS81">
      <formula1>Sail_No.s</formula1>
    </dataValidation>
    <dataValidation type="list" showInputMessage="1" showErrorMessage="1" errorTitle="NO SUCH BOAT!" error="There is no boat with that Sail Number in the event." sqref="DS87:DS106">
      <formula1>Sail_No.s</formula1>
    </dataValidation>
    <dataValidation type="list" showInputMessage="1" showErrorMessage="1" errorTitle="NO SUCH BOAT!" error="There is no boat with that Sail Number in the event." sqref="DS112:DS131">
      <formula1>Sail_No.s</formula1>
    </dataValidation>
    <dataValidation type="list" showInputMessage="1" showErrorMessage="1" errorTitle="NO SUCH BOAT!" error="There is no boat with that Sail Number in the event." sqref="DS133:DS156">
      <formula1>Sail_No.s</formula1>
    </dataValidation>
    <dataValidation type="list" showInputMessage="1" showErrorMessage="1" errorTitle="NO SUCH BOAT!" error="There is no boat with that Sail Number in the event." sqref="DS33:DS36">
      <formula1>Sail_No.s</formula1>
    </dataValidation>
    <dataValidation type="list" showInputMessage="1" showErrorMessage="1" errorTitle="NO SUCH BOAT!" error="There is no boat with that Sail Number in the event." sqref="DS58:DS61">
      <formula1>Sail_No.s</formula1>
    </dataValidation>
    <dataValidation type="list" showInputMessage="1" showErrorMessage="1" errorTitle="NO SUCH BOAT!" error="There is no boat with that Sail Number in the event." sqref="DS83:DS86">
      <formula1>Sail_No.s</formula1>
    </dataValidation>
    <dataValidation type="list" showInputMessage="1" showErrorMessage="1" errorTitle="NO SUCH BOAT!" error="There is no boat with that Sail Number in the event." sqref="DS108:DS111">
      <formula1>Sail_No.s</formula1>
    </dataValidation>
    <dataValidation type="list" showInputMessage="1" showErrorMessage="1" errorTitle="NO SUCH BOAT!" error="There is no boat with that Sail Number in the event." sqref="DW8:DW31">
      <formula1>Sail_No.s</formula1>
    </dataValidation>
    <dataValidation type="list" showInputMessage="1" showErrorMessage="1" errorTitle="NO SUCH BOAT!" error="There is no boat with that Sail Number in the event." sqref="DW37:DW56">
      <formula1>Sail_No.s</formula1>
    </dataValidation>
    <dataValidation type="list" showInputMessage="1" showErrorMessage="1" errorTitle="NO SUCH BOAT!" error="There is no boat with that Sail Number in the event." sqref="DW62:DW81">
      <formula1>Sail_No.s</formula1>
    </dataValidation>
    <dataValidation type="list" showInputMessage="1" showErrorMessage="1" errorTitle="NO SUCH BOAT!" error="There is no boat with that Sail Number in the event." sqref="DW87:DW106">
      <formula1>Sail_No.s</formula1>
    </dataValidation>
    <dataValidation type="list" showInputMessage="1" showErrorMessage="1" errorTitle="NO SUCH BOAT!" error="There is no boat with that Sail Number in the event." sqref="DW112:DW131">
      <formula1>Sail_No.s</formula1>
    </dataValidation>
    <dataValidation type="list" showInputMessage="1" showErrorMessage="1" errorTitle="NO SUCH BOAT!" error="There is no boat with that Sail Number in the event." sqref="DW133:DW156">
      <formula1>Sail_No.s</formula1>
    </dataValidation>
    <dataValidation type="list" showInputMessage="1" showErrorMessage="1" errorTitle="NO SUCH BOAT!" error="There is no boat with that Sail Number in the event." sqref="DW33:DW36">
      <formula1>Sail_No.s</formula1>
    </dataValidation>
    <dataValidation type="list" showInputMessage="1" showErrorMessage="1" errorTitle="NO SUCH BOAT!" error="There is no boat with that Sail Number in the event." sqref="DW58:DW61">
      <formula1>Sail_No.s</formula1>
    </dataValidation>
    <dataValidation type="list" showInputMessage="1" showErrorMessage="1" errorTitle="NO SUCH BOAT!" error="There is no boat with that Sail Number in the event." sqref="DW83:DW86">
      <formula1>Sail_No.s</formula1>
    </dataValidation>
    <dataValidation type="list" showInputMessage="1" showErrorMessage="1" errorTitle="NO SUCH BOAT!" error="There is no boat with that Sail Number in the event." sqref="DW108:DW111">
      <formula1>Sail_No.s</formula1>
    </dataValidation>
    <dataValidation type="list" showInputMessage="1" showErrorMessage="1" errorTitle="NO SUCH BOAT!" error="There is no boat with that Sail Number in the event." sqref="EA8:EA31">
      <formula1>Sail_No.s</formula1>
    </dataValidation>
    <dataValidation type="list" showInputMessage="1" showErrorMessage="1" errorTitle="NO SUCH BOAT!" error="There is no boat with that Sail Number in the event." sqref="EA37:EA56">
      <formula1>Sail_No.s</formula1>
    </dataValidation>
    <dataValidation type="list" showInputMessage="1" showErrorMessage="1" errorTitle="NO SUCH BOAT!" error="There is no boat with that Sail Number in the event." sqref="EA62:EA81">
      <formula1>Sail_No.s</formula1>
    </dataValidation>
    <dataValidation type="list" showInputMessage="1" showErrorMessage="1" errorTitle="NO SUCH BOAT!" error="There is no boat with that Sail Number in the event." sqref="EA87:EA106">
      <formula1>Sail_No.s</formula1>
    </dataValidation>
    <dataValidation type="list" showInputMessage="1" showErrorMessage="1" errorTitle="NO SUCH BOAT!" error="There is no boat with that Sail Number in the event." sqref="EA112:EA131">
      <formula1>Sail_No.s</formula1>
    </dataValidation>
    <dataValidation type="list" showInputMessage="1" showErrorMessage="1" errorTitle="NO SUCH BOAT!" error="There is no boat with that Sail Number in the event." sqref="EA133:EA156">
      <formula1>Sail_No.s</formula1>
    </dataValidation>
    <dataValidation type="list" showInputMessage="1" showErrorMessage="1" errorTitle="NO SUCH BOAT!" error="There is no boat with that Sail Number in the event." sqref="EA33:EA36">
      <formula1>Sail_No.s</formula1>
    </dataValidation>
    <dataValidation type="list" showInputMessage="1" showErrorMessage="1" errorTitle="NO SUCH BOAT!" error="There is no boat with that Sail Number in the event." sqref="EA58:EA61">
      <formula1>Sail_No.s</formula1>
    </dataValidation>
    <dataValidation type="list" showInputMessage="1" showErrorMessage="1" errorTitle="NO SUCH BOAT!" error="There is no boat with that Sail Number in the event." sqref="EA83:EA86">
      <formula1>Sail_No.s</formula1>
    </dataValidation>
    <dataValidation type="list" showInputMessage="1" showErrorMessage="1" errorTitle="NO SUCH BOAT!" error="There is no boat with that Sail Number in the event." sqref="EA108:EA111">
      <formula1>Sail_No.s</formula1>
    </dataValidation>
    <dataValidation type="list" showInputMessage="1" showErrorMessage="1" errorTitle="NO SUCH BOAT!" error="There is no boat with that Sail Number in the event." sqref="EE8:EE31">
      <formula1>Sail_No.s</formula1>
    </dataValidation>
    <dataValidation type="list" showInputMessage="1" showErrorMessage="1" errorTitle="NO SUCH BOAT!" error="There is no boat with that Sail Number in the event." sqref="EE37:EE56">
      <formula1>Sail_No.s</formula1>
    </dataValidation>
    <dataValidation type="list" showInputMessage="1" showErrorMessage="1" errorTitle="NO SUCH BOAT!" error="There is no boat with that Sail Number in the event." sqref="EE62:EE81">
      <formula1>Sail_No.s</formula1>
    </dataValidation>
    <dataValidation type="list" showInputMessage="1" showErrorMessage="1" errorTitle="NO SUCH BOAT!" error="There is no boat with that Sail Number in the event." sqref="EE87:EE106">
      <formula1>Sail_No.s</formula1>
    </dataValidation>
    <dataValidation type="list" showInputMessage="1" showErrorMessage="1" errorTitle="NO SUCH BOAT!" error="There is no boat with that Sail Number in the event." sqref="EE112:EE131">
      <formula1>Sail_No.s</formula1>
    </dataValidation>
    <dataValidation type="list" showInputMessage="1" showErrorMessage="1" errorTitle="NO SUCH BOAT!" error="There is no boat with that Sail Number in the event." sqref="EE133:EE156">
      <formula1>Sail_No.s</formula1>
    </dataValidation>
    <dataValidation type="list" showInputMessage="1" showErrorMessage="1" errorTitle="NO SUCH BOAT!" error="There is no boat with that Sail Number in the event." sqref="EE33:EE36">
      <formula1>Sail_No.s</formula1>
    </dataValidation>
    <dataValidation type="list" showInputMessage="1" showErrorMessage="1" errorTitle="NO SUCH BOAT!" error="There is no boat with that Sail Number in the event." sqref="EE58:EE61">
      <formula1>Sail_No.s</formula1>
    </dataValidation>
    <dataValidation type="list" showInputMessage="1" showErrorMessage="1" errorTitle="NO SUCH BOAT!" error="There is no boat with that Sail Number in the event." sqref="EE83:EE86">
      <formula1>Sail_No.s</formula1>
    </dataValidation>
    <dataValidation type="list" showInputMessage="1" showErrorMessage="1" errorTitle="NO SUCH BOAT!" error="There is no boat with that Sail Number in the event." sqref="EE108:EE111">
      <formula1>Sail_No.s</formula1>
    </dataValidation>
    <dataValidation type="list" showInputMessage="1" showErrorMessage="1" errorTitle="NO SUCH BOAT!" error="There is no boat with that Sail Number in the event." sqref="EI8:EI31">
      <formula1>Sail_No.s</formula1>
    </dataValidation>
    <dataValidation type="list" showInputMessage="1" showErrorMessage="1" errorTitle="NO SUCH BOAT!" error="There is no boat with that Sail Number in the event." sqref="EI37:EI56">
      <formula1>Sail_No.s</formula1>
    </dataValidation>
    <dataValidation type="list" showInputMessage="1" showErrorMessage="1" errorTitle="NO SUCH BOAT!" error="There is no boat with that Sail Number in the event." sqref="EI62:EI81">
      <formula1>Sail_No.s</formula1>
    </dataValidation>
    <dataValidation type="list" showInputMessage="1" showErrorMessage="1" errorTitle="NO SUCH BOAT!" error="There is no boat with that Sail Number in the event." sqref="EI87:EI106">
      <formula1>Sail_No.s</formula1>
    </dataValidation>
    <dataValidation type="list" showInputMessage="1" showErrorMessage="1" errorTitle="NO SUCH BOAT!" error="There is no boat with that Sail Number in the event." sqref="EI112:EI131">
      <formula1>Sail_No.s</formula1>
    </dataValidation>
    <dataValidation type="list" showInputMessage="1" showErrorMessage="1" errorTitle="NO SUCH BOAT!" error="There is no boat with that Sail Number in the event." sqref="EI133:EI156">
      <formula1>Sail_No.s</formula1>
    </dataValidation>
    <dataValidation type="list" showInputMessage="1" showErrorMessage="1" errorTitle="NO SUCH BOAT!" error="There is no boat with that Sail Number in the event." sqref="EI33:EI36">
      <formula1>Sail_No.s</formula1>
    </dataValidation>
    <dataValidation type="list" showInputMessage="1" showErrorMessage="1" errorTitle="NO SUCH BOAT!" error="There is no boat with that Sail Number in the event." sqref="EI58:EI61">
      <formula1>Sail_No.s</formula1>
    </dataValidation>
    <dataValidation type="list" showInputMessage="1" showErrorMessage="1" errorTitle="NO SUCH BOAT!" error="There is no boat with that Sail Number in the event." sqref="EI83:EI86">
      <formula1>Sail_No.s</formula1>
    </dataValidation>
    <dataValidation type="list" showInputMessage="1" showErrorMessage="1" errorTitle="NO SUCH BOAT!" error="There is no boat with that Sail Number in the event." sqref="EI108:EI111">
      <formula1>Sail_No.s</formula1>
    </dataValidation>
    <dataValidation type="list" showInputMessage="1" showErrorMessage="1" errorTitle="NO SUCH BOAT!" error="There is no boat with that Sail Number in the event." sqref="EM8:EM31">
      <formula1>Sail_No.s</formula1>
    </dataValidation>
    <dataValidation type="list" showInputMessage="1" showErrorMessage="1" errorTitle="NO SUCH BOAT!" error="There is no boat with that Sail Number in the event." sqref="EM37:EM56">
      <formula1>Sail_No.s</formula1>
    </dataValidation>
    <dataValidation type="list" showInputMessage="1" showErrorMessage="1" errorTitle="NO SUCH BOAT!" error="There is no boat with that Sail Number in the event." sqref="EM62:EM81">
      <formula1>Sail_No.s</formula1>
    </dataValidation>
    <dataValidation type="list" showInputMessage="1" showErrorMessage="1" errorTitle="NO SUCH BOAT!" error="There is no boat with that Sail Number in the event." sqref="EM87:EM106">
      <formula1>Sail_No.s</formula1>
    </dataValidation>
    <dataValidation type="list" showInputMessage="1" showErrorMessage="1" errorTitle="NO SUCH BOAT!" error="There is no boat with that Sail Number in the event." sqref="EM112:EM131">
      <formula1>Sail_No.s</formula1>
    </dataValidation>
    <dataValidation type="list" showInputMessage="1" showErrorMessage="1" errorTitle="NO SUCH BOAT!" error="There is no boat with that Sail Number in the event." sqref="EM133:EM156">
      <formula1>Sail_No.s</formula1>
    </dataValidation>
    <dataValidation type="list" showInputMessage="1" showErrorMessage="1" errorTitle="NO SUCH BOAT!" error="There is no boat with that Sail Number in the event." sqref="EM33:EM36">
      <formula1>Sail_No.s</formula1>
    </dataValidation>
    <dataValidation type="list" showInputMessage="1" showErrorMessage="1" errorTitle="NO SUCH BOAT!" error="There is no boat with that Sail Number in the event." sqref="EM58:EM61">
      <formula1>Sail_No.s</formula1>
    </dataValidation>
    <dataValidation type="list" showInputMessage="1" showErrorMessage="1" errorTitle="NO SUCH BOAT!" error="There is no boat with that Sail Number in the event." sqref="EM83:EM86">
      <formula1>Sail_No.s</formula1>
    </dataValidation>
    <dataValidation type="list" showInputMessage="1" showErrorMessage="1" errorTitle="NO SUCH BOAT!" error="There is no boat with that Sail Number in the event." sqref="EM108:EM111">
      <formula1>Sail_No.s</formula1>
    </dataValidation>
    <dataValidation type="list" showInputMessage="1" showErrorMessage="1" errorTitle="NO SUCH BOAT!" error="There is no boat with that Sail Number in the event." sqref="EQ8:EQ31">
      <formula1>Sail_No.s</formula1>
    </dataValidation>
    <dataValidation type="list" showInputMessage="1" showErrorMessage="1" errorTitle="NO SUCH BOAT!" error="There is no boat with that Sail Number in the event." sqref="EQ37:EQ56">
      <formula1>Sail_No.s</formula1>
    </dataValidation>
    <dataValidation type="list" showInputMessage="1" showErrorMessage="1" errorTitle="NO SUCH BOAT!" error="There is no boat with that Sail Number in the event." sqref="EQ62:EQ81">
      <formula1>Sail_No.s</formula1>
    </dataValidation>
    <dataValidation type="list" showInputMessage="1" showErrorMessage="1" errorTitle="NO SUCH BOAT!" error="There is no boat with that Sail Number in the event." sqref="EQ87:EQ106">
      <formula1>Sail_No.s</formula1>
    </dataValidation>
    <dataValidation type="list" showInputMessage="1" showErrorMessage="1" errorTitle="NO SUCH BOAT!" error="There is no boat with that Sail Number in the event." sqref="EQ112:EQ131">
      <formula1>Sail_No.s</formula1>
    </dataValidation>
    <dataValidation type="list" showInputMessage="1" showErrorMessage="1" errorTitle="NO SUCH BOAT!" error="There is no boat with that Sail Number in the event." sqref="EQ133:EQ156">
      <formula1>Sail_No.s</formula1>
    </dataValidation>
    <dataValidation type="list" showInputMessage="1" showErrorMessage="1" errorTitle="NO SUCH BOAT!" error="There is no boat with that Sail Number in the event." sqref="EQ33:EQ36">
      <formula1>Sail_No.s</formula1>
    </dataValidation>
    <dataValidation type="list" showInputMessage="1" showErrorMessage="1" errorTitle="NO SUCH BOAT!" error="There is no boat with that Sail Number in the event." sqref="EQ58:EQ61">
      <formula1>Sail_No.s</formula1>
    </dataValidation>
    <dataValidation type="list" showInputMessage="1" showErrorMessage="1" errorTitle="NO SUCH BOAT!" error="There is no boat with that Sail Number in the event." sqref="EQ83:EQ86">
      <formula1>Sail_No.s</formula1>
    </dataValidation>
    <dataValidation type="list" showInputMessage="1" showErrorMessage="1" errorTitle="NO SUCH BOAT!" error="There is no boat with that Sail Number in the event." sqref="EQ108:EQ111">
      <formula1>Sail_No.s</formula1>
    </dataValidation>
    <dataValidation type="list" showInputMessage="1" showErrorMessage="1" errorTitle="NO SUCH BOAT!" error="There is no boat with that Sail Number in the event." sqref="EU8:EU31">
      <formula1>Sail_No.s</formula1>
    </dataValidation>
    <dataValidation type="list" showInputMessage="1" showErrorMessage="1" errorTitle="NO SUCH BOAT!" error="There is no boat with that Sail Number in the event." sqref="EU37:EU56">
      <formula1>Sail_No.s</formula1>
    </dataValidation>
    <dataValidation type="list" showInputMessage="1" showErrorMessage="1" errorTitle="NO SUCH BOAT!" error="There is no boat with that Sail Number in the event." sqref="EU62:EU81">
      <formula1>Sail_No.s</formula1>
    </dataValidation>
    <dataValidation type="list" showInputMessage="1" showErrorMessage="1" errorTitle="NO SUCH BOAT!" error="There is no boat with that Sail Number in the event." sqref="EU87:EU106">
      <formula1>Sail_No.s</formula1>
    </dataValidation>
    <dataValidation type="list" showInputMessage="1" showErrorMessage="1" errorTitle="NO SUCH BOAT!" error="There is no boat with that Sail Number in the event." sqref="EU112:EU131">
      <formula1>Sail_No.s</formula1>
    </dataValidation>
    <dataValidation type="list" showInputMessage="1" showErrorMessage="1" errorTitle="NO SUCH BOAT!" error="There is no boat with that Sail Number in the event." sqref="EU133:EU156">
      <formula1>Sail_No.s</formula1>
    </dataValidation>
    <dataValidation type="list" showInputMessage="1" showErrorMessage="1" errorTitle="NO SUCH BOAT!" error="There is no boat with that Sail Number in the event." sqref="EU33:EU36">
      <formula1>Sail_No.s</formula1>
    </dataValidation>
    <dataValidation type="list" showInputMessage="1" showErrorMessage="1" errorTitle="NO SUCH BOAT!" error="There is no boat with that Sail Number in the event." sqref="EU58:EU61">
      <formula1>Sail_No.s</formula1>
    </dataValidation>
    <dataValidation type="list" showInputMessage="1" showErrorMessage="1" errorTitle="NO SUCH BOAT!" error="There is no boat with that Sail Number in the event." sqref="EU83:EU86">
      <formula1>Sail_No.s</formula1>
    </dataValidation>
    <dataValidation type="list" showInputMessage="1" showErrorMessage="1" errorTitle="NO SUCH BOAT!" error="There is no boat with that Sail Number in the event." sqref="EU108:EU111">
      <formula1>Sail_No.s</formula1>
    </dataValidation>
    <dataValidation type="list" showInputMessage="1" showErrorMessage="1" errorTitle="NO SUCH BOAT!" error="There is no boat with that Sail Number in the event." sqref="EY8:EY31">
      <formula1>Sail_No.s</formula1>
    </dataValidation>
    <dataValidation type="list" showInputMessage="1" showErrorMessage="1" errorTitle="NO SUCH BOAT!" error="There is no boat with that Sail Number in the event." sqref="EY37:EY56">
      <formula1>Sail_No.s</formula1>
    </dataValidation>
    <dataValidation type="list" showInputMessage="1" showErrorMessage="1" errorTitle="NO SUCH BOAT!" error="There is no boat with that Sail Number in the event." sqref="EY62:EY81">
      <formula1>Sail_No.s</formula1>
    </dataValidation>
    <dataValidation type="list" showInputMessage="1" showErrorMessage="1" errorTitle="NO SUCH BOAT!" error="There is no boat with that Sail Number in the event." sqref="EY87:EY106">
      <formula1>Sail_No.s</formula1>
    </dataValidation>
    <dataValidation type="list" showInputMessage="1" showErrorMessage="1" errorTitle="NO SUCH BOAT!" error="There is no boat with that Sail Number in the event." sqref="EY112:EY131">
      <formula1>Sail_No.s</formula1>
    </dataValidation>
    <dataValidation type="list" showInputMessage="1" showErrorMessage="1" errorTitle="NO SUCH BOAT!" error="There is no boat with that Sail Number in the event." sqref="EY133:EY156">
      <formula1>Sail_No.s</formula1>
    </dataValidation>
    <dataValidation type="list" showInputMessage="1" showErrorMessage="1" errorTitle="NO SUCH BOAT!" error="There is no boat with that Sail Number in the event." sqref="EY33:EY36">
      <formula1>Sail_No.s</formula1>
    </dataValidation>
    <dataValidation type="list" showInputMessage="1" showErrorMessage="1" errorTitle="NO SUCH BOAT!" error="There is no boat with that Sail Number in the event." sqref="EY58:EY61">
      <formula1>Sail_No.s</formula1>
    </dataValidation>
    <dataValidation type="list" showInputMessage="1" showErrorMessage="1" errorTitle="NO SUCH BOAT!" error="There is no boat with that Sail Number in the event." sqref="EY83:EY86">
      <formula1>Sail_No.s</formula1>
    </dataValidation>
    <dataValidation type="list" showInputMessage="1" showErrorMessage="1" errorTitle="NO SUCH BOAT!" error="There is no boat with that Sail Number in the event." sqref="EY108:EY111">
      <formula1>Sail_No.s</formula1>
    </dataValidation>
    <dataValidation type="list" showInputMessage="1" showErrorMessage="1" errorTitle="NO SUCH BOAT!" error="There is no boat with that Sail Number in the event." sqref="FC8:FC31">
      <formula1>Sail_No.s</formula1>
    </dataValidation>
    <dataValidation type="list" showInputMessage="1" showErrorMessage="1" errorTitle="NO SUCH BOAT!" error="There is no boat with that Sail Number in the event." sqref="FC37:FC56">
      <formula1>Sail_No.s</formula1>
    </dataValidation>
    <dataValidation type="list" showInputMessage="1" showErrorMessage="1" errorTitle="NO SUCH BOAT!" error="There is no boat with that Sail Number in the event." sqref="FC62:FC81">
      <formula1>Sail_No.s</formula1>
    </dataValidation>
    <dataValidation type="list" showInputMessage="1" showErrorMessage="1" errorTitle="NO SUCH BOAT!" error="There is no boat with that Sail Number in the event." sqref="FC87:FC106">
      <formula1>Sail_No.s</formula1>
    </dataValidation>
    <dataValidation type="list" showInputMessage="1" showErrorMessage="1" errorTitle="NO SUCH BOAT!" error="There is no boat with that Sail Number in the event." sqref="FC112:FC131">
      <formula1>Sail_No.s</formula1>
    </dataValidation>
    <dataValidation type="list" showInputMessage="1" showErrorMessage="1" errorTitle="NO SUCH BOAT!" error="There is no boat with that Sail Number in the event." sqref="FC133:FC156">
      <formula1>Sail_No.s</formula1>
    </dataValidation>
    <dataValidation type="list" showInputMessage="1" showErrorMessage="1" errorTitle="NO SUCH BOAT!" error="There is no boat with that Sail Number in the event." sqref="FC33:FC36">
      <formula1>Sail_No.s</formula1>
    </dataValidation>
    <dataValidation type="list" showInputMessage="1" showErrorMessage="1" errorTitle="NO SUCH BOAT!" error="There is no boat with that Sail Number in the event." sqref="FC58:FC61">
      <formula1>Sail_No.s</formula1>
    </dataValidation>
    <dataValidation type="list" showInputMessage="1" showErrorMessage="1" errorTitle="NO SUCH BOAT!" error="There is no boat with that Sail Number in the event." sqref="FC83:FC86">
      <formula1>Sail_No.s</formula1>
    </dataValidation>
    <dataValidation type="list" showInputMessage="1" showErrorMessage="1" errorTitle="NO SUCH BOAT!" error="There is no boat with that Sail Number in the event." sqref="FC108:FC111">
      <formula1>Sail_No.s</formula1>
    </dataValidation>
    <dataValidation type="list" showInputMessage="1" showErrorMessage="1" errorTitle="NO SUCH BOAT!" error="There is no boat with that Sail Number in the event." sqref="FG8:FG31">
      <formula1>Sail_No.s</formula1>
    </dataValidation>
    <dataValidation type="list" showInputMessage="1" showErrorMessage="1" errorTitle="NO SUCH BOAT!" error="There is no boat with that Sail Number in the event." sqref="FG37:FG56">
      <formula1>Sail_No.s</formula1>
    </dataValidation>
    <dataValidation type="list" showInputMessage="1" showErrorMessage="1" errorTitle="NO SUCH BOAT!" error="There is no boat with that Sail Number in the event." sqref="FG62:FG81">
      <formula1>Sail_No.s</formula1>
    </dataValidation>
    <dataValidation type="list" showInputMessage="1" showErrorMessage="1" errorTitle="NO SUCH BOAT!" error="There is no boat with that Sail Number in the event." sqref="FG87:FG106">
      <formula1>Sail_No.s</formula1>
    </dataValidation>
    <dataValidation type="list" showInputMessage="1" showErrorMessage="1" errorTitle="NO SUCH BOAT!" error="There is no boat with that Sail Number in the event." sqref="FG112:FG131">
      <formula1>Sail_No.s</formula1>
    </dataValidation>
    <dataValidation type="list" showInputMessage="1" showErrorMessage="1" errorTitle="NO SUCH BOAT!" error="There is no boat with that Sail Number in the event." sqref="FG133:FG156">
      <formula1>Sail_No.s</formula1>
    </dataValidation>
    <dataValidation type="list" showInputMessage="1" showErrorMessage="1" errorTitle="NO SUCH BOAT!" error="There is no boat with that Sail Number in the event." sqref="FG33:FG36">
      <formula1>Sail_No.s</formula1>
    </dataValidation>
    <dataValidation type="list" showInputMessage="1" showErrorMessage="1" errorTitle="NO SUCH BOAT!" error="There is no boat with that Sail Number in the event." sqref="FG58:FG61">
      <formula1>Sail_No.s</formula1>
    </dataValidation>
    <dataValidation type="list" showInputMessage="1" showErrorMessage="1" errorTitle="NO SUCH BOAT!" error="There is no boat with that Sail Number in the event." sqref="FG83:FG86">
      <formula1>Sail_No.s</formula1>
    </dataValidation>
    <dataValidation type="list" showInputMessage="1" showErrorMessage="1" errorTitle="NO SUCH BOAT!" error="There is no boat with that Sail Number in the event." sqref="FG108:FG111">
      <formula1>Sail_No.s</formula1>
    </dataValidation>
  </dataValidations>
  <printOptions gridLines="1" gridLinesSet="0"/>
  <pageMargins left="0.75" right="0.75" top="1" bottom="1" header="0.5" footer="0.5"/>
  <pageSetup paperSize="9" orientation="portrait" horizontalDpi="360" verticalDpi="360" r:id="rId1"/>
  <headerFooter alignWithMargins="0">
    <oddHeader>&amp;A</oddHeader>
    <oddFooter>Page &amp;P</oddFooter>
  </headerFooter>
  <drawing r:id="rId2"/>
  <legacyDrawing r:id="rId3"/>
  <controls>
    <mc:AlternateContent xmlns:mc="http://schemas.openxmlformats.org/markup-compatibility/2006">
      <mc:Choice Requires="x14">
        <control shapeId="2520" r:id="rId4" name="CommandButton4">
          <controlPr defaultSize="0" autoLine="0" r:id="rId5">
            <anchor moveWithCells="1">
              <from>
                <xdr:col>1</xdr:col>
                <xdr:colOff>0</xdr:colOff>
                <xdr:row>105</xdr:row>
                <xdr:rowOff>152400</xdr:rowOff>
              </from>
              <to>
                <xdr:col>2</xdr:col>
                <xdr:colOff>0</xdr:colOff>
                <xdr:row>106</xdr:row>
                <xdr:rowOff>238125</xdr:rowOff>
              </to>
            </anchor>
          </controlPr>
        </control>
      </mc:Choice>
      <mc:Fallback>
        <control shapeId="2520" r:id="rId4" name="CommandButton4"/>
      </mc:Fallback>
    </mc:AlternateContent>
    <mc:AlternateContent xmlns:mc="http://schemas.openxmlformats.org/markup-compatibility/2006">
      <mc:Choice Requires="x14">
        <control shapeId="2519" r:id="rId6" name="CommandButton3">
          <controlPr defaultSize="0" autoLine="0" r:id="rId7">
            <anchor moveWithCells="1">
              <from>
                <xdr:col>0</xdr:col>
                <xdr:colOff>561975</xdr:colOff>
                <xdr:row>81</xdr:row>
                <xdr:rowOff>0</xdr:rowOff>
              </from>
              <to>
                <xdr:col>1</xdr:col>
                <xdr:colOff>904875</xdr:colOff>
                <xdr:row>81</xdr:row>
                <xdr:rowOff>238125</xdr:rowOff>
              </to>
            </anchor>
          </controlPr>
        </control>
      </mc:Choice>
      <mc:Fallback>
        <control shapeId="2519" r:id="rId6" name="CommandButton3"/>
      </mc:Fallback>
    </mc:AlternateContent>
    <mc:AlternateContent xmlns:mc="http://schemas.openxmlformats.org/markup-compatibility/2006">
      <mc:Choice Requires="x14">
        <control shapeId="2518" r:id="rId8" name="CommandButton2">
          <controlPr locked="0" defaultSize="0" autoLine="0" r:id="rId9">
            <anchor moveWithCells="1">
              <from>
                <xdr:col>1</xdr:col>
                <xdr:colOff>0</xdr:colOff>
                <xdr:row>56</xdr:row>
                <xdr:rowOff>0</xdr:rowOff>
              </from>
              <to>
                <xdr:col>2</xdr:col>
                <xdr:colOff>0</xdr:colOff>
                <xdr:row>57</xdr:row>
                <xdr:rowOff>0</xdr:rowOff>
              </to>
            </anchor>
          </controlPr>
        </control>
      </mc:Choice>
      <mc:Fallback>
        <control shapeId="2518" r:id="rId8" name="CommandButton2"/>
      </mc:Fallback>
    </mc:AlternateContent>
    <mc:AlternateContent xmlns:mc="http://schemas.openxmlformats.org/markup-compatibility/2006">
      <mc:Choice Requires="x14">
        <control shapeId="2517" r:id="rId10" name="CommandButton1">
          <controlPr defaultSize="0" autoLine="0" r:id="rId11">
            <anchor moveWithCells="1">
              <from>
                <xdr:col>0</xdr:col>
                <xdr:colOff>552450</xdr:colOff>
                <xdr:row>30</xdr:row>
                <xdr:rowOff>152400</xdr:rowOff>
              </from>
              <to>
                <xdr:col>1</xdr:col>
                <xdr:colOff>904875</xdr:colOff>
                <xdr:row>31</xdr:row>
                <xdr:rowOff>238125</xdr:rowOff>
              </to>
            </anchor>
          </controlPr>
        </control>
      </mc:Choice>
      <mc:Fallback>
        <control shapeId="2517" r:id="rId10"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115"/>
  <sheetViews>
    <sheetView tabSelected="1" workbookViewId="0">
      <pane xSplit="8" ySplit="9" topLeftCell="I10" activePane="bottomRight" state="frozen"/>
      <selection pane="topRight" activeCell="H1" sqref="H1"/>
      <selection pane="bottomLeft" activeCell="A10" sqref="A10"/>
      <selection pane="bottomRight" activeCell="F10" sqref="F10"/>
    </sheetView>
  </sheetViews>
  <sheetFormatPr defaultColWidth="9.140625" defaultRowHeight="12.75"/>
  <cols>
    <col min="1" max="1" width="9.85546875" style="10" bestFit="1" customWidth="1"/>
    <col min="2" max="2" width="26.42578125" style="10" customWidth="1"/>
    <col min="3" max="3" width="6.140625" style="10" bestFit="1" customWidth="1"/>
    <col min="4" max="4" width="21.42578125" style="10" customWidth="1"/>
    <col min="5" max="5" width="16.42578125" style="10" customWidth="1"/>
    <col min="6" max="6" width="11.42578125" style="10" customWidth="1"/>
    <col min="7" max="7" width="7.85546875" style="10" hidden="1" customWidth="1"/>
    <col min="8" max="8" width="6.28515625" style="10" bestFit="1" customWidth="1"/>
    <col min="9" max="11" width="5.28515625" bestFit="1" customWidth="1"/>
    <col min="12" max="12" width="5" customWidth="1"/>
    <col min="13" max="15" width="5.28515625" bestFit="1" customWidth="1"/>
    <col min="16" max="42" width="5.140625" bestFit="1" customWidth="1"/>
    <col min="43" max="48" width="5" bestFit="1" customWidth="1"/>
    <col min="49" max="49" width="5" style="11" bestFit="1" customWidth="1"/>
    <col min="50" max="50" width="10" bestFit="1" customWidth="1"/>
    <col min="51" max="56" width="5.140625" bestFit="1" customWidth="1"/>
    <col min="57" max="57" width="6.5703125" bestFit="1" customWidth="1"/>
    <col min="58" max="58" width="4.85546875" bestFit="1" customWidth="1"/>
    <col min="60" max="60" width="4.28515625" bestFit="1" customWidth="1"/>
    <col min="61" max="61" width="3.85546875" bestFit="1" customWidth="1"/>
    <col min="62" max="67" width="3.7109375" bestFit="1" customWidth="1"/>
    <col min="68" max="68" width="4.7109375" bestFit="1" customWidth="1"/>
    <col min="69" max="69" width="9.140625" style="47"/>
    <col min="71" max="71" width="11.28515625" bestFit="1" customWidth="1"/>
    <col min="72" max="72" width="11" style="54" bestFit="1" customWidth="1"/>
    <col min="73" max="73" width="10.140625" bestFit="1" customWidth="1"/>
  </cols>
  <sheetData>
    <row r="1" spans="1:74" ht="21" customHeight="1">
      <c r="A1" s="255" t="s">
        <v>332</v>
      </c>
      <c r="B1" s="256"/>
      <c r="C1" s="256"/>
      <c r="D1" s="256"/>
      <c r="E1" s="256"/>
      <c r="F1" s="256"/>
      <c r="G1" s="256"/>
      <c r="H1" s="256"/>
    </row>
    <row r="2" spans="1:74">
      <c r="A2" s="132" t="s">
        <v>93</v>
      </c>
      <c r="B2" s="259"/>
      <c r="C2" s="258"/>
      <c r="D2" s="258"/>
      <c r="E2" s="258"/>
      <c r="F2" s="258"/>
      <c r="G2" s="258"/>
      <c r="H2" s="170"/>
    </row>
    <row r="3" spans="1:74">
      <c r="A3" s="132" t="s">
        <v>94</v>
      </c>
      <c r="B3" s="257"/>
      <c r="C3" s="258"/>
      <c r="D3" s="258"/>
      <c r="E3" s="258"/>
      <c r="F3" s="258"/>
      <c r="G3" s="258"/>
      <c r="H3" s="137"/>
    </row>
    <row r="4" spans="1:74">
      <c r="A4" s="132" t="s">
        <v>95</v>
      </c>
      <c r="B4" s="257"/>
      <c r="C4" s="258"/>
      <c r="D4" s="258"/>
      <c r="E4" s="258"/>
      <c r="F4" s="258"/>
      <c r="G4" s="258"/>
      <c r="H4" s="137"/>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4"/>
      <c r="BS4" s="41" t="s">
        <v>168</v>
      </c>
    </row>
    <row r="5" spans="1:74">
      <c r="A5" s="133"/>
      <c r="B5" s="86"/>
      <c r="C5" s="131"/>
      <c r="D5" s="86"/>
      <c r="E5" s="86"/>
      <c r="F5" s="86"/>
      <c r="G5" s="86"/>
      <c r="H5" s="86"/>
      <c r="BS5" s="41" t="s">
        <v>169</v>
      </c>
    </row>
    <row r="6" spans="1:74">
      <c r="A6" s="92"/>
      <c r="B6" s="87"/>
      <c r="C6" s="86"/>
      <c r="D6" s="86"/>
      <c r="E6" s="86"/>
      <c r="F6" s="86"/>
      <c r="G6" s="86"/>
      <c r="H6" s="86"/>
      <c r="I6" t="str">
        <f>IF('Race results'!C7&lt;1,"",I8)</f>
        <v/>
      </c>
      <c r="J6" t="str">
        <f>IF('Race results'!G7&lt;1,"",J8)</f>
        <v/>
      </c>
      <c r="K6" t="str">
        <f>IF('Race results'!K7&lt;1,"",K8)</f>
        <v/>
      </c>
      <c r="L6" t="str">
        <f>IF('Race results'!O7&lt;1,"",L8)</f>
        <v/>
      </c>
      <c r="M6" t="str">
        <f>IF('Race results'!S7&lt;1,"",M8)</f>
        <v/>
      </c>
      <c r="N6" t="str">
        <f>IF('Race results'!W7&lt;1,"",N8)</f>
        <v/>
      </c>
      <c r="O6" t="str">
        <f>IF('Race results'!AA7&lt;1,"",O8)</f>
        <v/>
      </c>
      <c r="P6" t="str">
        <f>IF('Race results'!AE7&lt;1,"",P8)</f>
        <v/>
      </c>
      <c r="Q6" t="str">
        <f>IF('Race results'!AI7&lt;1,"",Q8)</f>
        <v/>
      </c>
      <c r="R6" t="str">
        <f>IF('Race results'!AM7&lt;1,"",R8)</f>
        <v/>
      </c>
      <c r="S6" t="str">
        <f>IF('Race results'!AQ7&lt;1,"",S8)</f>
        <v/>
      </c>
      <c r="T6" t="str">
        <f>IF('Race results'!AU7&lt;1,"",T8)</f>
        <v/>
      </c>
      <c r="U6" t="str">
        <f>IF('Race results'!AY7&lt;1,"",U8)</f>
        <v/>
      </c>
      <c r="V6" t="str">
        <f>IF('Race results'!BC7&lt;1,"",V8)</f>
        <v/>
      </c>
      <c r="W6" t="str">
        <f>IF('Race results'!BG7&lt;1,"",W8)</f>
        <v/>
      </c>
      <c r="X6" t="str">
        <f>IF('Race results'!BK7&lt;1,"",X8)</f>
        <v/>
      </c>
      <c r="Y6" t="str">
        <f>IF('Race results'!BO7&lt;1,"",Y8)</f>
        <v/>
      </c>
      <c r="Z6" t="str">
        <f>IF('Race results'!BS7&lt;1,"",Z8)</f>
        <v/>
      </c>
      <c r="AA6" t="str">
        <f>IF('Race results'!BW7&lt;1,"",AA8)</f>
        <v/>
      </c>
      <c r="AB6" t="str">
        <f>IF('Race results'!CA7&lt;1,"",AB8)</f>
        <v/>
      </c>
      <c r="AC6" t="str">
        <f>IF('Race results'!CE7&lt;1,"",AC8)</f>
        <v/>
      </c>
      <c r="AD6" t="str">
        <f>IF('Race results'!CI7&lt;1,"",AD8)</f>
        <v/>
      </c>
      <c r="AE6" t="str">
        <f>IF('Race results'!CM7&lt;1,"",AE8)</f>
        <v/>
      </c>
      <c r="AF6" t="str">
        <f>IF('Race results'!CQ7&lt;1,"",AF8)</f>
        <v/>
      </c>
      <c r="AG6" t="str">
        <f>IF('Race results'!CU7&lt;1,"",AG8)</f>
        <v/>
      </c>
      <c r="AH6" t="str">
        <f>IF('Race results'!CY7&lt;1,"",AH8)</f>
        <v/>
      </c>
      <c r="AI6" t="str">
        <f>IF('Race results'!DC7&lt;1,"",AI8)</f>
        <v/>
      </c>
      <c r="AJ6" t="str">
        <f>IF('Race results'!DG7&lt;1,"",AJ8)</f>
        <v/>
      </c>
      <c r="AK6" t="str">
        <f>IF('Race results'!DK7&lt;1,"",AK8)</f>
        <v/>
      </c>
      <c r="AL6" t="str">
        <f>IF('Race results'!DO7&lt;1,"",AL8)</f>
        <v/>
      </c>
      <c r="AM6" t="str">
        <f>IF('Race results'!DS7&lt;1,"",AM8)</f>
        <v/>
      </c>
      <c r="AN6" t="str">
        <f>IF('Race results'!DW7&lt;1,"",AN8)</f>
        <v/>
      </c>
      <c r="AO6" t="str">
        <f>IF('Race results'!EA7&lt;1,"",AO8)</f>
        <v/>
      </c>
      <c r="AP6" t="str">
        <f>IF('Race results'!EE7&lt;1,"",AP8)</f>
        <v/>
      </c>
      <c r="AQ6" t="str">
        <f>IF('Race results'!EI7&lt;1,"",AQ8)</f>
        <v/>
      </c>
      <c r="AR6" t="str">
        <f>IF('Race results'!EM7&lt;1,"",AR8)</f>
        <v/>
      </c>
      <c r="AS6" t="str">
        <f>IF('Race results'!EQ7&lt;1,"",AS8)</f>
        <v/>
      </c>
      <c r="AT6" t="str">
        <f>IF('Race results'!EU7&lt;1,"",AT8)</f>
        <v/>
      </c>
      <c r="AU6" t="str">
        <f>IF('Race results'!EY7&lt;1,"",AU8)</f>
        <v/>
      </c>
      <c r="AV6" t="str">
        <f>IF('Race results'!FC7&lt;1,"",AV8)</f>
        <v/>
      </c>
      <c r="AW6" s="11" t="str">
        <f>IF('Race results'!FG7&lt;1,"",AW8)</f>
        <v/>
      </c>
      <c r="BS6" s="11">
        <f>COUNT(I6:AW6)</f>
        <v>0</v>
      </c>
    </row>
    <row r="7" spans="1:74">
      <c r="A7" s="92"/>
      <c r="B7" s="134"/>
      <c r="C7" s="93"/>
      <c r="D7" s="86"/>
      <c r="E7" s="86"/>
      <c r="F7" s="86"/>
      <c r="G7" s="86"/>
      <c r="H7" s="251"/>
      <c r="AX7" t="s">
        <v>42</v>
      </c>
      <c r="AY7">
        <v>1</v>
      </c>
      <c r="AZ7">
        <v>2</v>
      </c>
      <c r="BA7">
        <v>3</v>
      </c>
      <c r="BB7">
        <v>4</v>
      </c>
      <c r="BC7">
        <v>5</v>
      </c>
      <c r="BD7">
        <v>6</v>
      </c>
      <c r="BS7" s="11"/>
      <c r="BT7" s="130" t="s">
        <v>155</v>
      </c>
      <c r="BU7" s="41" t="s">
        <v>155</v>
      </c>
      <c r="BV7" s="41" t="s">
        <v>168</v>
      </c>
    </row>
    <row r="8" spans="1:74" s="10" customFormat="1">
      <c r="A8" s="67" t="s">
        <v>43</v>
      </c>
      <c r="B8" s="67" t="s">
        <v>44</v>
      </c>
      <c r="C8" s="67" t="s">
        <v>96</v>
      </c>
      <c r="D8" s="226" t="s">
        <v>333</v>
      </c>
      <c r="E8" s="226" t="s">
        <v>334</v>
      </c>
      <c r="F8" s="226" t="s">
        <v>335</v>
      </c>
      <c r="G8" s="120" t="s">
        <v>147</v>
      </c>
      <c r="H8" s="252" t="s">
        <v>327</v>
      </c>
      <c r="I8" s="67">
        <v>1</v>
      </c>
      <c r="J8" s="67">
        <v>2</v>
      </c>
      <c r="K8" s="67">
        <v>3</v>
      </c>
      <c r="L8" s="67">
        <v>4</v>
      </c>
      <c r="M8" s="67">
        <v>5</v>
      </c>
      <c r="N8" s="67">
        <v>6</v>
      </c>
      <c r="O8" s="67">
        <v>7</v>
      </c>
      <c r="P8" s="67">
        <v>8</v>
      </c>
      <c r="Q8" s="67">
        <v>9</v>
      </c>
      <c r="R8" s="67">
        <v>10</v>
      </c>
      <c r="S8" s="67">
        <v>11</v>
      </c>
      <c r="T8" s="67">
        <v>12</v>
      </c>
      <c r="U8" s="67">
        <v>13</v>
      </c>
      <c r="V8" s="67">
        <v>14</v>
      </c>
      <c r="W8" s="67">
        <v>15</v>
      </c>
      <c r="X8" s="67">
        <v>16</v>
      </c>
      <c r="Y8" s="67">
        <v>17</v>
      </c>
      <c r="Z8" s="67">
        <v>18</v>
      </c>
      <c r="AA8" s="67">
        <v>19</v>
      </c>
      <c r="AB8" s="67">
        <v>20</v>
      </c>
      <c r="AC8" s="67">
        <v>21</v>
      </c>
      <c r="AD8" s="67">
        <v>22</v>
      </c>
      <c r="AE8" s="67">
        <v>23</v>
      </c>
      <c r="AF8" s="67">
        <v>24</v>
      </c>
      <c r="AG8" s="67">
        <v>25</v>
      </c>
      <c r="AH8" s="67">
        <v>26</v>
      </c>
      <c r="AI8" s="67">
        <v>27</v>
      </c>
      <c r="AJ8" s="67">
        <v>28</v>
      </c>
      <c r="AK8" s="67">
        <v>29</v>
      </c>
      <c r="AL8" s="67">
        <v>30</v>
      </c>
      <c r="AM8" s="67">
        <v>31</v>
      </c>
      <c r="AN8" s="67">
        <v>32</v>
      </c>
      <c r="AO8" s="67">
        <v>33</v>
      </c>
      <c r="AP8" s="67">
        <v>34</v>
      </c>
      <c r="AQ8" s="67">
        <v>35</v>
      </c>
      <c r="AR8" s="67">
        <v>36</v>
      </c>
      <c r="AS8" s="67">
        <v>37</v>
      </c>
      <c r="AT8" s="67">
        <v>38</v>
      </c>
      <c r="AU8" s="67">
        <v>39</v>
      </c>
      <c r="AV8" s="67">
        <v>40</v>
      </c>
      <c r="AW8" s="67">
        <v>41</v>
      </c>
      <c r="AX8" s="10" t="s">
        <v>46</v>
      </c>
      <c r="AY8" s="10" t="s">
        <v>47</v>
      </c>
      <c r="AZ8" s="10" t="s">
        <v>48</v>
      </c>
      <c r="BA8" s="10" t="s">
        <v>49</v>
      </c>
      <c r="BB8" s="10" t="s">
        <v>50</v>
      </c>
      <c r="BC8" s="10" t="s">
        <v>51</v>
      </c>
      <c r="BD8" s="10" t="s">
        <v>156</v>
      </c>
      <c r="BE8" s="10" t="s">
        <v>46</v>
      </c>
      <c r="BF8" s="10" t="s">
        <v>52</v>
      </c>
      <c r="BG8" s="10" t="s">
        <v>53</v>
      </c>
      <c r="BH8" s="10" t="s">
        <v>19</v>
      </c>
      <c r="BI8" s="10" t="s">
        <v>20</v>
      </c>
      <c r="BJ8" s="10" t="s">
        <v>21</v>
      </c>
      <c r="BK8" s="10" t="s">
        <v>22</v>
      </c>
      <c r="BL8" s="10" t="s">
        <v>23</v>
      </c>
      <c r="BM8" s="10" t="s">
        <v>24</v>
      </c>
      <c r="BN8" s="10" t="s">
        <v>25</v>
      </c>
      <c r="BO8" s="10" t="s">
        <v>26</v>
      </c>
      <c r="BP8" s="10" t="s">
        <v>27</v>
      </c>
      <c r="BQ8" s="48" t="s">
        <v>45</v>
      </c>
      <c r="BR8" s="10" t="s">
        <v>54</v>
      </c>
      <c r="BS8" s="13" t="s">
        <v>55</v>
      </c>
      <c r="BT8" s="14" t="s">
        <v>132</v>
      </c>
      <c r="BU8" s="14" t="s">
        <v>167</v>
      </c>
      <c r="BV8" s="10" t="s">
        <v>253</v>
      </c>
    </row>
    <row r="9" spans="1:74" ht="21.75" customHeight="1">
      <c r="A9" s="94">
        <f>COUNTA(B10:B93)</f>
        <v>1</v>
      </c>
      <c r="B9" s="94"/>
      <c r="C9" s="94"/>
      <c r="D9" s="94">
        <f>COUNTA(D10:D93)</f>
        <v>1</v>
      </c>
      <c r="E9" s="94">
        <f>COUNTA(E10:E93)</f>
        <v>1</v>
      </c>
      <c r="F9" s="94">
        <f>COUNTA(F10:F93)</f>
        <v>1</v>
      </c>
      <c r="G9" s="94">
        <f>COUNTA(G10:G93)</f>
        <v>0</v>
      </c>
      <c r="H9" s="94">
        <f ca="1">COUNT(H10:H93)</f>
        <v>1</v>
      </c>
      <c r="I9" t="str">
        <f>IF(I10="","",'Race results'!C3)</f>
        <v/>
      </c>
      <c r="J9" t="str">
        <f>IF(J10="","",'Race results'!$H$2)</f>
        <v/>
      </c>
      <c r="K9" t="str">
        <f>IF(K10="","",'Race results'!$H$2)</f>
        <v/>
      </c>
      <c r="L9" t="str">
        <f>IF(L10="","",'Race results'!$H$2)</f>
        <v/>
      </c>
      <c r="M9" t="str">
        <f>IF(M10="","",'Race results'!$H$2)</f>
        <v/>
      </c>
      <c r="N9" t="str">
        <f>IF(N10="","",'Race results'!$H$2)</f>
        <v/>
      </c>
      <c r="O9" t="str">
        <f>IF(O10="","",'Race results'!$H$2)</f>
        <v/>
      </c>
      <c r="P9" t="str">
        <f>IF(P10="","",'Race results'!$H$2)</f>
        <v/>
      </c>
      <c r="Q9" t="str">
        <f>IF(Q10="","",'Race results'!$H$2)</f>
        <v/>
      </c>
      <c r="R9" t="str">
        <f>IF(R10="","",'Race results'!$H$2)</f>
        <v/>
      </c>
      <c r="S9" t="str">
        <f>IF(S10="","",'Race results'!$H$2)</f>
        <v/>
      </c>
      <c r="T9" t="str">
        <f>IF(T10="","",'Race results'!$H$2)</f>
        <v/>
      </c>
      <c r="U9" t="str">
        <f>IF(U10="","",'Race results'!$H$2)</f>
        <v/>
      </c>
      <c r="V9" t="str">
        <f>IF(V10="","",'Race results'!$H$2)</f>
        <v/>
      </c>
      <c r="W9" t="str">
        <f>IF(W10="","",'Race results'!$H$2)</f>
        <v/>
      </c>
      <c r="X9" t="str">
        <f>IF(X10="","",'Race results'!$H$2)</f>
        <v/>
      </c>
      <c r="Y9" t="str">
        <f>IF(Y10="","",'Race results'!$H$2)</f>
        <v/>
      </c>
      <c r="Z9" t="str">
        <f>IF(Z10="","",'Race results'!$H$2)</f>
        <v/>
      </c>
      <c r="AA9" t="str">
        <f>IF(AA10="","",'Race results'!$H$2)</f>
        <v/>
      </c>
      <c r="AB9" t="str">
        <f>IF(AB10="","",'Race results'!$H$2)</f>
        <v/>
      </c>
      <c r="AC9" t="str">
        <f>IF(AC10="","",'Race results'!$H$2)</f>
        <v/>
      </c>
      <c r="AD9" t="str">
        <f>IF(AD10="","",'Race results'!$H$2)</f>
        <v/>
      </c>
      <c r="AE9" t="str">
        <f>IF(AE10="","",'Race results'!$H$2)</f>
        <v/>
      </c>
      <c r="AF9" t="str">
        <f>IF(AF10="","",'Race results'!$H$2)</f>
        <v/>
      </c>
      <c r="AG9" t="str">
        <f>IF(AG10="","",'Race results'!$H$2)</f>
        <v/>
      </c>
      <c r="AH9" t="str">
        <f>IF(AH10="","",'Race results'!$H$2)</f>
        <v/>
      </c>
      <c r="AI9" t="str">
        <f>IF(AI10="","",'Race results'!$H$2)</f>
        <v/>
      </c>
      <c r="AJ9" t="str">
        <f>IF(AJ10="","",'Race results'!$H$2)</f>
        <v/>
      </c>
      <c r="AK9" t="str">
        <f>IF(AK10="","",'Race results'!$H$2)</f>
        <v/>
      </c>
      <c r="AL9" t="str">
        <f>IF(AL10="","",'Race results'!$H$2)</f>
        <v/>
      </c>
      <c r="AM9" t="str">
        <f>IF(AM10="","",'Race results'!$H$2)</f>
        <v/>
      </c>
      <c r="AN9" t="str">
        <f>IF(AN10="","",'Race results'!$H$2)</f>
        <v/>
      </c>
      <c r="AO9" t="str">
        <f>IF(AO10="","",'Race results'!$H$2)</f>
        <v/>
      </c>
      <c r="AP9" t="str">
        <f>IF(AP10="","",'Race results'!$H$2)</f>
        <v/>
      </c>
      <c r="AQ9" t="str">
        <f>IF(AQ10="","",'Race results'!$H$2)</f>
        <v/>
      </c>
      <c r="AR9" t="str">
        <f>IF(AR10="","",'Race results'!$H$2)</f>
        <v/>
      </c>
      <c r="AS9" t="str">
        <f>IF(AS10="","",'Race results'!$H$2)</f>
        <v/>
      </c>
      <c r="AT9" t="str">
        <f>IF(AT10="","",'Race results'!$H$2)</f>
        <v/>
      </c>
      <c r="AU9" t="str">
        <f>IF(AU10="","",'Race results'!$H$2)</f>
        <v/>
      </c>
      <c r="AV9" t="str">
        <f>IF(AV10="","",'Race results'!$H$2)</f>
        <v/>
      </c>
      <c r="AW9" s="29" t="str">
        <f>IF(AW10="","",'Race results'!$H$2)</f>
        <v/>
      </c>
      <c r="AX9" s="136" t="s">
        <v>158</v>
      </c>
      <c r="AY9" s="221">
        <v>4</v>
      </c>
      <c r="AZ9" s="221">
        <v>8</v>
      </c>
      <c r="BA9" s="221">
        <v>16</v>
      </c>
      <c r="BB9" s="221">
        <v>24</v>
      </c>
      <c r="BC9" s="221">
        <v>32</v>
      </c>
      <c r="BD9" s="221">
        <v>40</v>
      </c>
      <c r="BG9" s="253" t="s">
        <v>254</v>
      </c>
      <c r="BH9" s="253"/>
      <c r="BI9" s="253"/>
      <c r="BJ9" s="253"/>
      <c r="BK9" s="253"/>
      <c r="BL9" s="253"/>
      <c r="BM9" s="253"/>
      <c r="BN9" s="253"/>
      <c r="BO9" s="253"/>
      <c r="BP9" s="254"/>
      <c r="BQ9" s="49"/>
      <c r="BR9" s="34"/>
      <c r="BS9" s="11">
        <f>MAX(I6:AW6)</f>
        <v>0</v>
      </c>
      <c r="BT9" s="54">
        <f>IF('Race results'!C32&gt;0,0,1)</f>
        <v>1</v>
      </c>
      <c r="BU9" s="54">
        <f>IF('Race results'!C32&gt;0,1,0)</f>
        <v>0</v>
      </c>
      <c r="BV9">
        <f>BS6</f>
        <v>0</v>
      </c>
    </row>
    <row r="10" spans="1:74">
      <c r="A10" s="68">
        <f ca="1">BF10</f>
        <v>1</v>
      </c>
      <c r="B10" s="238" t="s">
        <v>338</v>
      </c>
      <c r="C10" s="239" t="s">
        <v>336</v>
      </c>
      <c r="D10" s="239" t="s">
        <v>337</v>
      </c>
      <c r="E10" s="239" t="s">
        <v>339</v>
      </c>
      <c r="F10" s="239" t="s">
        <v>340</v>
      </c>
      <c r="G10" s="78"/>
      <c r="H10" s="64">
        <f ca="1">IF(BV$9=BV10, BE10, IF(B10="",BE10,CONCATENATE("*****",TEXT(BE10,"0.0"),"*****")))</f>
        <v>0</v>
      </c>
      <c r="I10" s="229" t="str">
        <f>IF(OR($C10="",ISERROR(VLOOKUP($C10,Race01Results,3,FALSE))),"",VLOOKUP($C10,Race01Results,3,FALSE))</f>
        <v/>
      </c>
      <c r="J10" s="229" t="str">
        <f>IF(OR($C10="",ISERROR(VLOOKUP($C10,Race02Results,3,FALSE))),"",VLOOKUP($C10,Race02Results,3,FALSE))</f>
        <v/>
      </c>
      <c r="K10" s="229" t="str">
        <f>IF(OR($C10="",ISERROR(VLOOKUP($C10,Race03Results,3,FALSE))),"",VLOOKUP($C10,Race03Results,3,FALSE))</f>
        <v/>
      </c>
      <c r="L10" s="229" t="str">
        <f>IF(OR($C10="",ISERROR(VLOOKUP($C10,Race04Results,3,FALSE))),"",VLOOKUP($C10,Race04Results,3,FALSE))</f>
        <v/>
      </c>
      <c r="M10" s="229" t="str">
        <f>IF(OR($C10="",ISERROR(VLOOKUP($C10,Race05Results,3,FALSE))),"",VLOOKUP($C10,Race05Results,3,FALSE))</f>
        <v/>
      </c>
      <c r="N10" s="229" t="str">
        <f>IF(OR($C10="",ISERROR(VLOOKUP($C10,Race06Results,3,FALSE))),"",VLOOKUP($C10,Race06Results,3,FALSE))</f>
        <v/>
      </c>
      <c r="O10" s="229" t="str">
        <f>IF(OR($C10="",ISERROR(VLOOKUP($C10,Race07Results,3,FALSE))),"",VLOOKUP($C10,Race07Results,3,FALSE))</f>
        <v/>
      </c>
      <c r="P10" s="229" t="str">
        <f>IF(OR($C10="",ISERROR(VLOOKUP($C10,Race08Results,3,FALSE))),"",VLOOKUP($C10,Race08Results,3,FALSE))</f>
        <v/>
      </c>
      <c r="Q10" s="229" t="str">
        <f>IF(OR($C10="",ISERROR(VLOOKUP($C10,Race09Results,3,FALSE))),"",VLOOKUP($C10,Race09Results,3,FALSE))</f>
        <v/>
      </c>
      <c r="R10" s="229" t="str">
        <f>IF(OR($C10="",ISERROR(VLOOKUP($C10,Race10Results,3,FALSE))),"",VLOOKUP($C10,Race10Results,3,FALSE))</f>
        <v/>
      </c>
      <c r="S10" s="229" t="str">
        <f>IF(OR($C10="",ISERROR(VLOOKUP($C10,Race11Results,3,FALSE))),"",VLOOKUP($C10,Race11Results,3,FALSE))</f>
        <v/>
      </c>
      <c r="T10" s="229" t="str">
        <f>IF(OR($C10="",ISERROR(VLOOKUP($C10,Race12Results,3,FALSE))),"",VLOOKUP($C10,Race12Results,3,FALSE))</f>
        <v/>
      </c>
      <c r="U10" s="229" t="str">
        <f>IF(OR($C10="",ISERROR(VLOOKUP($C10,Race13Results,3,FALSE))),"",VLOOKUP($C10,Race13Results,3,FALSE))</f>
        <v/>
      </c>
      <c r="V10" s="229" t="str">
        <f>IF(OR($C10="",ISERROR(VLOOKUP($C10,Race14Results,3,FALSE))),"",VLOOKUP($C10,Race14Results,3,FALSE))</f>
        <v/>
      </c>
      <c r="W10" s="229" t="str">
        <f>IF(OR($C10="",ISERROR(VLOOKUP($C10,Race15Results,3,FALSE))),"",VLOOKUP($C10,Race15Results,3,FALSE))</f>
        <v/>
      </c>
      <c r="X10" s="229" t="str">
        <f>IF(OR($C10="",ISERROR(VLOOKUP($C10,Race16Results,3,FALSE))),"",VLOOKUP($C10,Race16Results,3,FALSE))</f>
        <v/>
      </c>
      <c r="Y10" s="229" t="str">
        <f>IF(OR($C10="",ISERROR(VLOOKUP($C10,Race17Results,3,FALSE))),"",VLOOKUP($C10,Race17Results,3,FALSE))</f>
        <v/>
      </c>
      <c r="Z10" s="229" t="str">
        <f>IF(OR($C10="",ISERROR(VLOOKUP($C10,Race18Results,3,FALSE))),"",VLOOKUP($C10,Race18Results,3,FALSE))</f>
        <v/>
      </c>
      <c r="AA10" s="229" t="str">
        <f>IF(OR($C10="",ISERROR(VLOOKUP($C10,Race19Results,3,FALSE))),"",VLOOKUP($C10,Race19Results,3,FALSE))</f>
        <v/>
      </c>
      <c r="AB10" s="229" t="str">
        <f>IF(OR($C10="",ISERROR(VLOOKUP($C10,Race20Results,3,FALSE))),"",VLOOKUP($C10,Race20Results,3,FALSE))</f>
        <v/>
      </c>
      <c r="AC10" s="229" t="str">
        <f>IF(OR($C10="",ISERROR(VLOOKUP($C10,Race21Results,3,FALSE))),"",VLOOKUP($C10,Race21Results,3,FALSE))</f>
        <v/>
      </c>
      <c r="AD10" s="229" t="str">
        <f>IF(OR($C10="",ISERROR(VLOOKUP($C10,Race22Results,3,FALSE))),"",VLOOKUP($C10,Race22Results,3,FALSE))</f>
        <v/>
      </c>
      <c r="AE10" s="229" t="str">
        <f>IF(OR($C10="",ISERROR(VLOOKUP($C10,Race23Results,3,FALSE))),"",VLOOKUP($C10,Race23Results,3,FALSE))</f>
        <v/>
      </c>
      <c r="AF10" s="229" t="str">
        <f>IF(OR($C10="",ISERROR(VLOOKUP($C10,Race24Results,3,FALSE))),"",VLOOKUP($C10,Race24Results,3,FALSE))</f>
        <v/>
      </c>
      <c r="AG10" s="229" t="str">
        <f>IF(OR($C10="",ISERROR(VLOOKUP($C10,Race25Results,3,FALSE))),"",VLOOKUP($C10,Race25Results,3,FALSE))</f>
        <v/>
      </c>
      <c r="AH10" s="229" t="str">
        <f>IF(OR($C10="",ISERROR(VLOOKUP($C10,Race26Results,3,FALSE))),"",VLOOKUP($C10,Race26Results,3,FALSE))</f>
        <v/>
      </c>
      <c r="AI10" s="229" t="str">
        <f>IF(OR($C10="",ISERROR(VLOOKUP($C10,Race27Results,3,FALSE))),"",VLOOKUP($C10,Race27Results,3,FALSE))</f>
        <v/>
      </c>
      <c r="AJ10" s="229" t="str">
        <f>IF(OR($C10="",ISERROR(VLOOKUP($C10,Race28Results,3,FALSE))),"",VLOOKUP($C10,Race28Results,3,FALSE))</f>
        <v/>
      </c>
      <c r="AK10" s="229" t="str">
        <f>IF(OR($C10="",ISERROR(VLOOKUP($C10,Race29Results,3,FALSE))),"",VLOOKUP($C10,Race29Results,3,FALSE))</f>
        <v/>
      </c>
      <c r="AL10" s="229" t="str">
        <f>IF(OR($C10="",ISERROR(VLOOKUP($C10,Race30Results,3,FALSE))),"",VLOOKUP($C10,Race30Results,3,FALSE))</f>
        <v/>
      </c>
      <c r="AM10" s="229" t="str">
        <f>IF(OR($C10="",ISERROR(VLOOKUP($C10,Race31Results,3,FALSE))),"",VLOOKUP($C10,Race31Results,3,FALSE))</f>
        <v/>
      </c>
      <c r="AN10" s="229" t="str">
        <f>IF(OR($C10="",ISERROR(VLOOKUP($C10,Race32Results,3,FALSE))),"",VLOOKUP($C10,Race32Results,3,FALSE))</f>
        <v/>
      </c>
      <c r="AO10" s="229" t="str">
        <f>IF(OR($C10="",ISERROR(VLOOKUP($C10,Race33Results,3,FALSE))),"",VLOOKUP($C10,Race33Results,3,FALSE))</f>
        <v/>
      </c>
      <c r="AP10" s="229" t="str">
        <f>IF(OR($C10="",ISERROR(VLOOKUP($C10,Race34Results,3,FALSE))),"",VLOOKUP($C10,Race34Results,3,FALSE))</f>
        <v/>
      </c>
      <c r="AQ10" s="229" t="str">
        <f>IF(OR($C10="",ISERROR(VLOOKUP($C10,Race35Results,3,FALSE))),"",VLOOKUP($C10,Race35Results,3,FALSE))</f>
        <v/>
      </c>
      <c r="AR10" s="229" t="str">
        <f>IF(OR($C10="",ISERROR(VLOOKUP($C10,Race36Results,3,FALSE))),"",VLOOKUP($C10,Race36Results,3,FALSE))</f>
        <v/>
      </c>
      <c r="AS10" s="229" t="str">
        <f>IF(OR($C10="",ISERROR(VLOOKUP($C10,Race37Results,3,FALSE))),"",VLOOKUP($C10,Race37Results,3,FALSE))</f>
        <v/>
      </c>
      <c r="AT10" s="229" t="str">
        <f>IF(OR($C10="",ISERROR(VLOOKUP($C10,Race38Results,3,FALSE))),"",VLOOKUP($C10,Race38Results,3,FALSE))</f>
        <v/>
      </c>
      <c r="AU10" s="229" t="str">
        <f>IF(OR($C10="",ISERROR(VLOOKUP($C10,Race39Results,3,FALSE))),"",VLOOKUP($C10,Race39Results,3,FALSE))</f>
        <v/>
      </c>
      <c r="AV10" s="229" t="str">
        <f>IF(OR($C10="",ISERROR(VLOOKUP($C10,Race40Results,3,FALSE))),"",VLOOKUP($C10,Race40Results,3,FALSE))</f>
        <v/>
      </c>
      <c r="AW10" s="230" t="str">
        <f>IF(OR($C10="",ISERROR(VLOOKUP($C10,Race41Results,3,FALSE))),"",VLOOKUP($C10,Race41Results,3,FALSE))</f>
        <v/>
      </c>
      <c r="AX10" s="15">
        <f ca="1">IF(No_Races=0,0,SUM(I10:OFFSET(I10,0,No_Races-1)))</f>
        <v>0</v>
      </c>
      <c r="AY10" s="15">
        <f ca="1">IF(No_Races=0,0,IF(No_Races&gt;AY$9-1,LARGE($I10:OFFSET($I10,0,No_Races-1),AY$7+$BT10+$BU10),0))</f>
        <v>0</v>
      </c>
      <c r="AZ10" s="15">
        <f ca="1">IF(No_Races=0,0,IF(No_Races&gt;AZ$9-1,LARGE($I10:OFFSET($I10,0,No_Races-1),AZ$7+$BT10+$BU10),0))</f>
        <v>0</v>
      </c>
      <c r="BA10" s="15">
        <f ca="1">IF(No_Races=0,0,IF(No_Races&gt;BA$9-1,LARGE($I10:OFFSET($I10,0,No_Races-1),BA$7+$BT10+$BU10),0))</f>
        <v>0</v>
      </c>
      <c r="BB10" s="15">
        <f ca="1">IF(No_Races=0,0,IF(No_Races&gt;BB$9-1,LARGE($I10:OFFSET($I10,0,No_Races-1),BB$7+$BT10+$BU10),0))</f>
        <v>0</v>
      </c>
      <c r="BC10" s="15">
        <f ca="1">IF(No_Races=0,0,IF(No_Races&gt;BC$9-1,LARGE($I10:OFFSET($I10,0,No_Races-1),BC$7+$BT10+$BU10),0))</f>
        <v>0</v>
      </c>
      <c r="BD10" s="15">
        <f ca="1">IF(No_Races=0,0,IF(No_Races&gt;BD$9-1,LARGE($I10:OFFSET($I10,0,No_Races-1),BD$7+$BT10+$BU10),0))</f>
        <v>0</v>
      </c>
      <c r="BE10" s="15">
        <f ca="1">IF(B10="","",G10/1000+INT((AX10-SUM(AY10:BD10))*1000)/1000+IF(COUNTIF(Summary!$D$7:$D$90,C10)&lt;1,0,VLOOKUP(C10,Summary!$D$7:$F$90,3,FALSE)/10000))</f>
        <v>0</v>
      </c>
      <c r="BF10" s="15">
        <f ca="1">IF(B10 = "", "",RANK(BE10,BE$10:BE$93,1))</f>
        <v>1</v>
      </c>
      <c r="BG10" t="str">
        <f t="shared" ref="BG10:BG41" si="0">IF($B10="","",IF($BT$9&gt;0,IF(No_Races&lt;1,"",SMALL($I10:$AW10,1)),IF(No_Races&lt;2,"",SMALL($J10:$AW10,1))))</f>
        <v/>
      </c>
      <c r="BH10" t="str">
        <f t="shared" ref="BH10:BH41" si="1">IF($B10="","",IF($BT$9&gt;0,IF(No_Races&lt;2,"",SMALL($I10:$AW10,2)),IF(No_Races&lt;3,"",SMALL($J10:$AW10,2))))</f>
        <v/>
      </c>
      <c r="BI10" t="str">
        <f t="shared" ref="BI10:BI41" si="2">IF($B10="","",IF($BT$9&gt;0,IF(No_Races&lt;3,"",SMALL($I10:$AW10,3)),IF(No_Races&lt;4,"",SMALL($J10:$AW10,3))))</f>
        <v/>
      </c>
      <c r="BJ10" t="str">
        <f t="shared" ref="BJ10:BJ41" si="3">IF($B10="","",IF($BT$9&gt;0,IF(No_Races&lt;4,"",SMALL($I10:$AW10,4)),IF(No_Races&lt;5,"",SMALL($J10:$AW10,4))))</f>
        <v/>
      </c>
      <c r="BK10" t="str">
        <f t="shared" ref="BK10:BK41" si="4">IF($B10="","",IF($BT$9&gt;0,IF(No_Races&lt;5,"",SMALL($I10:$AW10,5)),IF(No_Races&lt;6,"",SMALL($J10:$AW10,5))))</f>
        <v/>
      </c>
      <c r="BL10" t="str">
        <f t="shared" ref="BL10:BL41" si="5">IF($B10="","",IF($BT$9&gt;0,IF(No_Races&lt;6,"",SMALL($I10:$AW10,6)),IF(No_Races&lt;7,"",SMALL($J10:$AW10,6))))</f>
        <v/>
      </c>
      <c r="BM10" t="str">
        <f t="shared" ref="BM10:BM41" si="6">IF($B10="","",IF($BT$9&gt;0,IF(No_Races&lt;7,"",SMALL($I10:$AW10,7)),IF(No_Races&lt;8,"",SMALL($J10:$AW10,7))))</f>
        <v/>
      </c>
      <c r="BN10" t="str">
        <f t="shared" ref="BN10:BN41" si="7">IF($B10="","",IF($BT$9&gt;0,IF(No_Races&lt;8,"",SMALL($I10:$AW10,8)),IF(No_Races&lt;9,"",SMALL($J10:$AW10,8))))</f>
        <v/>
      </c>
      <c r="BO10" t="str">
        <f t="shared" ref="BO10:BO41" si="8">IF($B10="","",IF($BT$9&gt;0,IF(No_Races&lt;9,"",SMALL($I10:$AW10,9)),IF(No_Races&lt;10,"",SMALL($J10:$AW10,9))))</f>
        <v/>
      </c>
      <c r="BP10" t="str">
        <f t="shared" ref="BP10:BP41" si="9">IF($B10="","",IF($BT$9&gt;0,IF(No_Races&lt;10,"",SMALL($I10:$AW10,10)),IF(No_Races&lt;11,"",SMALL($J10:$AW10,10))))</f>
        <v/>
      </c>
      <c r="BQ10" s="51" t="str">
        <f>IF(B10="","",C10)</f>
        <v>96</v>
      </c>
      <c r="BR10" s="16" t="e">
        <f>IF(B10="","",IF($BT$9&gt;0,AVERAGE(I10:AW10),AVERAGE(J10:AW10)))</f>
        <v>#DIV/0!</v>
      </c>
      <c r="BS10" s="30" t="e">
        <f t="shared" ref="BS10:BS41" si="10">IF($BS$9="","",IF(B10="","",IF($BS$9&lt;30,CHOOSE($BS$9,I10,J10,K10,L10,M10,N10,O10,P10,Q10,R10,S10,T10,U10,V10,W10,X10,Y10,Z10,AA10,AB10,AC10,AD10,AE10,AF10,AG10,AH10,AI10,AJ10,AK10),CHOOSE($BS$9-29,AL10,AM10,AN10,AO10,AP10,AQ10,AR10,AS10,AT10,AU10,AV10,AW10))))</f>
        <v>#VALUE!</v>
      </c>
      <c r="BT10" s="54">
        <f>IF(B10="","",COUNTIF(I10:I10,'Race results'!$J$3)+COUNTIF(I10:I10,'Race results'!$K$3))</f>
        <v>0</v>
      </c>
      <c r="BU10" s="54">
        <f>IF(B10="","",COUNTIF(J10:AW10,'Race results'!$J$2)+COUNTIF(J10:AW10,'Race results'!$K$2))</f>
        <v>0</v>
      </c>
      <c r="BV10">
        <f ca="1">IF(No_Races=0,0,COUNT(I10:OFFSET(I10,0,No_Races-1)))</f>
        <v>0</v>
      </c>
    </row>
    <row r="11" spans="1:74">
      <c r="A11" s="68" t="str">
        <f t="shared" ref="A11:A74" si="11">BF11</f>
        <v/>
      </c>
      <c r="B11" s="245"/>
      <c r="C11" s="244"/>
      <c r="D11" s="244"/>
      <c r="E11" s="244"/>
      <c r="F11" s="244"/>
      <c r="G11" s="78"/>
      <c r="H11" s="64" t="str">
        <f t="shared" ref="H11:H74" ca="1" si="12">IF(BV$9=BV11, BE11, IF(B11="",BE11,CONCATENATE("*****",TEXT(BE11,"0.0"),"*****")))</f>
        <v/>
      </c>
      <c r="I11" s="229" t="str">
        <f t="shared" ref="I11:I74" si="13">IF(OR($C11="",ISERROR(VLOOKUP($C11,Race01Results,3,FALSE))),"",VLOOKUP($C11,Race01Results,3,FALSE))</f>
        <v/>
      </c>
      <c r="J11" s="229" t="str">
        <f t="shared" ref="J11:J74" si="14">IF(OR($C11="",ISERROR(VLOOKUP($C11,Race02Results,3,FALSE))),"",VLOOKUP($C11,Race02Results,3,FALSE))</f>
        <v/>
      </c>
      <c r="K11" s="229" t="str">
        <f t="shared" ref="K11:K74" si="15">IF(OR($C11="",ISERROR(VLOOKUP($C11,Race03Results,3,FALSE))),"",VLOOKUP($C11,Race03Results,3,FALSE))</f>
        <v/>
      </c>
      <c r="L11" s="229" t="str">
        <f t="shared" ref="L11:L74" si="16">IF(OR($C11="",ISERROR(VLOOKUP($C11,Race04Results,3,FALSE))),"",VLOOKUP($C11,Race04Results,3,FALSE))</f>
        <v/>
      </c>
      <c r="M11" s="229" t="str">
        <f t="shared" ref="M11:M74" si="17">IF(OR($C11="",ISERROR(VLOOKUP($C11,Race05Results,3,FALSE))),"",VLOOKUP($C11,Race05Results,3,FALSE))</f>
        <v/>
      </c>
      <c r="N11" s="229" t="str">
        <f t="shared" ref="N11:N74" si="18">IF(OR($C11="",ISERROR(VLOOKUP($C11,Race06Results,3,FALSE))),"",VLOOKUP($C11,Race06Results,3,FALSE))</f>
        <v/>
      </c>
      <c r="O11" s="229" t="str">
        <f t="shared" ref="O11:O74" si="19">IF(OR($C11="",ISERROR(VLOOKUP($C11,Race07Results,3,FALSE))),"",VLOOKUP($C11,Race07Results,3,FALSE))</f>
        <v/>
      </c>
      <c r="P11" s="229" t="str">
        <f t="shared" ref="P11:P74" si="20">IF(OR($C11="",ISERROR(VLOOKUP($C11,Race08Results,3,FALSE))),"",VLOOKUP($C11,Race08Results,3,FALSE))</f>
        <v/>
      </c>
      <c r="Q11" s="229" t="str">
        <f t="shared" ref="Q11:Q74" si="21">IF(OR($C11="",ISERROR(VLOOKUP($C11,Race09Results,3,FALSE))),"",VLOOKUP($C11,Race09Results,3,FALSE))</f>
        <v/>
      </c>
      <c r="R11" s="229" t="str">
        <f t="shared" ref="R11:R74" si="22">IF(OR($C11="",ISERROR(VLOOKUP($C11,Race10Results,3,FALSE))),"",VLOOKUP($C11,Race10Results,3,FALSE))</f>
        <v/>
      </c>
      <c r="S11" s="229" t="str">
        <f t="shared" ref="S11:S74" si="23">IF(OR($C11="",ISERROR(VLOOKUP($C11,Race11Results,3,FALSE))),"",VLOOKUP($C11,Race11Results,3,FALSE))</f>
        <v/>
      </c>
      <c r="T11" s="229" t="str">
        <f t="shared" ref="T11:T74" si="24">IF(OR($C11="",ISERROR(VLOOKUP($C11,Race12Results,3,FALSE))),"",VLOOKUP($C11,Race12Results,3,FALSE))</f>
        <v/>
      </c>
      <c r="U11" s="229" t="str">
        <f t="shared" ref="U11:U74" si="25">IF(OR($C11="",ISERROR(VLOOKUP($C11,Race13Results,3,FALSE))),"",VLOOKUP($C11,Race13Results,3,FALSE))</f>
        <v/>
      </c>
      <c r="V11" s="229" t="str">
        <f t="shared" ref="V11:V74" si="26">IF(OR($C11="",ISERROR(VLOOKUP($C11,Race14Results,3,FALSE))),"",VLOOKUP($C11,Race14Results,3,FALSE))</f>
        <v/>
      </c>
      <c r="W11" s="229" t="str">
        <f t="shared" ref="W11:W74" si="27">IF(OR($C11="",ISERROR(VLOOKUP($C11,Race15Results,3,FALSE))),"",VLOOKUP($C11,Race15Results,3,FALSE))</f>
        <v/>
      </c>
      <c r="X11" s="229" t="str">
        <f t="shared" ref="X11:X74" si="28">IF(OR($C11="",ISERROR(VLOOKUP($C11,Race16Results,3,FALSE))),"",VLOOKUP($C11,Race16Results,3,FALSE))</f>
        <v/>
      </c>
      <c r="Y11" s="229" t="str">
        <f t="shared" ref="Y11:Y74" si="29">IF(OR($C11="",ISERROR(VLOOKUP($C11,Race17Results,3,FALSE))),"",VLOOKUP($C11,Race17Results,3,FALSE))</f>
        <v/>
      </c>
      <c r="Z11" s="229" t="str">
        <f t="shared" ref="Z11:Z74" si="30">IF(OR($C11="",ISERROR(VLOOKUP($C11,Race18Results,3,FALSE))),"",VLOOKUP($C11,Race18Results,3,FALSE))</f>
        <v/>
      </c>
      <c r="AA11" s="229" t="str">
        <f t="shared" ref="AA11:AA74" si="31">IF(OR($C11="",ISERROR(VLOOKUP($C11,Race19Results,3,FALSE))),"",VLOOKUP($C11,Race19Results,3,FALSE))</f>
        <v/>
      </c>
      <c r="AB11" s="229" t="str">
        <f t="shared" ref="AB11:AB74" si="32">IF(OR($C11="",ISERROR(VLOOKUP($C11,Race20Results,3,FALSE))),"",VLOOKUP($C11,Race20Results,3,FALSE))</f>
        <v/>
      </c>
      <c r="AC11" s="229" t="str">
        <f t="shared" ref="AC11:AC74" si="33">IF(OR($C11="",ISERROR(VLOOKUP($C11,Race21Results,3,FALSE))),"",VLOOKUP($C11,Race21Results,3,FALSE))</f>
        <v/>
      </c>
      <c r="AD11" s="229" t="str">
        <f t="shared" ref="AD11:AD74" si="34">IF(OR($C11="",ISERROR(VLOOKUP($C11,Race22Results,3,FALSE))),"",VLOOKUP($C11,Race22Results,3,FALSE))</f>
        <v/>
      </c>
      <c r="AE11" s="229" t="str">
        <f t="shared" ref="AE11:AE74" si="35">IF(OR($C11="",ISERROR(VLOOKUP($C11,Race23Results,3,FALSE))),"",VLOOKUP($C11,Race23Results,3,FALSE))</f>
        <v/>
      </c>
      <c r="AF11" s="229" t="str">
        <f t="shared" ref="AF11:AF74" si="36">IF(OR($C11="",ISERROR(VLOOKUP($C11,Race24Results,3,FALSE))),"",VLOOKUP($C11,Race24Results,3,FALSE))</f>
        <v/>
      </c>
      <c r="AG11" s="229" t="str">
        <f t="shared" ref="AG11:AG74" si="37">IF(OR($C11="",ISERROR(VLOOKUP($C11,Race25Results,3,FALSE))),"",VLOOKUP($C11,Race25Results,3,FALSE))</f>
        <v/>
      </c>
      <c r="AH11" s="229" t="str">
        <f t="shared" ref="AH11:AH74" si="38">IF(OR($C11="",ISERROR(VLOOKUP($C11,Race26Results,3,FALSE))),"",VLOOKUP($C11,Race26Results,3,FALSE))</f>
        <v/>
      </c>
      <c r="AI11" s="229" t="str">
        <f t="shared" ref="AI11:AI74" si="39">IF(OR($C11="",ISERROR(VLOOKUP($C11,Race27Results,3,FALSE))),"",VLOOKUP($C11,Race27Results,3,FALSE))</f>
        <v/>
      </c>
      <c r="AJ11" s="229" t="str">
        <f t="shared" ref="AJ11:AJ74" si="40">IF(OR($C11="",ISERROR(VLOOKUP($C11,Race28Results,3,FALSE))),"",VLOOKUP($C11,Race28Results,3,FALSE))</f>
        <v/>
      </c>
      <c r="AK11" s="229" t="str">
        <f t="shared" ref="AK11:AK74" si="41">IF(OR($C11="",ISERROR(VLOOKUP($C11,Race29Results,3,FALSE))),"",VLOOKUP($C11,Race29Results,3,FALSE))</f>
        <v/>
      </c>
      <c r="AL11" s="229" t="str">
        <f t="shared" ref="AL11:AL74" si="42">IF(OR($C11="",ISERROR(VLOOKUP($C11,Race30Results,3,FALSE))),"",VLOOKUP($C11,Race30Results,3,FALSE))</f>
        <v/>
      </c>
      <c r="AM11" s="229" t="str">
        <f t="shared" ref="AM11:AM74" si="43">IF(OR($C11="",ISERROR(VLOOKUP($C11,Race31Results,3,FALSE))),"",VLOOKUP($C11,Race31Results,3,FALSE))</f>
        <v/>
      </c>
      <c r="AN11" s="229" t="str">
        <f t="shared" ref="AN11:AN74" si="44">IF(OR($C11="",ISERROR(VLOOKUP($C11,Race32Results,3,FALSE))),"",VLOOKUP($C11,Race32Results,3,FALSE))</f>
        <v/>
      </c>
      <c r="AO11" s="229" t="str">
        <f t="shared" ref="AO11:AO74" si="45">IF(OR($C11="",ISERROR(VLOOKUP($C11,Race33Results,3,FALSE))),"",VLOOKUP($C11,Race33Results,3,FALSE))</f>
        <v/>
      </c>
      <c r="AP11" s="229" t="str">
        <f t="shared" ref="AP11:AP74" si="46">IF(OR($C11="",ISERROR(VLOOKUP($C11,Race34Results,3,FALSE))),"",VLOOKUP($C11,Race34Results,3,FALSE))</f>
        <v/>
      </c>
      <c r="AQ11" s="229" t="str">
        <f t="shared" ref="AQ11:AQ74" si="47">IF(OR($C11="",ISERROR(VLOOKUP($C11,Race35Results,3,FALSE))),"",VLOOKUP($C11,Race35Results,3,FALSE))</f>
        <v/>
      </c>
      <c r="AR11" s="229" t="str">
        <f t="shared" ref="AR11:AR74" si="48">IF(OR($C11="",ISERROR(VLOOKUP($C11,Race36Results,3,FALSE))),"",VLOOKUP($C11,Race36Results,3,FALSE))</f>
        <v/>
      </c>
      <c r="AS11" s="229" t="str">
        <f t="shared" ref="AS11:AS74" si="49">IF(OR($C11="",ISERROR(VLOOKUP($C11,Race37Results,3,FALSE))),"",VLOOKUP($C11,Race37Results,3,FALSE))</f>
        <v/>
      </c>
      <c r="AT11" s="229" t="str">
        <f t="shared" ref="AT11:AT74" si="50">IF(OR($C11="",ISERROR(VLOOKUP($C11,Race38Results,3,FALSE))),"",VLOOKUP($C11,Race38Results,3,FALSE))</f>
        <v/>
      </c>
      <c r="AU11" s="229" t="str">
        <f t="shared" ref="AU11:AU74" si="51">IF(OR($C11="",ISERROR(VLOOKUP($C11,Race39Results,3,FALSE))),"",VLOOKUP($C11,Race39Results,3,FALSE))</f>
        <v/>
      </c>
      <c r="AV11" s="229" t="str">
        <f t="shared" ref="AV11:AV74" si="52">IF(OR($C11="",ISERROR(VLOOKUP($C11,Race40Results,3,FALSE))),"",VLOOKUP($C11,Race40Results,3,FALSE))</f>
        <v/>
      </c>
      <c r="AW11" s="230" t="str">
        <f t="shared" ref="AW11:AW74" si="53">IF(OR($C11="",ISERROR(VLOOKUP($C11,Race41Results,3,FALSE))),"",VLOOKUP($C11,Race41Results,3,FALSE))</f>
        <v/>
      </c>
      <c r="AX11" s="15">
        <f ca="1">IF(No_Races=0,0,SUM(I11:OFFSET(I11,0,No_Races-1)))</f>
        <v>0</v>
      </c>
      <c r="AY11" s="15">
        <f ca="1">IF(No_Races=0,0,IF(No_Races&gt;AY$9-1,LARGE($I11:OFFSET($I11,0,No_Races-1),AY$7+$BT11+$BU11),0))</f>
        <v>0</v>
      </c>
      <c r="AZ11" s="15">
        <f ca="1">IF(No_Races=0,0,IF(No_Races&gt;AZ$9-1,LARGE($I11:OFFSET($I11,0,No_Races-1),AZ$7+$BT11+$BU11),0))</f>
        <v>0</v>
      </c>
      <c r="BA11" s="15">
        <f ca="1">IF(No_Races=0,0,IF(No_Races&gt;BA$9-1,LARGE($I11:OFFSET($I11,0,No_Races-1),BA$7+$BT11+$BU11),0))</f>
        <v>0</v>
      </c>
      <c r="BB11" s="15">
        <f ca="1">IF(No_Races=0,0,IF(No_Races&gt;BB$9-1,LARGE($I11:OFFSET($I11,0,No_Races-1),BB$7+$BT11+$BU11),0))</f>
        <v>0</v>
      </c>
      <c r="BC11" s="15">
        <f ca="1">IF(No_Races=0,0,IF(No_Races&gt;BC$9-1,LARGE($I11:OFFSET($I11,0,No_Races-1),BC$7+$BT11+$BU11),0))</f>
        <v>0</v>
      </c>
      <c r="BD11" s="15">
        <f ca="1">IF(No_Races=0,0,IF(No_Races&gt;BD$9-1,LARGE($I11:OFFSET($I11,0,No_Races-1),BD$7+$BT11+$BU11),0))</f>
        <v>0</v>
      </c>
      <c r="BE11" s="15" t="str">
        <f>IF(B11="","",G11/1000+INT((AX11-SUM(AY11:BD11))*1000)/1000+IF(COUNTIF(Summary!$D$7:$D$90,C11)&lt;1,0,VLOOKUP(C11,Summary!$D$7:$F$90,3,FALSE)/10000))</f>
        <v/>
      </c>
      <c r="BF11" s="15" t="str">
        <f t="shared" ref="BF11:BF41" si="54">IF(B11 = "", "",RANK(BE11,BE$10:BE$93,1))</f>
        <v/>
      </c>
      <c r="BG11" t="str">
        <f t="shared" si="0"/>
        <v/>
      </c>
      <c r="BH11" t="str">
        <f t="shared" si="1"/>
        <v/>
      </c>
      <c r="BI11" t="str">
        <f t="shared" si="2"/>
        <v/>
      </c>
      <c r="BJ11" t="str">
        <f t="shared" si="3"/>
        <v/>
      </c>
      <c r="BK11" t="str">
        <f t="shared" si="4"/>
        <v/>
      </c>
      <c r="BL11" t="str">
        <f t="shared" si="5"/>
        <v/>
      </c>
      <c r="BM11" t="str">
        <f t="shared" si="6"/>
        <v/>
      </c>
      <c r="BN11" t="str">
        <f t="shared" si="7"/>
        <v/>
      </c>
      <c r="BO11" t="str">
        <f t="shared" si="8"/>
        <v/>
      </c>
      <c r="BP11" t="str">
        <f t="shared" si="9"/>
        <v/>
      </c>
      <c r="BQ11" s="51" t="str">
        <f t="shared" ref="BQ11:BQ74" si="55">IF(B11="","",C11)</f>
        <v/>
      </c>
      <c r="BR11" s="16" t="str">
        <f t="shared" ref="BR11:BR74" si="56">IF(B11="","",IF($BT$9&gt;0,AVERAGE(I11:AW11),AVERAGE(J11:AW11)))</f>
        <v/>
      </c>
      <c r="BS11" s="30" t="str">
        <f t="shared" si="10"/>
        <v/>
      </c>
      <c r="BT11" s="54" t="str">
        <f>IF(B11="","",COUNTIF(I11:I11,'Race results'!$J$3)+COUNTIF(I11:I11,'Race results'!$K$3))</f>
        <v/>
      </c>
      <c r="BU11" s="54" t="str">
        <f>IF(B11="","",COUNTIF(J11:AW11,'Race results'!$J$2)+COUNTIF(J11:AW11,'Race results'!$K$2))</f>
        <v/>
      </c>
      <c r="BV11">
        <f ca="1">IF(No_Races=0,0,COUNT(I11:OFFSET(I11,0,No_Races-1)))</f>
        <v>0</v>
      </c>
    </row>
    <row r="12" spans="1:74" s="73" customFormat="1" ht="13.5" thickBot="1">
      <c r="A12" s="68" t="str">
        <f t="shared" si="11"/>
        <v/>
      </c>
      <c r="B12" s="240"/>
      <c r="C12" s="225"/>
      <c r="D12" s="225"/>
      <c r="E12" s="225"/>
      <c r="F12" s="225"/>
      <c r="G12" s="70"/>
      <c r="H12" s="71" t="str">
        <f t="shared" ca="1" si="12"/>
        <v/>
      </c>
      <c r="I12" s="231" t="str">
        <f t="shared" si="13"/>
        <v/>
      </c>
      <c r="J12" s="231" t="str">
        <f t="shared" si="14"/>
        <v/>
      </c>
      <c r="K12" s="231" t="str">
        <f t="shared" si="15"/>
        <v/>
      </c>
      <c r="L12" s="231" t="str">
        <f t="shared" si="16"/>
        <v/>
      </c>
      <c r="M12" s="231" t="str">
        <f t="shared" si="17"/>
        <v/>
      </c>
      <c r="N12" s="231" t="str">
        <f t="shared" si="18"/>
        <v/>
      </c>
      <c r="O12" s="231" t="str">
        <f t="shared" si="19"/>
        <v/>
      </c>
      <c r="P12" s="231" t="str">
        <f t="shared" si="20"/>
        <v/>
      </c>
      <c r="Q12" s="231" t="str">
        <f t="shared" si="21"/>
        <v/>
      </c>
      <c r="R12" s="231" t="str">
        <f t="shared" si="22"/>
        <v/>
      </c>
      <c r="S12" s="231" t="str">
        <f t="shared" si="23"/>
        <v/>
      </c>
      <c r="T12" s="231" t="str">
        <f t="shared" si="24"/>
        <v/>
      </c>
      <c r="U12" s="231" t="str">
        <f t="shared" si="25"/>
        <v/>
      </c>
      <c r="V12" s="231" t="str">
        <f t="shared" si="26"/>
        <v/>
      </c>
      <c r="W12" s="231" t="str">
        <f t="shared" si="27"/>
        <v/>
      </c>
      <c r="X12" s="231" t="str">
        <f t="shared" si="28"/>
        <v/>
      </c>
      <c r="Y12" s="231" t="str">
        <f t="shared" si="29"/>
        <v/>
      </c>
      <c r="Z12" s="231" t="str">
        <f t="shared" si="30"/>
        <v/>
      </c>
      <c r="AA12" s="231" t="str">
        <f t="shared" si="31"/>
        <v/>
      </c>
      <c r="AB12" s="231" t="str">
        <f t="shared" si="32"/>
        <v/>
      </c>
      <c r="AC12" s="231" t="str">
        <f t="shared" si="33"/>
        <v/>
      </c>
      <c r="AD12" s="231" t="str">
        <f t="shared" si="34"/>
        <v/>
      </c>
      <c r="AE12" s="231" t="str">
        <f t="shared" si="35"/>
        <v/>
      </c>
      <c r="AF12" s="231" t="str">
        <f t="shared" si="36"/>
        <v/>
      </c>
      <c r="AG12" s="231" t="str">
        <f t="shared" si="37"/>
        <v/>
      </c>
      <c r="AH12" s="231" t="str">
        <f t="shared" si="38"/>
        <v/>
      </c>
      <c r="AI12" s="231" t="str">
        <f t="shared" si="39"/>
        <v/>
      </c>
      <c r="AJ12" s="231" t="str">
        <f t="shared" si="40"/>
        <v/>
      </c>
      <c r="AK12" s="231" t="str">
        <f t="shared" si="41"/>
        <v/>
      </c>
      <c r="AL12" s="231" t="str">
        <f t="shared" si="42"/>
        <v/>
      </c>
      <c r="AM12" s="231" t="str">
        <f t="shared" si="43"/>
        <v/>
      </c>
      <c r="AN12" s="231" t="str">
        <f t="shared" si="44"/>
        <v/>
      </c>
      <c r="AO12" s="231" t="str">
        <f t="shared" si="45"/>
        <v/>
      </c>
      <c r="AP12" s="231" t="str">
        <f t="shared" si="46"/>
        <v/>
      </c>
      <c r="AQ12" s="231" t="str">
        <f t="shared" si="47"/>
        <v/>
      </c>
      <c r="AR12" s="231" t="str">
        <f t="shared" si="48"/>
        <v/>
      </c>
      <c r="AS12" s="231" t="str">
        <f t="shared" si="49"/>
        <v/>
      </c>
      <c r="AT12" s="231" t="str">
        <f t="shared" si="50"/>
        <v/>
      </c>
      <c r="AU12" s="231" t="str">
        <f t="shared" si="51"/>
        <v/>
      </c>
      <c r="AV12" s="231" t="str">
        <f t="shared" si="52"/>
        <v/>
      </c>
      <c r="AW12" s="232" t="str">
        <f t="shared" si="53"/>
        <v/>
      </c>
      <c r="AX12" s="72">
        <f ca="1">IF(No_Races=0,0,SUM(I12:OFFSET(I12,0,No_Races-1)))</f>
        <v>0</v>
      </c>
      <c r="AY12" s="72">
        <f ca="1">IF(No_Races=0,0,IF(No_Races&gt;AY$9-1,LARGE($I12:OFFSET($I12,0,No_Races-1),AY$7+$BT12+$BU12),0))</f>
        <v>0</v>
      </c>
      <c r="AZ12" s="72">
        <f ca="1">IF(No_Races=0,0,IF(No_Races&gt;AZ$9-1,LARGE($I12:OFFSET($I12,0,No_Races-1),AZ$7+$BT12+$BU12),0))</f>
        <v>0</v>
      </c>
      <c r="BA12" s="72">
        <f ca="1">IF(No_Races=0,0,IF(No_Races&gt;BA$9-1,LARGE($I12:OFFSET($I12,0,No_Races-1),BA$7+$BT12+$BU12),0))</f>
        <v>0</v>
      </c>
      <c r="BB12" s="72">
        <f ca="1">IF(No_Races=0,0,IF(No_Races&gt;BB$9-1,LARGE($I12:OFFSET($I12,0,No_Races-1),BB$7+$BT12+$BU12),0))</f>
        <v>0</v>
      </c>
      <c r="BC12" s="72">
        <f ca="1">IF(No_Races=0,0,IF(No_Races&gt;BC$9-1,LARGE($I12:OFFSET($I12,0,No_Races-1),BC$7+$BT12+$BU12),0))</f>
        <v>0</v>
      </c>
      <c r="BD12" s="72">
        <f ca="1">IF(No_Races=0,0,IF(No_Races&gt;BD$9-1,LARGE($I12:OFFSET($I12,0,No_Races-1),BD$7+$BT12+$BU12),0))</f>
        <v>0</v>
      </c>
      <c r="BE12" s="72" t="str">
        <f>IF(B12="","",G12/1000+INT((AX12-SUM(AY12:BD12))*1000)/1000+IF(COUNTIF(Summary!$D$7:$D$90,C12)&lt;1,0,VLOOKUP(C12,Summary!$D$7:$F$90,3,FALSE)/10000))</f>
        <v/>
      </c>
      <c r="BF12" s="72" t="str">
        <f t="shared" si="54"/>
        <v/>
      </c>
      <c r="BG12" s="73" t="str">
        <f t="shared" si="0"/>
        <v/>
      </c>
      <c r="BH12" s="73" t="str">
        <f t="shared" si="1"/>
        <v/>
      </c>
      <c r="BI12" s="73" t="str">
        <f t="shared" si="2"/>
        <v/>
      </c>
      <c r="BJ12" s="73" t="str">
        <f t="shared" si="3"/>
        <v/>
      </c>
      <c r="BK12" s="73" t="str">
        <f t="shared" si="4"/>
        <v/>
      </c>
      <c r="BL12" s="73" t="str">
        <f t="shared" si="5"/>
        <v/>
      </c>
      <c r="BM12" s="73" t="str">
        <f t="shared" si="6"/>
        <v/>
      </c>
      <c r="BN12" s="73" t="str">
        <f t="shared" si="7"/>
        <v/>
      </c>
      <c r="BO12" s="73" t="str">
        <f t="shared" si="8"/>
        <v/>
      </c>
      <c r="BP12" s="73" t="str">
        <f t="shared" si="9"/>
        <v/>
      </c>
      <c r="BQ12" s="74" t="str">
        <f t="shared" si="55"/>
        <v/>
      </c>
      <c r="BR12" s="75" t="str">
        <f t="shared" si="56"/>
        <v/>
      </c>
      <c r="BS12" s="76" t="str">
        <f t="shared" si="10"/>
        <v/>
      </c>
      <c r="BT12" s="135" t="str">
        <f>IF(B12="","",COUNTIF(I12:I12,'Race results'!$J$3)+COUNTIF(I12:I12,'Race results'!$K$3))</f>
        <v/>
      </c>
      <c r="BU12" s="135" t="str">
        <f>IF(B12="","",COUNTIF(J12:AW12,'Race results'!$J$2)+COUNTIF(J12:AW12,'Race results'!$K$2))</f>
        <v/>
      </c>
      <c r="BV12" s="73">
        <f ca="1">IF(No_Races=0,0,COUNT(I12:OFFSET(I12,0,No_Races-1)))</f>
        <v>0</v>
      </c>
    </row>
    <row r="13" spans="1:74">
      <c r="A13" s="68" t="str">
        <f t="shared" si="11"/>
        <v/>
      </c>
      <c r="B13" s="245"/>
      <c r="C13" s="244"/>
      <c r="D13" s="244"/>
      <c r="E13" s="244"/>
      <c r="F13" s="244"/>
      <c r="G13" s="78"/>
      <c r="H13" s="64" t="str">
        <f t="shared" ca="1" si="12"/>
        <v/>
      </c>
      <c r="I13" s="229" t="str">
        <f t="shared" si="13"/>
        <v/>
      </c>
      <c r="J13" s="229" t="str">
        <f t="shared" si="14"/>
        <v/>
      </c>
      <c r="K13" s="229" t="str">
        <f t="shared" si="15"/>
        <v/>
      </c>
      <c r="L13" s="229" t="str">
        <f t="shared" si="16"/>
        <v/>
      </c>
      <c r="M13" s="229" t="str">
        <f t="shared" si="17"/>
        <v/>
      </c>
      <c r="N13" s="229" t="str">
        <f t="shared" si="18"/>
        <v/>
      </c>
      <c r="O13" s="229" t="str">
        <f t="shared" si="19"/>
        <v/>
      </c>
      <c r="P13" s="229" t="str">
        <f t="shared" si="20"/>
        <v/>
      </c>
      <c r="Q13" s="229" t="str">
        <f t="shared" si="21"/>
        <v/>
      </c>
      <c r="R13" s="229" t="str">
        <f t="shared" si="22"/>
        <v/>
      </c>
      <c r="S13" s="229" t="str">
        <f t="shared" si="23"/>
        <v/>
      </c>
      <c r="T13" s="229" t="str">
        <f t="shared" si="24"/>
        <v/>
      </c>
      <c r="U13" s="229" t="str">
        <f t="shared" si="25"/>
        <v/>
      </c>
      <c r="V13" s="229" t="str">
        <f t="shared" si="26"/>
        <v/>
      </c>
      <c r="W13" s="229" t="str">
        <f t="shared" si="27"/>
        <v/>
      </c>
      <c r="X13" s="229" t="str">
        <f t="shared" si="28"/>
        <v/>
      </c>
      <c r="Y13" s="229" t="str">
        <f t="shared" si="29"/>
        <v/>
      </c>
      <c r="Z13" s="229" t="str">
        <f t="shared" si="30"/>
        <v/>
      </c>
      <c r="AA13" s="229" t="str">
        <f t="shared" si="31"/>
        <v/>
      </c>
      <c r="AB13" s="229" t="str">
        <f t="shared" si="32"/>
        <v/>
      </c>
      <c r="AC13" s="229" t="str">
        <f t="shared" si="33"/>
        <v/>
      </c>
      <c r="AD13" s="229" t="str">
        <f t="shared" si="34"/>
        <v/>
      </c>
      <c r="AE13" s="229" t="str">
        <f t="shared" si="35"/>
        <v/>
      </c>
      <c r="AF13" s="229" t="str">
        <f t="shared" si="36"/>
        <v/>
      </c>
      <c r="AG13" s="229" t="str">
        <f t="shared" si="37"/>
        <v/>
      </c>
      <c r="AH13" s="229" t="str">
        <f t="shared" si="38"/>
        <v/>
      </c>
      <c r="AI13" s="229" t="str">
        <f t="shared" si="39"/>
        <v/>
      </c>
      <c r="AJ13" s="229" t="str">
        <f t="shared" si="40"/>
        <v/>
      </c>
      <c r="AK13" s="229" t="str">
        <f t="shared" si="41"/>
        <v/>
      </c>
      <c r="AL13" s="229" t="str">
        <f t="shared" si="42"/>
        <v/>
      </c>
      <c r="AM13" s="229" t="str">
        <f t="shared" si="43"/>
        <v/>
      </c>
      <c r="AN13" s="229" t="str">
        <f t="shared" si="44"/>
        <v/>
      </c>
      <c r="AO13" s="229" t="str">
        <f t="shared" si="45"/>
        <v/>
      </c>
      <c r="AP13" s="229" t="str">
        <f t="shared" si="46"/>
        <v/>
      </c>
      <c r="AQ13" s="229" t="str">
        <f t="shared" si="47"/>
        <v/>
      </c>
      <c r="AR13" s="229" t="str">
        <f t="shared" si="48"/>
        <v/>
      </c>
      <c r="AS13" s="229" t="str">
        <f t="shared" si="49"/>
        <v/>
      </c>
      <c r="AT13" s="229" t="str">
        <f t="shared" si="50"/>
        <v/>
      </c>
      <c r="AU13" s="229" t="str">
        <f t="shared" si="51"/>
        <v/>
      </c>
      <c r="AV13" s="229" t="str">
        <f t="shared" si="52"/>
        <v/>
      </c>
      <c r="AW13" s="230" t="str">
        <f t="shared" si="53"/>
        <v/>
      </c>
      <c r="AX13" s="15">
        <f ca="1">IF(No_Races=0,0,SUM(I13:OFFSET(I13,0,No_Races-1)))</f>
        <v>0</v>
      </c>
      <c r="AY13" s="15">
        <f ca="1">IF(No_Races=0,0,IF(No_Races&gt;AY$9-1,LARGE($I13:OFFSET($I13,0,No_Races-1),AY$7+$BT13+$BU13),0))</f>
        <v>0</v>
      </c>
      <c r="AZ13" s="15">
        <f ca="1">IF(No_Races=0,0,IF(No_Races&gt;AZ$9-1,LARGE($I13:OFFSET($I13,0,No_Races-1),AZ$7+$BT13+$BU13),0))</f>
        <v>0</v>
      </c>
      <c r="BA13" s="15">
        <f ca="1">IF(No_Races=0,0,IF(No_Races&gt;BA$9-1,LARGE($I13:OFFSET($I13,0,No_Races-1),BA$7+$BT13+$BU13),0))</f>
        <v>0</v>
      </c>
      <c r="BB13" s="15">
        <f ca="1">IF(No_Races=0,0,IF(No_Races&gt;BB$9-1,LARGE($I13:OFFSET($I13,0,No_Races-1),BB$7+$BT13+$BU13),0))</f>
        <v>0</v>
      </c>
      <c r="BC13" s="15">
        <f ca="1">IF(No_Races=0,0,IF(No_Races&gt;BC$9-1,LARGE($I13:OFFSET($I13,0,No_Races-1),BC$7+$BT13+$BU13),0))</f>
        <v>0</v>
      </c>
      <c r="BD13" s="15">
        <f ca="1">IF(No_Races=0,0,IF(No_Races&gt;BD$9-1,LARGE($I13:OFFSET($I13,0,No_Races-1),BD$7+$BT13+$BU13),0))</f>
        <v>0</v>
      </c>
      <c r="BE13" s="15" t="str">
        <f>IF(B13="","",G13/1000+INT((AX13-SUM(AY13:BD13))*1000)/1000+IF(COUNTIF(Summary!$D$7:$D$90,C13)&lt;1,0,VLOOKUP(C13,Summary!$D$7:$F$90,3,FALSE)/10000))</f>
        <v/>
      </c>
      <c r="BF13" s="15" t="str">
        <f t="shared" si="54"/>
        <v/>
      </c>
      <c r="BG13" t="str">
        <f t="shared" si="0"/>
        <v/>
      </c>
      <c r="BH13" t="str">
        <f t="shared" si="1"/>
        <v/>
      </c>
      <c r="BI13" t="str">
        <f t="shared" si="2"/>
        <v/>
      </c>
      <c r="BJ13" t="str">
        <f t="shared" si="3"/>
        <v/>
      </c>
      <c r="BK13" t="str">
        <f t="shared" si="4"/>
        <v/>
      </c>
      <c r="BL13" t="str">
        <f t="shared" si="5"/>
        <v/>
      </c>
      <c r="BM13" t="str">
        <f t="shared" si="6"/>
        <v/>
      </c>
      <c r="BN13" t="str">
        <f t="shared" si="7"/>
        <v/>
      </c>
      <c r="BO13" t="str">
        <f t="shared" si="8"/>
        <v/>
      </c>
      <c r="BP13" t="str">
        <f t="shared" si="9"/>
        <v/>
      </c>
      <c r="BQ13" s="51" t="str">
        <f t="shared" si="55"/>
        <v/>
      </c>
      <c r="BR13" s="16" t="str">
        <f t="shared" si="56"/>
        <v/>
      </c>
      <c r="BS13" s="30" t="str">
        <f t="shared" si="10"/>
        <v/>
      </c>
      <c r="BT13" s="54" t="str">
        <f>IF(B13="","",COUNTIF(I13:I13,'Race results'!$J$3)+COUNTIF(I13:I13,'Race results'!$K$3))</f>
        <v/>
      </c>
      <c r="BU13" s="54" t="str">
        <f>IF(B13="","",COUNTIF(J13:AW13,'Race results'!$J$2)+COUNTIF(J13:AW13,'Race results'!$K$2))</f>
        <v/>
      </c>
      <c r="BV13">
        <f ca="1">IF(No_Races=0,0,COUNT(I13:OFFSET(I13,0,No_Races-1)))</f>
        <v>0</v>
      </c>
    </row>
    <row r="14" spans="1:74">
      <c r="A14" s="68" t="str">
        <f t="shared" si="11"/>
        <v/>
      </c>
      <c r="B14" s="245"/>
      <c r="C14" s="244"/>
      <c r="D14" s="244"/>
      <c r="E14" s="244"/>
      <c r="F14" s="244"/>
      <c r="G14" s="78"/>
      <c r="H14" s="64" t="str">
        <f t="shared" ca="1" si="12"/>
        <v/>
      </c>
      <c r="I14" s="229" t="str">
        <f t="shared" si="13"/>
        <v/>
      </c>
      <c r="J14" s="229" t="str">
        <f t="shared" si="14"/>
        <v/>
      </c>
      <c r="K14" s="229" t="str">
        <f t="shared" si="15"/>
        <v/>
      </c>
      <c r="L14" s="229" t="str">
        <f t="shared" si="16"/>
        <v/>
      </c>
      <c r="M14" s="229" t="str">
        <f t="shared" si="17"/>
        <v/>
      </c>
      <c r="N14" s="229" t="str">
        <f t="shared" si="18"/>
        <v/>
      </c>
      <c r="O14" s="229" t="str">
        <f t="shared" si="19"/>
        <v/>
      </c>
      <c r="P14" s="229" t="str">
        <f t="shared" si="20"/>
        <v/>
      </c>
      <c r="Q14" s="229" t="str">
        <f t="shared" si="21"/>
        <v/>
      </c>
      <c r="R14" s="229" t="str">
        <f t="shared" si="22"/>
        <v/>
      </c>
      <c r="S14" s="229" t="str">
        <f t="shared" si="23"/>
        <v/>
      </c>
      <c r="T14" s="229" t="str">
        <f t="shared" si="24"/>
        <v/>
      </c>
      <c r="U14" s="229" t="str">
        <f t="shared" si="25"/>
        <v/>
      </c>
      <c r="V14" s="229" t="str">
        <f t="shared" si="26"/>
        <v/>
      </c>
      <c r="W14" s="229" t="str">
        <f t="shared" si="27"/>
        <v/>
      </c>
      <c r="X14" s="229" t="str">
        <f t="shared" si="28"/>
        <v/>
      </c>
      <c r="Y14" s="229" t="str">
        <f t="shared" si="29"/>
        <v/>
      </c>
      <c r="Z14" s="229" t="str">
        <f t="shared" si="30"/>
        <v/>
      </c>
      <c r="AA14" s="229" t="str">
        <f t="shared" si="31"/>
        <v/>
      </c>
      <c r="AB14" s="229" t="str">
        <f t="shared" si="32"/>
        <v/>
      </c>
      <c r="AC14" s="229" t="str">
        <f t="shared" si="33"/>
        <v/>
      </c>
      <c r="AD14" s="229" t="str">
        <f t="shared" si="34"/>
        <v/>
      </c>
      <c r="AE14" s="229" t="str">
        <f t="shared" si="35"/>
        <v/>
      </c>
      <c r="AF14" s="229" t="str">
        <f t="shared" si="36"/>
        <v/>
      </c>
      <c r="AG14" s="229" t="str">
        <f t="shared" si="37"/>
        <v/>
      </c>
      <c r="AH14" s="229" t="str">
        <f t="shared" si="38"/>
        <v/>
      </c>
      <c r="AI14" s="229" t="str">
        <f t="shared" si="39"/>
        <v/>
      </c>
      <c r="AJ14" s="229" t="str">
        <f t="shared" si="40"/>
        <v/>
      </c>
      <c r="AK14" s="229" t="str">
        <f t="shared" si="41"/>
        <v/>
      </c>
      <c r="AL14" s="229" t="str">
        <f t="shared" si="42"/>
        <v/>
      </c>
      <c r="AM14" s="229" t="str">
        <f t="shared" si="43"/>
        <v/>
      </c>
      <c r="AN14" s="229" t="str">
        <f t="shared" si="44"/>
        <v/>
      </c>
      <c r="AO14" s="229" t="str">
        <f t="shared" si="45"/>
        <v/>
      </c>
      <c r="AP14" s="229" t="str">
        <f t="shared" si="46"/>
        <v/>
      </c>
      <c r="AQ14" s="229" t="str">
        <f t="shared" si="47"/>
        <v/>
      </c>
      <c r="AR14" s="229" t="str">
        <f t="shared" si="48"/>
        <v/>
      </c>
      <c r="AS14" s="229" t="str">
        <f t="shared" si="49"/>
        <v/>
      </c>
      <c r="AT14" s="229" t="str">
        <f t="shared" si="50"/>
        <v/>
      </c>
      <c r="AU14" s="229" t="str">
        <f t="shared" si="51"/>
        <v/>
      </c>
      <c r="AV14" s="229" t="str">
        <f t="shared" si="52"/>
        <v/>
      </c>
      <c r="AW14" s="230" t="str">
        <f t="shared" si="53"/>
        <v/>
      </c>
      <c r="AX14" s="15">
        <f ca="1">IF(No_Races=0,0,SUM(I14:OFFSET(I14,0,No_Races-1)))</f>
        <v>0</v>
      </c>
      <c r="AY14" s="15">
        <f ca="1">IF(No_Races=0,0,IF(No_Races&gt;AY$9-1,LARGE($I14:OFFSET($I14,0,No_Races-1),AY$7+$BT14+$BU14),0))</f>
        <v>0</v>
      </c>
      <c r="AZ14" s="15">
        <f ca="1">IF(No_Races=0,0,IF(No_Races&gt;AZ$9-1,LARGE($I14:OFFSET($I14,0,No_Races-1),AZ$7+$BT14+$BU14),0))</f>
        <v>0</v>
      </c>
      <c r="BA14" s="15">
        <f ca="1">IF(No_Races=0,0,IF(No_Races&gt;BA$9-1,LARGE($I14:OFFSET($I14,0,No_Races-1),BA$7+$BT14+$BU14),0))</f>
        <v>0</v>
      </c>
      <c r="BB14" s="15">
        <f ca="1">IF(No_Races=0,0,IF(No_Races&gt;BB$9-1,LARGE($I14:OFFSET($I14,0,No_Races-1),BB$7+$BT14+$BU14),0))</f>
        <v>0</v>
      </c>
      <c r="BC14" s="15">
        <f ca="1">IF(No_Races=0,0,IF(No_Races&gt;BC$9-1,LARGE($I14:OFFSET($I14,0,No_Races-1),BC$7+$BT14+$BU14),0))</f>
        <v>0</v>
      </c>
      <c r="BD14" s="15">
        <f ca="1">IF(No_Races=0,0,IF(No_Races&gt;BD$9-1,LARGE($I14:OFFSET($I14,0,No_Races-1),BD$7+$BT14+$BU14),0))</f>
        <v>0</v>
      </c>
      <c r="BE14" s="15" t="str">
        <f>IF(B14="","",G14/1000+INT((AX14-SUM(AY14:BD14))*1000)/1000+IF(COUNTIF(Summary!$D$7:$D$90,C14)&lt;1,0,VLOOKUP(C14,Summary!$D$7:$F$90,3,FALSE)/10000))</f>
        <v/>
      </c>
      <c r="BF14" s="15" t="str">
        <f t="shared" si="54"/>
        <v/>
      </c>
      <c r="BG14" t="str">
        <f t="shared" si="0"/>
        <v/>
      </c>
      <c r="BH14" t="str">
        <f t="shared" si="1"/>
        <v/>
      </c>
      <c r="BI14" t="str">
        <f t="shared" si="2"/>
        <v/>
      </c>
      <c r="BJ14" t="str">
        <f t="shared" si="3"/>
        <v/>
      </c>
      <c r="BK14" t="str">
        <f t="shared" si="4"/>
        <v/>
      </c>
      <c r="BL14" t="str">
        <f t="shared" si="5"/>
        <v/>
      </c>
      <c r="BM14" t="str">
        <f t="shared" si="6"/>
        <v/>
      </c>
      <c r="BN14" t="str">
        <f t="shared" si="7"/>
        <v/>
      </c>
      <c r="BO14" t="str">
        <f t="shared" si="8"/>
        <v/>
      </c>
      <c r="BP14" t="str">
        <f t="shared" si="9"/>
        <v/>
      </c>
      <c r="BQ14" s="51" t="str">
        <f t="shared" si="55"/>
        <v/>
      </c>
      <c r="BR14" s="16" t="str">
        <f t="shared" si="56"/>
        <v/>
      </c>
      <c r="BS14" s="30" t="str">
        <f t="shared" si="10"/>
        <v/>
      </c>
      <c r="BT14" s="54" t="str">
        <f>IF(B14="","",COUNTIF(I14:I14,'Race results'!$J$3)+COUNTIF(I14:I14,'Race results'!$K$3))</f>
        <v/>
      </c>
      <c r="BU14" s="54" t="str">
        <f>IF(B14="","",COUNTIF(J14:AW14,'Race results'!$J$2)+COUNTIF(J14:AW14,'Race results'!$K$2))</f>
        <v/>
      </c>
      <c r="BV14">
        <f ca="1">IF(No_Races=0,0,COUNT(I14:OFFSET(I14,0,No_Races-1)))</f>
        <v>0</v>
      </c>
    </row>
    <row r="15" spans="1:74" s="73" customFormat="1" ht="13.5" thickBot="1">
      <c r="A15" s="68" t="str">
        <f t="shared" si="11"/>
        <v/>
      </c>
      <c r="B15" s="240"/>
      <c r="C15" s="225"/>
      <c r="D15" s="225"/>
      <c r="E15" s="225"/>
      <c r="F15" s="225"/>
      <c r="G15" s="70"/>
      <c r="H15" s="71" t="str">
        <f t="shared" ca="1" si="12"/>
        <v/>
      </c>
      <c r="I15" s="231" t="str">
        <f t="shared" si="13"/>
        <v/>
      </c>
      <c r="J15" s="231" t="str">
        <f t="shared" si="14"/>
        <v/>
      </c>
      <c r="K15" s="231" t="str">
        <f t="shared" si="15"/>
        <v/>
      </c>
      <c r="L15" s="231" t="str">
        <f t="shared" si="16"/>
        <v/>
      </c>
      <c r="M15" s="231" t="str">
        <f t="shared" si="17"/>
        <v/>
      </c>
      <c r="N15" s="231" t="str">
        <f t="shared" si="18"/>
        <v/>
      </c>
      <c r="O15" s="231" t="str">
        <f t="shared" si="19"/>
        <v/>
      </c>
      <c r="P15" s="231" t="str">
        <f t="shared" si="20"/>
        <v/>
      </c>
      <c r="Q15" s="231" t="str">
        <f t="shared" si="21"/>
        <v/>
      </c>
      <c r="R15" s="231" t="str">
        <f t="shared" si="22"/>
        <v/>
      </c>
      <c r="S15" s="231" t="str">
        <f t="shared" si="23"/>
        <v/>
      </c>
      <c r="T15" s="231" t="str">
        <f t="shared" si="24"/>
        <v/>
      </c>
      <c r="U15" s="231" t="str">
        <f t="shared" si="25"/>
        <v/>
      </c>
      <c r="V15" s="231" t="str">
        <f t="shared" si="26"/>
        <v/>
      </c>
      <c r="W15" s="231" t="str">
        <f t="shared" si="27"/>
        <v/>
      </c>
      <c r="X15" s="231" t="str">
        <f t="shared" si="28"/>
        <v/>
      </c>
      <c r="Y15" s="231" t="str">
        <f t="shared" si="29"/>
        <v/>
      </c>
      <c r="Z15" s="231" t="str">
        <f t="shared" si="30"/>
        <v/>
      </c>
      <c r="AA15" s="231" t="str">
        <f t="shared" si="31"/>
        <v/>
      </c>
      <c r="AB15" s="231" t="str">
        <f t="shared" si="32"/>
        <v/>
      </c>
      <c r="AC15" s="231" t="str">
        <f t="shared" si="33"/>
        <v/>
      </c>
      <c r="AD15" s="231" t="str">
        <f t="shared" si="34"/>
        <v/>
      </c>
      <c r="AE15" s="231" t="str">
        <f t="shared" si="35"/>
        <v/>
      </c>
      <c r="AF15" s="231" t="str">
        <f t="shared" si="36"/>
        <v/>
      </c>
      <c r="AG15" s="231" t="str">
        <f t="shared" si="37"/>
        <v/>
      </c>
      <c r="AH15" s="231" t="str">
        <f t="shared" si="38"/>
        <v/>
      </c>
      <c r="AI15" s="231" t="str">
        <f t="shared" si="39"/>
        <v/>
      </c>
      <c r="AJ15" s="231" t="str">
        <f t="shared" si="40"/>
        <v/>
      </c>
      <c r="AK15" s="231" t="str">
        <f t="shared" si="41"/>
        <v/>
      </c>
      <c r="AL15" s="231" t="str">
        <f t="shared" si="42"/>
        <v/>
      </c>
      <c r="AM15" s="231" t="str">
        <f t="shared" si="43"/>
        <v/>
      </c>
      <c r="AN15" s="231" t="str">
        <f t="shared" si="44"/>
        <v/>
      </c>
      <c r="AO15" s="231" t="str">
        <f t="shared" si="45"/>
        <v/>
      </c>
      <c r="AP15" s="231" t="str">
        <f t="shared" si="46"/>
        <v/>
      </c>
      <c r="AQ15" s="231" t="str">
        <f t="shared" si="47"/>
        <v/>
      </c>
      <c r="AR15" s="231" t="str">
        <f t="shared" si="48"/>
        <v/>
      </c>
      <c r="AS15" s="231" t="str">
        <f t="shared" si="49"/>
        <v/>
      </c>
      <c r="AT15" s="231" t="str">
        <f t="shared" si="50"/>
        <v/>
      </c>
      <c r="AU15" s="231" t="str">
        <f t="shared" si="51"/>
        <v/>
      </c>
      <c r="AV15" s="231" t="str">
        <f t="shared" si="52"/>
        <v/>
      </c>
      <c r="AW15" s="232" t="str">
        <f t="shared" si="53"/>
        <v/>
      </c>
      <c r="AX15" s="72">
        <f ca="1">IF(No_Races=0,0,SUM(I15:OFFSET(I15,0,No_Races-1)))</f>
        <v>0</v>
      </c>
      <c r="AY15" s="72">
        <f ca="1">IF(No_Races=0,0,IF(No_Races&gt;AY$9-1,LARGE($I15:OFFSET($I15,0,No_Races-1),AY$7+$BT15+$BU15),0))</f>
        <v>0</v>
      </c>
      <c r="AZ15" s="72">
        <f ca="1">IF(No_Races=0,0,IF(No_Races&gt;AZ$9-1,LARGE($I15:OFFSET($I15,0,No_Races-1),AZ$7+$BT15+$BU15),0))</f>
        <v>0</v>
      </c>
      <c r="BA15" s="72">
        <f ca="1">IF(No_Races=0,0,IF(No_Races&gt;BA$9-1,LARGE($I15:OFFSET($I15,0,No_Races-1),BA$7+$BT15+$BU15),0))</f>
        <v>0</v>
      </c>
      <c r="BB15" s="72">
        <f ca="1">IF(No_Races=0,0,IF(No_Races&gt;BB$9-1,LARGE($I15:OFFSET($I15,0,No_Races-1),BB$7+$BT15+$BU15),0))</f>
        <v>0</v>
      </c>
      <c r="BC15" s="72">
        <f ca="1">IF(No_Races=0,0,IF(No_Races&gt;BC$9-1,LARGE($I15:OFFSET($I15,0,No_Races-1),BC$7+$BT15+$BU15),0))</f>
        <v>0</v>
      </c>
      <c r="BD15" s="72">
        <f ca="1">IF(No_Races=0,0,IF(No_Races&gt;BD$9-1,LARGE($I15:OFFSET($I15,0,No_Races-1),BD$7+$BT15+$BU15),0))</f>
        <v>0</v>
      </c>
      <c r="BE15" s="72" t="str">
        <f>IF(B15="","",G15/1000+INT((AX15-SUM(AY15:BD15))*1000)/1000+IF(COUNTIF(Summary!$D$7:$D$90,C15)&lt;1,0,VLOOKUP(C15,Summary!$D$7:$F$90,3,FALSE)/10000))</f>
        <v/>
      </c>
      <c r="BF15" s="72" t="str">
        <f t="shared" si="54"/>
        <v/>
      </c>
      <c r="BG15" s="73" t="str">
        <f t="shared" si="0"/>
        <v/>
      </c>
      <c r="BH15" s="73" t="str">
        <f t="shared" si="1"/>
        <v/>
      </c>
      <c r="BI15" s="73" t="str">
        <f t="shared" si="2"/>
        <v/>
      </c>
      <c r="BJ15" s="73" t="str">
        <f t="shared" si="3"/>
        <v/>
      </c>
      <c r="BK15" s="73" t="str">
        <f t="shared" si="4"/>
        <v/>
      </c>
      <c r="BL15" s="73" t="str">
        <f t="shared" si="5"/>
        <v/>
      </c>
      <c r="BM15" s="73" t="str">
        <f t="shared" si="6"/>
        <v/>
      </c>
      <c r="BN15" s="73" t="str">
        <f t="shared" si="7"/>
        <v/>
      </c>
      <c r="BO15" s="73" t="str">
        <f t="shared" si="8"/>
        <v/>
      </c>
      <c r="BP15" s="73" t="str">
        <f t="shared" si="9"/>
        <v/>
      </c>
      <c r="BQ15" s="74" t="str">
        <f t="shared" si="55"/>
        <v/>
      </c>
      <c r="BR15" s="75" t="str">
        <f t="shared" si="56"/>
        <v/>
      </c>
      <c r="BS15" s="76" t="str">
        <f t="shared" si="10"/>
        <v/>
      </c>
      <c r="BT15" s="135" t="str">
        <f>IF(B15="","",COUNTIF(I15:I15,'Race results'!$J$3)+COUNTIF(I15:I15,'Race results'!$K$3))</f>
        <v/>
      </c>
      <c r="BU15" s="135" t="str">
        <f>IF(B15="","",COUNTIF(J15:AW15,'Race results'!$J$2)+COUNTIF(J15:AW15,'Race results'!$K$2))</f>
        <v/>
      </c>
      <c r="BV15" s="73">
        <f ca="1">IF(No_Races=0,0,COUNT(I15:OFFSET(I15,0,No_Races-1)))</f>
        <v>0</v>
      </c>
    </row>
    <row r="16" spans="1:74">
      <c r="A16" s="68" t="str">
        <f t="shared" si="11"/>
        <v/>
      </c>
      <c r="B16" s="238"/>
      <c r="C16" s="239"/>
      <c r="D16" s="239"/>
      <c r="E16" s="239"/>
      <c r="F16" s="239"/>
      <c r="G16" s="78"/>
      <c r="H16" s="64" t="str">
        <f t="shared" ca="1" si="12"/>
        <v/>
      </c>
      <c r="I16" s="229" t="str">
        <f t="shared" si="13"/>
        <v/>
      </c>
      <c r="J16" s="229" t="str">
        <f t="shared" si="14"/>
        <v/>
      </c>
      <c r="K16" s="229" t="str">
        <f t="shared" si="15"/>
        <v/>
      </c>
      <c r="L16" s="229" t="str">
        <f t="shared" si="16"/>
        <v/>
      </c>
      <c r="M16" s="229" t="str">
        <f t="shared" si="17"/>
        <v/>
      </c>
      <c r="N16" s="229" t="str">
        <f t="shared" si="18"/>
        <v/>
      </c>
      <c r="O16" s="229" t="str">
        <f t="shared" si="19"/>
        <v/>
      </c>
      <c r="P16" s="229" t="str">
        <f t="shared" si="20"/>
        <v/>
      </c>
      <c r="Q16" s="229" t="str">
        <f t="shared" si="21"/>
        <v/>
      </c>
      <c r="R16" s="229" t="str">
        <f t="shared" si="22"/>
        <v/>
      </c>
      <c r="S16" s="229" t="str">
        <f t="shared" si="23"/>
        <v/>
      </c>
      <c r="T16" s="229" t="str">
        <f t="shared" si="24"/>
        <v/>
      </c>
      <c r="U16" s="229" t="str">
        <f t="shared" si="25"/>
        <v/>
      </c>
      <c r="V16" s="229" t="str">
        <f t="shared" si="26"/>
        <v/>
      </c>
      <c r="W16" s="229" t="str">
        <f t="shared" si="27"/>
        <v/>
      </c>
      <c r="X16" s="229" t="str">
        <f t="shared" si="28"/>
        <v/>
      </c>
      <c r="Y16" s="229" t="str">
        <f t="shared" si="29"/>
        <v/>
      </c>
      <c r="Z16" s="229" t="str">
        <f t="shared" si="30"/>
        <v/>
      </c>
      <c r="AA16" s="229" t="str">
        <f t="shared" si="31"/>
        <v/>
      </c>
      <c r="AB16" s="229" t="str">
        <f t="shared" si="32"/>
        <v/>
      </c>
      <c r="AC16" s="229" t="str">
        <f t="shared" si="33"/>
        <v/>
      </c>
      <c r="AD16" s="229" t="str">
        <f t="shared" si="34"/>
        <v/>
      </c>
      <c r="AE16" s="229" t="str">
        <f t="shared" si="35"/>
        <v/>
      </c>
      <c r="AF16" s="229" t="str">
        <f t="shared" si="36"/>
        <v/>
      </c>
      <c r="AG16" s="229" t="str">
        <f t="shared" si="37"/>
        <v/>
      </c>
      <c r="AH16" s="229" t="str">
        <f t="shared" si="38"/>
        <v/>
      </c>
      <c r="AI16" s="229" t="str">
        <f t="shared" si="39"/>
        <v/>
      </c>
      <c r="AJ16" s="229" t="str">
        <f t="shared" si="40"/>
        <v/>
      </c>
      <c r="AK16" s="229" t="str">
        <f t="shared" si="41"/>
        <v/>
      </c>
      <c r="AL16" s="229" t="str">
        <f t="shared" si="42"/>
        <v/>
      </c>
      <c r="AM16" s="229" t="str">
        <f t="shared" si="43"/>
        <v/>
      </c>
      <c r="AN16" s="229" t="str">
        <f t="shared" si="44"/>
        <v/>
      </c>
      <c r="AO16" s="229" t="str">
        <f t="shared" si="45"/>
        <v/>
      </c>
      <c r="AP16" s="229" t="str">
        <f t="shared" si="46"/>
        <v/>
      </c>
      <c r="AQ16" s="229" t="str">
        <f t="shared" si="47"/>
        <v/>
      </c>
      <c r="AR16" s="229" t="str">
        <f t="shared" si="48"/>
        <v/>
      </c>
      <c r="AS16" s="229" t="str">
        <f t="shared" si="49"/>
        <v/>
      </c>
      <c r="AT16" s="229" t="str">
        <f t="shared" si="50"/>
        <v/>
      </c>
      <c r="AU16" s="229" t="str">
        <f t="shared" si="51"/>
        <v/>
      </c>
      <c r="AV16" s="229" t="str">
        <f t="shared" si="52"/>
        <v/>
      </c>
      <c r="AW16" s="230" t="str">
        <f t="shared" si="53"/>
        <v/>
      </c>
      <c r="AX16" s="15">
        <f ca="1">IF(No_Races=0,0,SUM(I16:OFFSET(I16,0,No_Races-1)))</f>
        <v>0</v>
      </c>
      <c r="AY16" s="15">
        <f ca="1">IF(No_Races=0,0,IF(No_Races&gt;AY$9-1,LARGE($I16:OFFSET($I16,0,No_Races-1),AY$7+$BT16+$BU16),0))</f>
        <v>0</v>
      </c>
      <c r="AZ16" s="15">
        <f ca="1">IF(No_Races=0,0,IF(No_Races&gt;AZ$9-1,LARGE($I16:OFFSET($I16,0,No_Races-1),AZ$7+$BT16+$BU16),0))</f>
        <v>0</v>
      </c>
      <c r="BA16" s="15">
        <f ca="1">IF(No_Races=0,0,IF(No_Races&gt;BA$9-1,LARGE($I16:OFFSET($I16,0,No_Races-1),BA$7+$BT16+$BU16),0))</f>
        <v>0</v>
      </c>
      <c r="BB16" s="15">
        <f ca="1">IF(No_Races=0,0,IF(No_Races&gt;BB$9-1,LARGE($I16:OFFSET($I16,0,No_Races-1),BB$7+$BT16+$BU16),0))</f>
        <v>0</v>
      </c>
      <c r="BC16" s="15">
        <f ca="1">IF(No_Races=0,0,IF(No_Races&gt;BC$9-1,LARGE($I16:OFFSET($I16,0,No_Races-1),BC$7+$BT16+$BU16),0))</f>
        <v>0</v>
      </c>
      <c r="BD16" s="15">
        <f ca="1">IF(No_Races=0,0,IF(No_Races&gt;BD$9-1,LARGE($I16:OFFSET($I16,0,No_Races-1),BD$7+$BT16+$BU16),0))</f>
        <v>0</v>
      </c>
      <c r="BE16" s="15" t="str">
        <f>IF(B16="","",G16/1000+INT((AX16-SUM(AY16:BD16))*1000)/1000+IF(COUNTIF(Summary!$D$7:$D$90,C16)&lt;1,0,VLOOKUP(C16,Summary!$D$7:$F$90,3,FALSE)/10000))</f>
        <v/>
      </c>
      <c r="BF16" s="15" t="str">
        <f t="shared" si="54"/>
        <v/>
      </c>
      <c r="BG16" t="str">
        <f t="shared" si="0"/>
        <v/>
      </c>
      <c r="BH16" t="str">
        <f t="shared" si="1"/>
        <v/>
      </c>
      <c r="BI16" t="str">
        <f t="shared" si="2"/>
        <v/>
      </c>
      <c r="BJ16" t="str">
        <f t="shared" si="3"/>
        <v/>
      </c>
      <c r="BK16" t="str">
        <f t="shared" si="4"/>
        <v/>
      </c>
      <c r="BL16" t="str">
        <f t="shared" si="5"/>
        <v/>
      </c>
      <c r="BM16" t="str">
        <f t="shared" si="6"/>
        <v/>
      </c>
      <c r="BN16" t="str">
        <f t="shared" si="7"/>
        <v/>
      </c>
      <c r="BO16" t="str">
        <f t="shared" si="8"/>
        <v/>
      </c>
      <c r="BP16" t="str">
        <f t="shared" si="9"/>
        <v/>
      </c>
      <c r="BQ16" s="51" t="str">
        <f t="shared" si="55"/>
        <v/>
      </c>
      <c r="BR16" s="16" t="str">
        <f t="shared" si="56"/>
        <v/>
      </c>
      <c r="BS16" s="30" t="str">
        <f t="shared" si="10"/>
        <v/>
      </c>
      <c r="BT16" s="54" t="str">
        <f>IF(B16="","",COUNTIF(I16:I16,'Race results'!$J$3)+COUNTIF(I16:I16,'Race results'!$K$3))</f>
        <v/>
      </c>
      <c r="BU16" s="54" t="str">
        <f>IF(B16="","",COUNTIF(J16:AW16,'Race results'!$J$2)+COUNTIF(J16:AW16,'Race results'!$K$2))</f>
        <v/>
      </c>
      <c r="BV16">
        <f ca="1">IF(No_Races=0,0,COUNT(I16:OFFSET(I16,0,No_Races-1)))</f>
        <v>0</v>
      </c>
    </row>
    <row r="17" spans="1:74">
      <c r="A17" s="68" t="str">
        <f t="shared" si="11"/>
        <v/>
      </c>
      <c r="B17" s="245"/>
      <c r="C17" s="244"/>
      <c r="D17" s="244"/>
      <c r="E17" s="244"/>
      <c r="F17" s="244"/>
      <c r="G17" s="78"/>
      <c r="H17" s="64" t="str">
        <f t="shared" ca="1" si="12"/>
        <v/>
      </c>
      <c r="I17" s="229" t="str">
        <f t="shared" si="13"/>
        <v/>
      </c>
      <c r="J17" s="229" t="str">
        <f t="shared" si="14"/>
        <v/>
      </c>
      <c r="K17" s="229" t="str">
        <f t="shared" si="15"/>
        <v/>
      </c>
      <c r="L17" s="229" t="str">
        <f t="shared" si="16"/>
        <v/>
      </c>
      <c r="M17" s="229" t="str">
        <f t="shared" si="17"/>
        <v/>
      </c>
      <c r="N17" s="229" t="str">
        <f t="shared" si="18"/>
        <v/>
      </c>
      <c r="O17" s="229" t="str">
        <f t="shared" si="19"/>
        <v/>
      </c>
      <c r="P17" s="229" t="str">
        <f t="shared" si="20"/>
        <v/>
      </c>
      <c r="Q17" s="229" t="str">
        <f t="shared" si="21"/>
        <v/>
      </c>
      <c r="R17" s="229" t="str">
        <f t="shared" si="22"/>
        <v/>
      </c>
      <c r="S17" s="229" t="str">
        <f t="shared" si="23"/>
        <v/>
      </c>
      <c r="T17" s="229" t="str">
        <f t="shared" si="24"/>
        <v/>
      </c>
      <c r="U17" s="229" t="str">
        <f t="shared" si="25"/>
        <v/>
      </c>
      <c r="V17" s="229" t="str">
        <f t="shared" si="26"/>
        <v/>
      </c>
      <c r="W17" s="229" t="str">
        <f t="shared" si="27"/>
        <v/>
      </c>
      <c r="X17" s="229" t="str">
        <f t="shared" si="28"/>
        <v/>
      </c>
      <c r="Y17" s="229" t="str">
        <f t="shared" si="29"/>
        <v/>
      </c>
      <c r="Z17" s="229" t="str">
        <f t="shared" si="30"/>
        <v/>
      </c>
      <c r="AA17" s="229" t="str">
        <f t="shared" si="31"/>
        <v/>
      </c>
      <c r="AB17" s="229" t="str">
        <f t="shared" si="32"/>
        <v/>
      </c>
      <c r="AC17" s="229" t="str">
        <f t="shared" si="33"/>
        <v/>
      </c>
      <c r="AD17" s="229" t="str">
        <f t="shared" si="34"/>
        <v/>
      </c>
      <c r="AE17" s="229" t="str">
        <f t="shared" si="35"/>
        <v/>
      </c>
      <c r="AF17" s="229" t="str">
        <f t="shared" si="36"/>
        <v/>
      </c>
      <c r="AG17" s="229" t="str">
        <f t="shared" si="37"/>
        <v/>
      </c>
      <c r="AH17" s="229" t="str">
        <f t="shared" si="38"/>
        <v/>
      </c>
      <c r="AI17" s="229" t="str">
        <f t="shared" si="39"/>
        <v/>
      </c>
      <c r="AJ17" s="229" t="str">
        <f t="shared" si="40"/>
        <v/>
      </c>
      <c r="AK17" s="229" t="str">
        <f t="shared" si="41"/>
        <v/>
      </c>
      <c r="AL17" s="229" t="str">
        <f t="shared" si="42"/>
        <v/>
      </c>
      <c r="AM17" s="229" t="str">
        <f t="shared" si="43"/>
        <v/>
      </c>
      <c r="AN17" s="229" t="str">
        <f t="shared" si="44"/>
        <v/>
      </c>
      <c r="AO17" s="229" t="str">
        <f t="shared" si="45"/>
        <v/>
      </c>
      <c r="AP17" s="229" t="str">
        <f t="shared" si="46"/>
        <v/>
      </c>
      <c r="AQ17" s="229" t="str">
        <f t="shared" si="47"/>
        <v/>
      </c>
      <c r="AR17" s="229" t="str">
        <f t="shared" si="48"/>
        <v/>
      </c>
      <c r="AS17" s="229" t="str">
        <f t="shared" si="49"/>
        <v/>
      </c>
      <c r="AT17" s="229" t="str">
        <f t="shared" si="50"/>
        <v/>
      </c>
      <c r="AU17" s="229" t="str">
        <f t="shared" si="51"/>
        <v/>
      </c>
      <c r="AV17" s="229" t="str">
        <f t="shared" si="52"/>
        <v/>
      </c>
      <c r="AW17" s="230" t="str">
        <f t="shared" si="53"/>
        <v/>
      </c>
      <c r="AX17" s="15">
        <f ca="1">IF(No_Races=0,0,SUM(I17:OFFSET(I17,0,No_Races-1)))</f>
        <v>0</v>
      </c>
      <c r="AY17" s="15">
        <f ca="1">IF(No_Races=0,0,IF(No_Races&gt;AY$9-1,LARGE($I17:OFFSET($I17,0,No_Races-1),AY$7+$BT17+$BU17),0))</f>
        <v>0</v>
      </c>
      <c r="AZ17" s="15">
        <f ca="1">IF(No_Races=0,0,IF(No_Races&gt;AZ$9-1,LARGE($I17:OFFSET($I17,0,No_Races-1),AZ$7+$BT17+$BU17),0))</f>
        <v>0</v>
      </c>
      <c r="BA17" s="15">
        <f ca="1">IF(No_Races=0,0,IF(No_Races&gt;BA$9-1,LARGE($I17:OFFSET($I17,0,No_Races-1),BA$7+$BT17+$BU17),0))</f>
        <v>0</v>
      </c>
      <c r="BB17" s="15">
        <f ca="1">IF(No_Races=0,0,IF(No_Races&gt;BB$9-1,LARGE($I17:OFFSET($I17,0,No_Races-1),BB$7+$BT17+$BU17),0))</f>
        <v>0</v>
      </c>
      <c r="BC17" s="15">
        <f ca="1">IF(No_Races=0,0,IF(No_Races&gt;BC$9-1,LARGE($I17:OFFSET($I17,0,No_Races-1),BC$7+$BT17+$BU17),0))</f>
        <v>0</v>
      </c>
      <c r="BD17" s="15">
        <f ca="1">IF(No_Races=0,0,IF(No_Races&gt;BD$9-1,LARGE($I17:OFFSET($I17,0,No_Races-1),BD$7+$BT17+$BU17),0))</f>
        <v>0</v>
      </c>
      <c r="BE17" s="15" t="str">
        <f>IF(B17="","",G17/1000+INT((AX17-SUM(AY17:BD17))*1000)/1000+IF(COUNTIF(Summary!$D$7:$D$90,C17)&lt;1,0,VLOOKUP(C17,Summary!$D$7:$F$90,3,FALSE)/10000))</f>
        <v/>
      </c>
      <c r="BF17" s="15" t="str">
        <f t="shared" si="54"/>
        <v/>
      </c>
      <c r="BG17" t="str">
        <f t="shared" si="0"/>
        <v/>
      </c>
      <c r="BH17" t="str">
        <f t="shared" si="1"/>
        <v/>
      </c>
      <c r="BI17" t="str">
        <f t="shared" si="2"/>
        <v/>
      </c>
      <c r="BJ17" t="str">
        <f t="shared" si="3"/>
        <v/>
      </c>
      <c r="BK17" t="str">
        <f t="shared" si="4"/>
        <v/>
      </c>
      <c r="BL17" t="str">
        <f t="shared" si="5"/>
        <v/>
      </c>
      <c r="BM17" t="str">
        <f t="shared" si="6"/>
        <v/>
      </c>
      <c r="BN17" t="str">
        <f t="shared" si="7"/>
        <v/>
      </c>
      <c r="BO17" t="str">
        <f t="shared" si="8"/>
        <v/>
      </c>
      <c r="BP17" t="str">
        <f t="shared" si="9"/>
        <v/>
      </c>
      <c r="BQ17" s="51" t="str">
        <f t="shared" si="55"/>
        <v/>
      </c>
      <c r="BR17" s="16" t="str">
        <f t="shared" si="56"/>
        <v/>
      </c>
      <c r="BS17" s="30" t="str">
        <f t="shared" si="10"/>
        <v/>
      </c>
      <c r="BT17" s="54" t="str">
        <f>IF(B17="","",COUNTIF(I17:I17,'Race results'!$J$3)+COUNTIF(I17:I17,'Race results'!$K$3))</f>
        <v/>
      </c>
      <c r="BU17" s="54" t="str">
        <f>IF(B17="","",COUNTIF(J17:AW17,'Race results'!$J$2)+COUNTIF(J17:AW17,'Race results'!$K$2))</f>
        <v/>
      </c>
      <c r="BV17">
        <f ca="1">IF(No_Races=0,0,COUNT(I17:OFFSET(I17,0,No_Races-1)))</f>
        <v>0</v>
      </c>
    </row>
    <row r="18" spans="1:74" s="73" customFormat="1" ht="13.5" thickBot="1">
      <c r="A18" s="68" t="str">
        <f t="shared" si="11"/>
        <v/>
      </c>
      <c r="B18" s="69"/>
      <c r="C18" s="225"/>
      <c r="D18" s="70"/>
      <c r="E18" s="70"/>
      <c r="F18" s="70"/>
      <c r="G18" s="70"/>
      <c r="H18" s="71" t="str">
        <f t="shared" ca="1" si="12"/>
        <v/>
      </c>
      <c r="I18" s="231" t="str">
        <f t="shared" si="13"/>
        <v/>
      </c>
      <c r="J18" s="231" t="str">
        <f t="shared" si="14"/>
        <v/>
      </c>
      <c r="K18" s="231" t="str">
        <f t="shared" si="15"/>
        <v/>
      </c>
      <c r="L18" s="231" t="str">
        <f t="shared" si="16"/>
        <v/>
      </c>
      <c r="M18" s="231" t="str">
        <f t="shared" si="17"/>
        <v/>
      </c>
      <c r="N18" s="231" t="str">
        <f t="shared" si="18"/>
        <v/>
      </c>
      <c r="O18" s="231" t="str">
        <f t="shared" si="19"/>
        <v/>
      </c>
      <c r="P18" s="231" t="str">
        <f t="shared" si="20"/>
        <v/>
      </c>
      <c r="Q18" s="231" t="str">
        <f t="shared" si="21"/>
        <v/>
      </c>
      <c r="R18" s="231" t="str">
        <f t="shared" si="22"/>
        <v/>
      </c>
      <c r="S18" s="231" t="str">
        <f t="shared" si="23"/>
        <v/>
      </c>
      <c r="T18" s="231" t="str">
        <f t="shared" si="24"/>
        <v/>
      </c>
      <c r="U18" s="231" t="str">
        <f t="shared" si="25"/>
        <v/>
      </c>
      <c r="V18" s="231" t="str">
        <f t="shared" si="26"/>
        <v/>
      </c>
      <c r="W18" s="231" t="str">
        <f t="shared" si="27"/>
        <v/>
      </c>
      <c r="X18" s="231" t="str">
        <f t="shared" si="28"/>
        <v/>
      </c>
      <c r="Y18" s="231" t="str">
        <f t="shared" si="29"/>
        <v/>
      </c>
      <c r="Z18" s="231" t="str">
        <f t="shared" si="30"/>
        <v/>
      </c>
      <c r="AA18" s="231" t="str">
        <f t="shared" si="31"/>
        <v/>
      </c>
      <c r="AB18" s="231" t="str">
        <f t="shared" si="32"/>
        <v/>
      </c>
      <c r="AC18" s="231" t="str">
        <f t="shared" si="33"/>
        <v/>
      </c>
      <c r="AD18" s="231" t="str">
        <f t="shared" si="34"/>
        <v/>
      </c>
      <c r="AE18" s="231" t="str">
        <f t="shared" si="35"/>
        <v/>
      </c>
      <c r="AF18" s="231" t="str">
        <f t="shared" si="36"/>
        <v/>
      </c>
      <c r="AG18" s="231" t="str">
        <f t="shared" si="37"/>
        <v/>
      </c>
      <c r="AH18" s="231" t="str">
        <f t="shared" si="38"/>
        <v/>
      </c>
      <c r="AI18" s="231" t="str">
        <f t="shared" si="39"/>
        <v/>
      </c>
      <c r="AJ18" s="231" t="str">
        <f t="shared" si="40"/>
        <v/>
      </c>
      <c r="AK18" s="231" t="str">
        <f t="shared" si="41"/>
        <v/>
      </c>
      <c r="AL18" s="231" t="str">
        <f t="shared" si="42"/>
        <v/>
      </c>
      <c r="AM18" s="231" t="str">
        <f t="shared" si="43"/>
        <v/>
      </c>
      <c r="AN18" s="231" t="str">
        <f t="shared" si="44"/>
        <v/>
      </c>
      <c r="AO18" s="231" t="str">
        <f t="shared" si="45"/>
        <v/>
      </c>
      <c r="AP18" s="231" t="str">
        <f t="shared" si="46"/>
        <v/>
      </c>
      <c r="AQ18" s="231" t="str">
        <f t="shared" si="47"/>
        <v/>
      </c>
      <c r="AR18" s="231" t="str">
        <f t="shared" si="48"/>
        <v/>
      </c>
      <c r="AS18" s="231" t="str">
        <f t="shared" si="49"/>
        <v/>
      </c>
      <c r="AT18" s="231" t="str">
        <f t="shared" si="50"/>
        <v/>
      </c>
      <c r="AU18" s="231" t="str">
        <f t="shared" si="51"/>
        <v/>
      </c>
      <c r="AV18" s="231" t="str">
        <f t="shared" si="52"/>
        <v/>
      </c>
      <c r="AW18" s="232" t="str">
        <f t="shared" si="53"/>
        <v/>
      </c>
      <c r="AX18" s="72">
        <f ca="1">IF(No_Races=0,0,SUM(I18:OFFSET(I18,0,No_Races-1)))</f>
        <v>0</v>
      </c>
      <c r="AY18" s="72">
        <f ca="1">IF(No_Races=0,0,IF(No_Races&gt;AY$9-1,LARGE($I18:OFFSET($I18,0,No_Races-1),AY$7+$BT18+$BU18),0))</f>
        <v>0</v>
      </c>
      <c r="AZ18" s="72">
        <f ca="1">IF(No_Races=0,0,IF(No_Races&gt;AZ$9-1,LARGE($I18:OFFSET($I18,0,No_Races-1),AZ$7+$BT18+$BU18),0))</f>
        <v>0</v>
      </c>
      <c r="BA18" s="72">
        <f ca="1">IF(No_Races=0,0,IF(No_Races&gt;BA$9-1,LARGE($I18:OFFSET($I18,0,No_Races-1),BA$7+$BT18+$BU18),0))</f>
        <v>0</v>
      </c>
      <c r="BB18" s="72">
        <f ca="1">IF(No_Races=0,0,IF(No_Races&gt;BB$9-1,LARGE($I18:OFFSET($I18,0,No_Races-1),BB$7+$BT18+$BU18),0))</f>
        <v>0</v>
      </c>
      <c r="BC18" s="72">
        <f ca="1">IF(No_Races=0,0,IF(No_Races&gt;BC$9-1,LARGE($I18:OFFSET($I18,0,No_Races-1),BC$7+$BT18+$BU18),0))</f>
        <v>0</v>
      </c>
      <c r="BD18" s="72">
        <f ca="1">IF(No_Races=0,0,IF(No_Races&gt;BD$9-1,LARGE($I18:OFFSET($I18,0,No_Races-1),BD$7+$BT18+$BU18),0))</f>
        <v>0</v>
      </c>
      <c r="BE18" s="72" t="str">
        <f>IF(B18="","",G18/1000+INT((AX18-SUM(AY18:BD18))*1000)/1000+IF(COUNTIF(Summary!$D$7:$D$90,C18)&lt;1,0,VLOOKUP(C18,Summary!$D$7:$F$90,3,FALSE)/10000))</f>
        <v/>
      </c>
      <c r="BF18" s="72" t="str">
        <f t="shared" si="54"/>
        <v/>
      </c>
      <c r="BG18" s="73" t="str">
        <f t="shared" si="0"/>
        <v/>
      </c>
      <c r="BH18" s="73" t="str">
        <f t="shared" si="1"/>
        <v/>
      </c>
      <c r="BI18" s="73" t="str">
        <f t="shared" si="2"/>
        <v/>
      </c>
      <c r="BJ18" s="73" t="str">
        <f t="shared" si="3"/>
        <v/>
      </c>
      <c r="BK18" s="73" t="str">
        <f t="shared" si="4"/>
        <v/>
      </c>
      <c r="BL18" s="73" t="str">
        <f t="shared" si="5"/>
        <v/>
      </c>
      <c r="BM18" s="73" t="str">
        <f t="shared" si="6"/>
        <v/>
      </c>
      <c r="BN18" s="73" t="str">
        <f t="shared" si="7"/>
        <v/>
      </c>
      <c r="BO18" s="73" t="str">
        <f t="shared" si="8"/>
        <v/>
      </c>
      <c r="BP18" s="73" t="str">
        <f t="shared" si="9"/>
        <v/>
      </c>
      <c r="BQ18" s="74" t="str">
        <f t="shared" si="55"/>
        <v/>
      </c>
      <c r="BR18" s="75" t="str">
        <f t="shared" si="56"/>
        <v/>
      </c>
      <c r="BS18" s="76" t="str">
        <f t="shared" si="10"/>
        <v/>
      </c>
      <c r="BT18" s="135" t="str">
        <f>IF(B18="","",COUNTIF(I18:I18,'Race results'!$J$3)+COUNTIF(I18:I18,'Race results'!$K$3))</f>
        <v/>
      </c>
      <c r="BU18" s="135" t="str">
        <f>IF(B18="","",COUNTIF(J18:AW18,'Race results'!$J$2)+COUNTIF(J18:AW18,'Race results'!$K$2))</f>
        <v/>
      </c>
      <c r="BV18" s="73">
        <f ca="1">IF(No_Races=0,0,COUNT(I18:OFFSET(I18,0,No_Races-1)))</f>
        <v>0</v>
      </c>
    </row>
    <row r="19" spans="1:74">
      <c r="A19" s="68" t="str">
        <f t="shared" si="11"/>
        <v/>
      </c>
      <c r="B19" s="238"/>
      <c r="C19" s="239"/>
      <c r="D19" s="239"/>
      <c r="E19" s="239"/>
      <c r="F19" s="239"/>
      <c r="G19" s="78"/>
      <c r="H19" s="64" t="str">
        <f t="shared" ca="1" si="12"/>
        <v/>
      </c>
      <c r="I19" s="229" t="str">
        <f t="shared" si="13"/>
        <v/>
      </c>
      <c r="J19" s="229" t="str">
        <f t="shared" si="14"/>
        <v/>
      </c>
      <c r="K19" s="229" t="str">
        <f t="shared" si="15"/>
        <v/>
      </c>
      <c r="L19" s="229" t="str">
        <f t="shared" si="16"/>
        <v/>
      </c>
      <c r="M19" s="229" t="str">
        <f t="shared" si="17"/>
        <v/>
      </c>
      <c r="N19" s="229" t="str">
        <f t="shared" si="18"/>
        <v/>
      </c>
      <c r="O19" s="229" t="str">
        <f t="shared" si="19"/>
        <v/>
      </c>
      <c r="P19" s="229" t="str">
        <f t="shared" si="20"/>
        <v/>
      </c>
      <c r="Q19" s="229" t="str">
        <f t="shared" si="21"/>
        <v/>
      </c>
      <c r="R19" s="229" t="str">
        <f t="shared" si="22"/>
        <v/>
      </c>
      <c r="S19" s="229" t="str">
        <f t="shared" si="23"/>
        <v/>
      </c>
      <c r="T19" s="229" t="str">
        <f t="shared" si="24"/>
        <v/>
      </c>
      <c r="U19" s="229" t="str">
        <f t="shared" si="25"/>
        <v/>
      </c>
      <c r="V19" s="229" t="str">
        <f t="shared" si="26"/>
        <v/>
      </c>
      <c r="W19" s="229" t="str">
        <f t="shared" si="27"/>
        <v/>
      </c>
      <c r="X19" s="229" t="str">
        <f t="shared" si="28"/>
        <v/>
      </c>
      <c r="Y19" s="229" t="str">
        <f t="shared" si="29"/>
        <v/>
      </c>
      <c r="Z19" s="229" t="str">
        <f t="shared" si="30"/>
        <v/>
      </c>
      <c r="AA19" s="229" t="str">
        <f t="shared" si="31"/>
        <v/>
      </c>
      <c r="AB19" s="229" t="str">
        <f t="shared" si="32"/>
        <v/>
      </c>
      <c r="AC19" s="229" t="str">
        <f t="shared" si="33"/>
        <v/>
      </c>
      <c r="AD19" s="229" t="str">
        <f t="shared" si="34"/>
        <v/>
      </c>
      <c r="AE19" s="229" t="str">
        <f t="shared" si="35"/>
        <v/>
      </c>
      <c r="AF19" s="229" t="str">
        <f t="shared" si="36"/>
        <v/>
      </c>
      <c r="AG19" s="229" t="str">
        <f t="shared" si="37"/>
        <v/>
      </c>
      <c r="AH19" s="229" t="str">
        <f t="shared" si="38"/>
        <v/>
      </c>
      <c r="AI19" s="229" t="str">
        <f t="shared" si="39"/>
        <v/>
      </c>
      <c r="AJ19" s="229" t="str">
        <f t="shared" si="40"/>
        <v/>
      </c>
      <c r="AK19" s="229" t="str">
        <f t="shared" si="41"/>
        <v/>
      </c>
      <c r="AL19" s="229" t="str">
        <f t="shared" si="42"/>
        <v/>
      </c>
      <c r="AM19" s="229" t="str">
        <f t="shared" si="43"/>
        <v/>
      </c>
      <c r="AN19" s="229" t="str">
        <f t="shared" si="44"/>
        <v/>
      </c>
      <c r="AO19" s="229" t="str">
        <f t="shared" si="45"/>
        <v/>
      </c>
      <c r="AP19" s="229" t="str">
        <f t="shared" si="46"/>
        <v/>
      </c>
      <c r="AQ19" s="229" t="str">
        <f t="shared" si="47"/>
        <v/>
      </c>
      <c r="AR19" s="229" t="str">
        <f t="shared" si="48"/>
        <v/>
      </c>
      <c r="AS19" s="229" t="str">
        <f t="shared" si="49"/>
        <v/>
      </c>
      <c r="AT19" s="229" t="str">
        <f t="shared" si="50"/>
        <v/>
      </c>
      <c r="AU19" s="229" t="str">
        <f t="shared" si="51"/>
        <v/>
      </c>
      <c r="AV19" s="229" t="str">
        <f t="shared" si="52"/>
        <v/>
      </c>
      <c r="AW19" s="230" t="str">
        <f t="shared" si="53"/>
        <v/>
      </c>
      <c r="AX19" s="15">
        <f ca="1">IF(No_Races=0,0,SUM(I19:OFFSET(I19,0,No_Races-1)))</f>
        <v>0</v>
      </c>
      <c r="AY19" s="15">
        <f ca="1">IF(No_Races=0,0,IF(No_Races&gt;AY$9-1,LARGE($I19:OFFSET($I19,0,No_Races-1),AY$7+$BT19+$BU19),0))</f>
        <v>0</v>
      </c>
      <c r="AZ19" s="15">
        <f ca="1">IF(No_Races=0,0,IF(No_Races&gt;AZ$9-1,LARGE($I19:OFFSET($I19,0,No_Races-1),AZ$7+$BT19+$BU19),0))</f>
        <v>0</v>
      </c>
      <c r="BA19" s="15">
        <f ca="1">IF(No_Races=0,0,IF(No_Races&gt;BA$9-1,LARGE($I19:OFFSET($I19,0,No_Races-1),BA$7+$BT19+$BU19),0))</f>
        <v>0</v>
      </c>
      <c r="BB19" s="15">
        <f ca="1">IF(No_Races=0,0,IF(No_Races&gt;BB$9-1,LARGE($I19:OFFSET($I19,0,No_Races-1),BB$7+$BT19+$BU19),0))</f>
        <v>0</v>
      </c>
      <c r="BC19" s="15">
        <f ca="1">IF(No_Races=0,0,IF(No_Races&gt;BC$9-1,LARGE($I19:OFFSET($I19,0,No_Races-1),BC$7+$BT19+$BU19),0))</f>
        <v>0</v>
      </c>
      <c r="BD19" s="15">
        <f ca="1">IF(No_Races=0,0,IF(No_Races&gt;BD$9-1,LARGE($I19:OFFSET($I19,0,No_Races-1),BD$7+$BT19+$BU19),0))</f>
        <v>0</v>
      </c>
      <c r="BE19" s="15" t="str">
        <f>IF(B19="","",G19/1000+INT((AX19-SUM(AY19:BD19))*1000)/1000+IF(COUNTIF(Summary!$D$7:$D$90,C19)&lt;1,0,VLOOKUP(C19,Summary!$D$7:$F$90,3,FALSE)/10000))</f>
        <v/>
      </c>
      <c r="BF19" s="15" t="str">
        <f t="shared" si="54"/>
        <v/>
      </c>
      <c r="BG19" t="str">
        <f t="shared" si="0"/>
        <v/>
      </c>
      <c r="BH19" t="str">
        <f t="shared" si="1"/>
        <v/>
      </c>
      <c r="BI19" t="str">
        <f t="shared" si="2"/>
        <v/>
      </c>
      <c r="BJ19" t="str">
        <f t="shared" si="3"/>
        <v/>
      </c>
      <c r="BK19" t="str">
        <f t="shared" si="4"/>
        <v/>
      </c>
      <c r="BL19" t="str">
        <f t="shared" si="5"/>
        <v/>
      </c>
      <c r="BM19" t="str">
        <f t="shared" si="6"/>
        <v/>
      </c>
      <c r="BN19" t="str">
        <f t="shared" si="7"/>
        <v/>
      </c>
      <c r="BO19" t="str">
        <f t="shared" si="8"/>
        <v/>
      </c>
      <c r="BP19" t="str">
        <f t="shared" si="9"/>
        <v/>
      </c>
      <c r="BQ19" s="51" t="str">
        <f t="shared" si="55"/>
        <v/>
      </c>
      <c r="BR19" s="16" t="str">
        <f t="shared" si="56"/>
        <v/>
      </c>
      <c r="BS19" s="30" t="str">
        <f t="shared" si="10"/>
        <v/>
      </c>
      <c r="BT19" s="54" t="str">
        <f>IF(B19="","",COUNTIF(I19:I19,'Race results'!$J$3)+COUNTIF(I19:I19,'Race results'!$K$3))</f>
        <v/>
      </c>
      <c r="BU19" s="54" t="str">
        <f>IF(B19="","",COUNTIF(J19:AW19,'Race results'!$J$2)+COUNTIF(J19:AW19,'Race results'!$K$2))</f>
        <v/>
      </c>
      <c r="BV19">
        <f ca="1">IF(No_Races=0,0,COUNT(I19:OFFSET(I19,0,No_Races-1)))</f>
        <v>0</v>
      </c>
    </row>
    <row r="20" spans="1:74">
      <c r="A20" s="68" t="str">
        <f t="shared" si="11"/>
        <v/>
      </c>
      <c r="B20" s="77"/>
      <c r="C20" s="244"/>
      <c r="D20" s="78"/>
      <c r="E20" s="78"/>
      <c r="F20" s="78"/>
      <c r="G20" s="78"/>
      <c r="H20" s="64" t="str">
        <f t="shared" ca="1" si="12"/>
        <v/>
      </c>
      <c r="I20" s="229" t="str">
        <f t="shared" si="13"/>
        <v/>
      </c>
      <c r="J20" s="229" t="str">
        <f t="shared" si="14"/>
        <v/>
      </c>
      <c r="K20" s="229" t="str">
        <f t="shared" si="15"/>
        <v/>
      </c>
      <c r="L20" s="229" t="str">
        <f t="shared" si="16"/>
        <v/>
      </c>
      <c r="M20" s="229" t="str">
        <f t="shared" si="17"/>
        <v/>
      </c>
      <c r="N20" s="229" t="str">
        <f t="shared" si="18"/>
        <v/>
      </c>
      <c r="O20" s="229" t="str">
        <f t="shared" si="19"/>
        <v/>
      </c>
      <c r="P20" s="229" t="str">
        <f t="shared" si="20"/>
        <v/>
      </c>
      <c r="Q20" s="229" t="str">
        <f t="shared" si="21"/>
        <v/>
      </c>
      <c r="R20" s="229" t="str">
        <f t="shared" si="22"/>
        <v/>
      </c>
      <c r="S20" s="229" t="str">
        <f t="shared" si="23"/>
        <v/>
      </c>
      <c r="T20" s="229" t="str">
        <f t="shared" si="24"/>
        <v/>
      </c>
      <c r="U20" s="229" t="str">
        <f t="shared" si="25"/>
        <v/>
      </c>
      <c r="V20" s="229" t="str">
        <f t="shared" si="26"/>
        <v/>
      </c>
      <c r="W20" s="229" t="str">
        <f t="shared" si="27"/>
        <v/>
      </c>
      <c r="X20" s="229" t="str">
        <f t="shared" si="28"/>
        <v/>
      </c>
      <c r="Y20" s="229" t="str">
        <f t="shared" si="29"/>
        <v/>
      </c>
      <c r="Z20" s="229" t="str">
        <f t="shared" si="30"/>
        <v/>
      </c>
      <c r="AA20" s="229" t="str">
        <f t="shared" si="31"/>
        <v/>
      </c>
      <c r="AB20" s="229" t="str">
        <f t="shared" si="32"/>
        <v/>
      </c>
      <c r="AC20" s="229" t="str">
        <f t="shared" si="33"/>
        <v/>
      </c>
      <c r="AD20" s="229" t="str">
        <f t="shared" si="34"/>
        <v/>
      </c>
      <c r="AE20" s="229" t="str">
        <f t="shared" si="35"/>
        <v/>
      </c>
      <c r="AF20" s="229" t="str">
        <f t="shared" si="36"/>
        <v/>
      </c>
      <c r="AG20" s="229" t="str">
        <f t="shared" si="37"/>
        <v/>
      </c>
      <c r="AH20" s="229" t="str">
        <f t="shared" si="38"/>
        <v/>
      </c>
      <c r="AI20" s="229" t="str">
        <f t="shared" si="39"/>
        <v/>
      </c>
      <c r="AJ20" s="229" t="str">
        <f t="shared" si="40"/>
        <v/>
      </c>
      <c r="AK20" s="229" t="str">
        <f t="shared" si="41"/>
        <v/>
      </c>
      <c r="AL20" s="229" t="str">
        <f t="shared" si="42"/>
        <v/>
      </c>
      <c r="AM20" s="229" t="str">
        <f t="shared" si="43"/>
        <v/>
      </c>
      <c r="AN20" s="229" t="str">
        <f t="shared" si="44"/>
        <v/>
      </c>
      <c r="AO20" s="229" t="str">
        <f t="shared" si="45"/>
        <v/>
      </c>
      <c r="AP20" s="229" t="str">
        <f t="shared" si="46"/>
        <v/>
      </c>
      <c r="AQ20" s="229" t="str">
        <f t="shared" si="47"/>
        <v/>
      </c>
      <c r="AR20" s="229" t="str">
        <f t="shared" si="48"/>
        <v/>
      </c>
      <c r="AS20" s="229" t="str">
        <f t="shared" si="49"/>
        <v/>
      </c>
      <c r="AT20" s="229" t="str">
        <f t="shared" si="50"/>
        <v/>
      </c>
      <c r="AU20" s="229" t="str">
        <f t="shared" si="51"/>
        <v/>
      </c>
      <c r="AV20" s="229" t="str">
        <f t="shared" si="52"/>
        <v/>
      </c>
      <c r="AW20" s="230" t="str">
        <f t="shared" si="53"/>
        <v/>
      </c>
      <c r="AX20" s="15">
        <f ca="1">IF(No_Races=0,0,SUM(I20:OFFSET(I20,0,No_Races-1)))</f>
        <v>0</v>
      </c>
      <c r="AY20" s="15">
        <f ca="1">IF(No_Races=0,0,IF(No_Races&gt;AY$9-1,LARGE($I20:OFFSET($I20,0,No_Races-1),AY$7+$BT20+$BU20),0))</f>
        <v>0</v>
      </c>
      <c r="AZ20" s="15">
        <f ca="1">IF(No_Races=0,0,IF(No_Races&gt;AZ$9-1,LARGE($I20:OFFSET($I20,0,No_Races-1),AZ$7+$BT20+$BU20),0))</f>
        <v>0</v>
      </c>
      <c r="BA20" s="15">
        <f ca="1">IF(No_Races=0,0,IF(No_Races&gt;BA$9-1,LARGE($I20:OFFSET($I20,0,No_Races-1),BA$7+$BT20+$BU20),0))</f>
        <v>0</v>
      </c>
      <c r="BB20" s="15">
        <f ca="1">IF(No_Races=0,0,IF(No_Races&gt;BB$9-1,LARGE($I20:OFFSET($I20,0,No_Races-1),BB$7+$BT20+$BU20),0))</f>
        <v>0</v>
      </c>
      <c r="BC20" s="15">
        <f ca="1">IF(No_Races=0,0,IF(No_Races&gt;BC$9-1,LARGE($I20:OFFSET($I20,0,No_Races-1),BC$7+$BT20+$BU20),0))</f>
        <v>0</v>
      </c>
      <c r="BD20" s="15">
        <f ca="1">IF(No_Races=0,0,IF(No_Races&gt;BD$9-1,LARGE($I20:OFFSET($I20,0,No_Races-1),BD$7+$BT20+$BU20),0))</f>
        <v>0</v>
      </c>
      <c r="BE20" s="15" t="str">
        <f>IF(B20="","",G20/1000+INT((AX20-SUM(AY20:BD20))*1000)/1000+IF(COUNTIF(Summary!$D$7:$D$90,C20)&lt;1,0,VLOOKUP(C20,Summary!$D$7:$F$90,3,FALSE)/10000))</f>
        <v/>
      </c>
      <c r="BF20" s="15" t="str">
        <f t="shared" si="54"/>
        <v/>
      </c>
      <c r="BG20" t="str">
        <f t="shared" si="0"/>
        <v/>
      </c>
      <c r="BH20" t="str">
        <f t="shared" si="1"/>
        <v/>
      </c>
      <c r="BI20" t="str">
        <f t="shared" si="2"/>
        <v/>
      </c>
      <c r="BJ20" t="str">
        <f t="shared" si="3"/>
        <v/>
      </c>
      <c r="BK20" t="str">
        <f t="shared" si="4"/>
        <v/>
      </c>
      <c r="BL20" t="str">
        <f t="shared" si="5"/>
        <v/>
      </c>
      <c r="BM20" t="str">
        <f t="shared" si="6"/>
        <v/>
      </c>
      <c r="BN20" t="str">
        <f t="shared" si="7"/>
        <v/>
      </c>
      <c r="BO20" t="str">
        <f t="shared" si="8"/>
        <v/>
      </c>
      <c r="BP20" t="str">
        <f t="shared" si="9"/>
        <v/>
      </c>
      <c r="BQ20" s="51" t="str">
        <f t="shared" si="55"/>
        <v/>
      </c>
      <c r="BR20" s="16" t="str">
        <f t="shared" si="56"/>
        <v/>
      </c>
      <c r="BS20" s="30" t="str">
        <f t="shared" si="10"/>
        <v/>
      </c>
      <c r="BT20" s="54" t="str">
        <f>IF(B20="","",COUNTIF(I20:I20,'Race results'!$J$3)+COUNTIF(I20:I20,'Race results'!$K$3))</f>
        <v/>
      </c>
      <c r="BU20" s="54" t="str">
        <f>IF(B20="","",COUNTIF(J20:AW20,'Race results'!$J$2)+COUNTIF(J20:AW20,'Race results'!$K$2))</f>
        <v/>
      </c>
      <c r="BV20">
        <f ca="1">IF(No_Races=0,0,COUNT(I20:OFFSET(I20,0,No_Races-1)))</f>
        <v>0</v>
      </c>
    </row>
    <row r="21" spans="1:74" s="73" customFormat="1" ht="13.5" thickBot="1">
      <c r="A21" s="68" t="str">
        <f t="shared" si="11"/>
        <v/>
      </c>
      <c r="B21" s="69"/>
      <c r="C21" s="225"/>
      <c r="D21" s="70"/>
      <c r="E21" s="70"/>
      <c r="F21" s="70"/>
      <c r="G21" s="70"/>
      <c r="H21" s="71" t="str">
        <f t="shared" ca="1" si="12"/>
        <v/>
      </c>
      <c r="I21" s="231" t="str">
        <f t="shared" si="13"/>
        <v/>
      </c>
      <c r="J21" s="231" t="str">
        <f t="shared" si="14"/>
        <v/>
      </c>
      <c r="K21" s="231" t="str">
        <f t="shared" si="15"/>
        <v/>
      </c>
      <c r="L21" s="231" t="str">
        <f t="shared" si="16"/>
        <v/>
      </c>
      <c r="M21" s="231" t="str">
        <f t="shared" si="17"/>
        <v/>
      </c>
      <c r="N21" s="231" t="str">
        <f t="shared" si="18"/>
        <v/>
      </c>
      <c r="O21" s="231" t="str">
        <f t="shared" si="19"/>
        <v/>
      </c>
      <c r="P21" s="231" t="str">
        <f t="shared" si="20"/>
        <v/>
      </c>
      <c r="Q21" s="231" t="str">
        <f t="shared" si="21"/>
        <v/>
      </c>
      <c r="R21" s="231" t="str">
        <f t="shared" si="22"/>
        <v/>
      </c>
      <c r="S21" s="231" t="str">
        <f t="shared" si="23"/>
        <v/>
      </c>
      <c r="T21" s="231" t="str">
        <f t="shared" si="24"/>
        <v/>
      </c>
      <c r="U21" s="231" t="str">
        <f t="shared" si="25"/>
        <v/>
      </c>
      <c r="V21" s="231" t="str">
        <f t="shared" si="26"/>
        <v/>
      </c>
      <c r="W21" s="231" t="str">
        <f t="shared" si="27"/>
        <v/>
      </c>
      <c r="X21" s="231" t="str">
        <f t="shared" si="28"/>
        <v/>
      </c>
      <c r="Y21" s="231" t="str">
        <f t="shared" si="29"/>
        <v/>
      </c>
      <c r="Z21" s="231" t="str">
        <f t="shared" si="30"/>
        <v/>
      </c>
      <c r="AA21" s="231" t="str">
        <f t="shared" si="31"/>
        <v/>
      </c>
      <c r="AB21" s="231" t="str">
        <f t="shared" si="32"/>
        <v/>
      </c>
      <c r="AC21" s="231" t="str">
        <f t="shared" si="33"/>
        <v/>
      </c>
      <c r="AD21" s="231" t="str">
        <f t="shared" si="34"/>
        <v/>
      </c>
      <c r="AE21" s="231" t="str">
        <f t="shared" si="35"/>
        <v/>
      </c>
      <c r="AF21" s="231" t="str">
        <f t="shared" si="36"/>
        <v/>
      </c>
      <c r="AG21" s="231" t="str">
        <f t="shared" si="37"/>
        <v/>
      </c>
      <c r="AH21" s="231" t="str">
        <f t="shared" si="38"/>
        <v/>
      </c>
      <c r="AI21" s="231" t="str">
        <f t="shared" si="39"/>
        <v/>
      </c>
      <c r="AJ21" s="231" t="str">
        <f t="shared" si="40"/>
        <v/>
      </c>
      <c r="AK21" s="231" t="str">
        <f t="shared" si="41"/>
        <v/>
      </c>
      <c r="AL21" s="231" t="str">
        <f t="shared" si="42"/>
        <v/>
      </c>
      <c r="AM21" s="231" t="str">
        <f t="shared" si="43"/>
        <v/>
      </c>
      <c r="AN21" s="231" t="str">
        <f t="shared" si="44"/>
        <v/>
      </c>
      <c r="AO21" s="231" t="str">
        <f t="shared" si="45"/>
        <v/>
      </c>
      <c r="AP21" s="231" t="str">
        <f t="shared" si="46"/>
        <v/>
      </c>
      <c r="AQ21" s="231" t="str">
        <f t="shared" si="47"/>
        <v/>
      </c>
      <c r="AR21" s="231" t="str">
        <f t="shared" si="48"/>
        <v/>
      </c>
      <c r="AS21" s="231" t="str">
        <f t="shared" si="49"/>
        <v/>
      </c>
      <c r="AT21" s="231" t="str">
        <f t="shared" si="50"/>
        <v/>
      </c>
      <c r="AU21" s="231" t="str">
        <f t="shared" si="51"/>
        <v/>
      </c>
      <c r="AV21" s="231" t="str">
        <f t="shared" si="52"/>
        <v/>
      </c>
      <c r="AW21" s="232" t="str">
        <f t="shared" si="53"/>
        <v/>
      </c>
      <c r="AX21" s="72">
        <f ca="1">IF(No_Races=0,0,SUM(I21:OFFSET(I21,0,No_Races-1)))</f>
        <v>0</v>
      </c>
      <c r="AY21" s="72">
        <f ca="1">IF(No_Races=0,0,IF(No_Races&gt;AY$9-1,LARGE($I21:OFFSET($I21,0,No_Races-1),AY$7+$BT21+$BU21),0))</f>
        <v>0</v>
      </c>
      <c r="AZ21" s="72">
        <f ca="1">IF(No_Races=0,0,IF(No_Races&gt;AZ$9-1,LARGE($I21:OFFSET($I21,0,No_Races-1),AZ$7+$BT21+$BU21),0))</f>
        <v>0</v>
      </c>
      <c r="BA21" s="72">
        <f ca="1">IF(No_Races=0,0,IF(No_Races&gt;BA$9-1,LARGE($I21:OFFSET($I21,0,No_Races-1),BA$7+$BT21+$BU21),0))</f>
        <v>0</v>
      </c>
      <c r="BB21" s="72">
        <f ca="1">IF(No_Races=0,0,IF(No_Races&gt;BB$9-1,LARGE($I21:OFFSET($I21,0,No_Races-1),BB$7+$BT21+$BU21),0))</f>
        <v>0</v>
      </c>
      <c r="BC21" s="72">
        <f ca="1">IF(No_Races=0,0,IF(No_Races&gt;BC$9-1,LARGE($I21:OFFSET($I21,0,No_Races-1),BC$7+$BT21+$BU21),0))</f>
        <v>0</v>
      </c>
      <c r="BD21" s="72">
        <f ca="1">IF(No_Races=0,0,IF(No_Races&gt;BD$9-1,LARGE($I21:OFFSET($I21,0,No_Races-1),BD$7+$BT21+$BU21),0))</f>
        <v>0</v>
      </c>
      <c r="BE21" s="72" t="str">
        <f>IF(B21="","",G21/1000+INT((AX21-SUM(AY21:BD21))*1000)/1000+IF(COUNTIF(Summary!$D$7:$D$90,C21)&lt;1,0,VLOOKUP(C21,Summary!$D$7:$F$90,3,FALSE)/10000))</f>
        <v/>
      </c>
      <c r="BF21" s="72" t="str">
        <f t="shared" si="54"/>
        <v/>
      </c>
      <c r="BG21" s="73" t="str">
        <f t="shared" si="0"/>
        <v/>
      </c>
      <c r="BH21" s="73" t="str">
        <f t="shared" si="1"/>
        <v/>
      </c>
      <c r="BI21" s="73" t="str">
        <f t="shared" si="2"/>
        <v/>
      </c>
      <c r="BJ21" s="73" t="str">
        <f t="shared" si="3"/>
        <v/>
      </c>
      <c r="BK21" s="73" t="str">
        <f t="shared" si="4"/>
        <v/>
      </c>
      <c r="BL21" s="73" t="str">
        <f t="shared" si="5"/>
        <v/>
      </c>
      <c r="BM21" s="73" t="str">
        <f t="shared" si="6"/>
        <v/>
      </c>
      <c r="BN21" s="73" t="str">
        <f t="shared" si="7"/>
        <v/>
      </c>
      <c r="BO21" s="73" t="str">
        <f t="shared" si="8"/>
        <v/>
      </c>
      <c r="BP21" s="73" t="str">
        <f t="shared" si="9"/>
        <v/>
      </c>
      <c r="BQ21" s="74" t="str">
        <f t="shared" si="55"/>
        <v/>
      </c>
      <c r="BR21" s="75" t="str">
        <f t="shared" si="56"/>
        <v/>
      </c>
      <c r="BS21" s="76" t="str">
        <f t="shared" si="10"/>
        <v/>
      </c>
      <c r="BT21" s="135" t="str">
        <f>IF(B21="","",COUNTIF(I21:I21,'Race results'!$J$3)+COUNTIF(I21:I21,'Race results'!$K$3))</f>
        <v/>
      </c>
      <c r="BU21" s="135" t="str">
        <f>IF(B21="","",COUNTIF(J21:AW21,'Race results'!$J$2)+COUNTIF(J21:AW21,'Race results'!$K$2))</f>
        <v/>
      </c>
      <c r="BV21" s="73">
        <f ca="1">IF(No_Races=0,0,COUNT(I21:OFFSET(I21,0,No_Races-1)))</f>
        <v>0</v>
      </c>
    </row>
    <row r="22" spans="1:74">
      <c r="A22" s="68" t="str">
        <f t="shared" si="11"/>
        <v/>
      </c>
      <c r="B22" s="77"/>
      <c r="C22" s="244"/>
      <c r="D22" s="78"/>
      <c r="E22" s="78"/>
      <c r="F22" s="78"/>
      <c r="G22" s="78"/>
      <c r="H22" s="64" t="str">
        <f t="shared" ca="1" si="12"/>
        <v/>
      </c>
      <c r="I22" s="229" t="str">
        <f t="shared" si="13"/>
        <v/>
      </c>
      <c r="J22" s="229" t="str">
        <f t="shared" si="14"/>
        <v/>
      </c>
      <c r="K22" s="229" t="str">
        <f t="shared" si="15"/>
        <v/>
      </c>
      <c r="L22" s="229" t="str">
        <f t="shared" si="16"/>
        <v/>
      </c>
      <c r="M22" s="229" t="str">
        <f t="shared" si="17"/>
        <v/>
      </c>
      <c r="N22" s="229" t="str">
        <f t="shared" si="18"/>
        <v/>
      </c>
      <c r="O22" s="229" t="str">
        <f t="shared" si="19"/>
        <v/>
      </c>
      <c r="P22" s="229" t="str">
        <f t="shared" si="20"/>
        <v/>
      </c>
      <c r="Q22" s="229" t="str">
        <f t="shared" si="21"/>
        <v/>
      </c>
      <c r="R22" s="229" t="str">
        <f t="shared" si="22"/>
        <v/>
      </c>
      <c r="S22" s="229" t="str">
        <f t="shared" si="23"/>
        <v/>
      </c>
      <c r="T22" s="229" t="str">
        <f t="shared" si="24"/>
        <v/>
      </c>
      <c r="U22" s="229" t="str">
        <f t="shared" si="25"/>
        <v/>
      </c>
      <c r="V22" s="229" t="str">
        <f t="shared" si="26"/>
        <v/>
      </c>
      <c r="W22" s="229" t="str">
        <f t="shared" si="27"/>
        <v/>
      </c>
      <c r="X22" s="229" t="str">
        <f t="shared" si="28"/>
        <v/>
      </c>
      <c r="Y22" s="229" t="str">
        <f t="shared" si="29"/>
        <v/>
      </c>
      <c r="Z22" s="229" t="str">
        <f t="shared" si="30"/>
        <v/>
      </c>
      <c r="AA22" s="229" t="str">
        <f t="shared" si="31"/>
        <v/>
      </c>
      <c r="AB22" s="229" t="str">
        <f t="shared" si="32"/>
        <v/>
      </c>
      <c r="AC22" s="229" t="str">
        <f t="shared" si="33"/>
        <v/>
      </c>
      <c r="AD22" s="229" t="str">
        <f t="shared" si="34"/>
        <v/>
      </c>
      <c r="AE22" s="229" t="str">
        <f t="shared" si="35"/>
        <v/>
      </c>
      <c r="AF22" s="229" t="str">
        <f t="shared" si="36"/>
        <v/>
      </c>
      <c r="AG22" s="229" t="str">
        <f t="shared" si="37"/>
        <v/>
      </c>
      <c r="AH22" s="229" t="str">
        <f t="shared" si="38"/>
        <v/>
      </c>
      <c r="AI22" s="229" t="str">
        <f t="shared" si="39"/>
        <v/>
      </c>
      <c r="AJ22" s="229" t="str">
        <f t="shared" si="40"/>
        <v/>
      </c>
      <c r="AK22" s="229" t="str">
        <f t="shared" si="41"/>
        <v/>
      </c>
      <c r="AL22" s="229" t="str">
        <f t="shared" si="42"/>
        <v/>
      </c>
      <c r="AM22" s="229" t="str">
        <f t="shared" si="43"/>
        <v/>
      </c>
      <c r="AN22" s="229" t="str">
        <f t="shared" si="44"/>
        <v/>
      </c>
      <c r="AO22" s="229" t="str">
        <f t="shared" si="45"/>
        <v/>
      </c>
      <c r="AP22" s="229" t="str">
        <f t="shared" si="46"/>
        <v/>
      </c>
      <c r="AQ22" s="229" t="str">
        <f t="shared" si="47"/>
        <v/>
      </c>
      <c r="AR22" s="229" t="str">
        <f t="shared" si="48"/>
        <v/>
      </c>
      <c r="AS22" s="229" t="str">
        <f t="shared" si="49"/>
        <v/>
      </c>
      <c r="AT22" s="229" t="str">
        <f t="shared" si="50"/>
        <v/>
      </c>
      <c r="AU22" s="229" t="str">
        <f t="shared" si="51"/>
        <v/>
      </c>
      <c r="AV22" s="229" t="str">
        <f t="shared" si="52"/>
        <v/>
      </c>
      <c r="AW22" s="230" t="str">
        <f t="shared" si="53"/>
        <v/>
      </c>
      <c r="AX22" s="15">
        <f ca="1">IF(No_Races=0,0,SUM(I22:OFFSET(I22,0,No_Races-1)))</f>
        <v>0</v>
      </c>
      <c r="AY22" s="15">
        <f ca="1">IF(No_Races=0,0,IF(No_Races&gt;AY$9-1,LARGE($I22:OFFSET($I22,0,No_Races-1),AY$7+$BT22+$BU22),0))</f>
        <v>0</v>
      </c>
      <c r="AZ22" s="15">
        <f ca="1">IF(No_Races=0,0,IF(No_Races&gt;AZ$9-1,LARGE($I22:OFFSET($I22,0,No_Races-1),AZ$7+$BT22+$BU22),0))</f>
        <v>0</v>
      </c>
      <c r="BA22" s="15">
        <f ca="1">IF(No_Races=0,0,IF(No_Races&gt;BA$9-1,LARGE($I22:OFFSET($I22,0,No_Races-1),BA$7+$BT22+$BU22),0))</f>
        <v>0</v>
      </c>
      <c r="BB22" s="15">
        <f ca="1">IF(No_Races=0,0,IF(No_Races&gt;BB$9-1,LARGE($I22:OFFSET($I22,0,No_Races-1),BB$7+$BT22+$BU22),0))</f>
        <v>0</v>
      </c>
      <c r="BC22" s="15">
        <f ca="1">IF(No_Races=0,0,IF(No_Races&gt;BC$9-1,LARGE($I22:OFFSET($I22,0,No_Races-1),BC$7+$BT22+$BU22),0))</f>
        <v>0</v>
      </c>
      <c r="BD22" s="15">
        <f ca="1">IF(No_Races=0,0,IF(No_Races&gt;BD$9-1,LARGE($I22:OFFSET($I22,0,No_Races-1),BD$7+$BT22+$BU22),0))</f>
        <v>0</v>
      </c>
      <c r="BE22" s="15" t="str">
        <f>IF(B22="","",G22/1000+INT((AX22-SUM(AY22:BD22))*1000)/1000+IF(COUNTIF(Summary!$D$7:$D$90,C22)&lt;1,0,VLOOKUP(C22,Summary!$D$7:$F$90,3,FALSE)/10000))</f>
        <v/>
      </c>
      <c r="BF22" s="15" t="str">
        <f t="shared" si="54"/>
        <v/>
      </c>
      <c r="BG22" t="str">
        <f t="shared" si="0"/>
        <v/>
      </c>
      <c r="BH22" t="str">
        <f t="shared" si="1"/>
        <v/>
      </c>
      <c r="BI22" t="str">
        <f t="shared" si="2"/>
        <v/>
      </c>
      <c r="BJ22" t="str">
        <f t="shared" si="3"/>
        <v/>
      </c>
      <c r="BK22" t="str">
        <f t="shared" si="4"/>
        <v/>
      </c>
      <c r="BL22" t="str">
        <f t="shared" si="5"/>
        <v/>
      </c>
      <c r="BM22" t="str">
        <f t="shared" si="6"/>
        <v/>
      </c>
      <c r="BN22" t="str">
        <f t="shared" si="7"/>
        <v/>
      </c>
      <c r="BO22" t="str">
        <f t="shared" si="8"/>
        <v/>
      </c>
      <c r="BP22" t="str">
        <f t="shared" si="9"/>
        <v/>
      </c>
      <c r="BQ22" s="51" t="str">
        <f t="shared" si="55"/>
        <v/>
      </c>
      <c r="BR22" s="16" t="str">
        <f t="shared" si="56"/>
        <v/>
      </c>
      <c r="BS22" s="30" t="str">
        <f t="shared" si="10"/>
        <v/>
      </c>
      <c r="BT22" s="54" t="str">
        <f>IF(B22="","",COUNTIF(I22:I22,'Race results'!$J$3)+COUNTIF(I22:I22,'Race results'!$K$3))</f>
        <v/>
      </c>
      <c r="BU22" s="54" t="str">
        <f>IF(B22="","",COUNTIF(J22:AW22,'Race results'!$J$2)+COUNTIF(J22:AW22,'Race results'!$K$2))</f>
        <v/>
      </c>
      <c r="BV22">
        <f ca="1">IF(No_Races=0,0,COUNT(I22:OFFSET(I22,0,No_Races-1)))</f>
        <v>0</v>
      </c>
    </row>
    <row r="23" spans="1:74">
      <c r="A23" s="68" t="str">
        <f t="shared" si="11"/>
        <v/>
      </c>
      <c r="B23" s="63"/>
      <c r="C23" s="239"/>
      <c r="D23" s="42"/>
      <c r="E23" s="42"/>
      <c r="F23" s="42"/>
      <c r="G23" s="42"/>
      <c r="H23" s="64" t="str">
        <f t="shared" ca="1" si="12"/>
        <v/>
      </c>
      <c r="I23" s="229" t="str">
        <f t="shared" si="13"/>
        <v/>
      </c>
      <c r="J23" s="229" t="str">
        <f t="shared" si="14"/>
        <v/>
      </c>
      <c r="K23" s="229" t="str">
        <f t="shared" si="15"/>
        <v/>
      </c>
      <c r="L23" s="229" t="str">
        <f t="shared" si="16"/>
        <v/>
      </c>
      <c r="M23" s="229" t="str">
        <f t="shared" si="17"/>
        <v/>
      </c>
      <c r="N23" s="229" t="str">
        <f t="shared" si="18"/>
        <v/>
      </c>
      <c r="O23" s="229" t="str">
        <f t="shared" si="19"/>
        <v/>
      </c>
      <c r="P23" s="229" t="str">
        <f t="shared" si="20"/>
        <v/>
      </c>
      <c r="Q23" s="229" t="str">
        <f t="shared" si="21"/>
        <v/>
      </c>
      <c r="R23" s="229" t="str">
        <f t="shared" si="22"/>
        <v/>
      </c>
      <c r="S23" s="229" t="str">
        <f t="shared" si="23"/>
        <v/>
      </c>
      <c r="T23" s="229" t="str">
        <f t="shared" si="24"/>
        <v/>
      </c>
      <c r="U23" s="229" t="str">
        <f t="shared" si="25"/>
        <v/>
      </c>
      <c r="V23" s="229" t="str">
        <f t="shared" si="26"/>
        <v/>
      </c>
      <c r="W23" s="229" t="str">
        <f t="shared" si="27"/>
        <v/>
      </c>
      <c r="X23" s="229" t="str">
        <f t="shared" si="28"/>
        <v/>
      </c>
      <c r="Y23" s="229" t="str">
        <f t="shared" si="29"/>
        <v/>
      </c>
      <c r="Z23" s="229" t="str">
        <f t="shared" si="30"/>
        <v/>
      </c>
      <c r="AA23" s="229" t="str">
        <f t="shared" si="31"/>
        <v/>
      </c>
      <c r="AB23" s="229" t="str">
        <f t="shared" si="32"/>
        <v/>
      </c>
      <c r="AC23" s="229" t="str">
        <f t="shared" si="33"/>
        <v/>
      </c>
      <c r="AD23" s="229" t="str">
        <f t="shared" si="34"/>
        <v/>
      </c>
      <c r="AE23" s="229" t="str">
        <f t="shared" si="35"/>
        <v/>
      </c>
      <c r="AF23" s="229" t="str">
        <f t="shared" si="36"/>
        <v/>
      </c>
      <c r="AG23" s="229" t="str">
        <f t="shared" si="37"/>
        <v/>
      </c>
      <c r="AH23" s="229" t="str">
        <f t="shared" si="38"/>
        <v/>
      </c>
      <c r="AI23" s="229" t="str">
        <f t="shared" si="39"/>
        <v/>
      </c>
      <c r="AJ23" s="229" t="str">
        <f t="shared" si="40"/>
        <v/>
      </c>
      <c r="AK23" s="229" t="str">
        <f t="shared" si="41"/>
        <v/>
      </c>
      <c r="AL23" s="229" t="str">
        <f t="shared" si="42"/>
        <v/>
      </c>
      <c r="AM23" s="229" t="str">
        <f t="shared" si="43"/>
        <v/>
      </c>
      <c r="AN23" s="229" t="str">
        <f t="shared" si="44"/>
        <v/>
      </c>
      <c r="AO23" s="229" t="str">
        <f t="shared" si="45"/>
        <v/>
      </c>
      <c r="AP23" s="229" t="str">
        <f t="shared" si="46"/>
        <v/>
      </c>
      <c r="AQ23" s="229" t="str">
        <f t="shared" si="47"/>
        <v/>
      </c>
      <c r="AR23" s="229" t="str">
        <f t="shared" si="48"/>
        <v/>
      </c>
      <c r="AS23" s="229" t="str">
        <f t="shared" si="49"/>
        <v/>
      </c>
      <c r="AT23" s="229" t="str">
        <f t="shared" si="50"/>
        <v/>
      </c>
      <c r="AU23" s="229" t="str">
        <f t="shared" si="51"/>
        <v/>
      </c>
      <c r="AV23" s="229" t="str">
        <f t="shared" si="52"/>
        <v/>
      </c>
      <c r="AW23" s="230" t="str">
        <f t="shared" si="53"/>
        <v/>
      </c>
      <c r="AX23" s="15">
        <f ca="1">IF(No_Races=0,0,SUM(I23:OFFSET(I23,0,No_Races-1)))</f>
        <v>0</v>
      </c>
      <c r="AY23" s="15">
        <f ca="1">IF(No_Races=0,0,IF(No_Races&gt;AY$9-1,LARGE($I23:OFFSET($I23,0,No_Races-1),AY$7+$BT23+$BU23),0))</f>
        <v>0</v>
      </c>
      <c r="AZ23" s="15">
        <f ca="1">IF(No_Races=0,0,IF(No_Races&gt;AZ$9-1,LARGE($I23:OFFSET($I23,0,No_Races-1),AZ$7+$BT23+$BU23),0))</f>
        <v>0</v>
      </c>
      <c r="BA23" s="15">
        <f ca="1">IF(No_Races=0,0,IF(No_Races&gt;BA$9-1,LARGE($I23:OFFSET($I23,0,No_Races-1),BA$7+$BT23+$BU23),0))</f>
        <v>0</v>
      </c>
      <c r="BB23" s="15">
        <f ca="1">IF(No_Races=0,0,IF(No_Races&gt;BB$9-1,LARGE($I23:OFFSET($I23,0,No_Races-1),BB$7+$BT23+$BU23),0))</f>
        <v>0</v>
      </c>
      <c r="BC23" s="15">
        <f ca="1">IF(No_Races=0,0,IF(No_Races&gt;BC$9-1,LARGE($I23:OFFSET($I23,0,No_Races-1),BC$7+$BT23+$BU23),0))</f>
        <v>0</v>
      </c>
      <c r="BD23" s="15">
        <f ca="1">IF(No_Races=0,0,IF(No_Races&gt;BD$9-1,LARGE($I23:OFFSET($I23,0,No_Races-1),BD$7+$BT23+$BU23),0))</f>
        <v>0</v>
      </c>
      <c r="BE23" s="15" t="str">
        <f>IF(B23="","",G23/1000+INT((AX23-SUM(AY23:BD23))*1000)/1000+IF(COUNTIF(Summary!$D$7:$D$90,C23)&lt;1,0,VLOOKUP(C23,Summary!$D$7:$F$90,3,FALSE)/10000))</f>
        <v/>
      </c>
      <c r="BF23" s="15" t="str">
        <f t="shared" si="54"/>
        <v/>
      </c>
      <c r="BG23" t="str">
        <f t="shared" si="0"/>
        <v/>
      </c>
      <c r="BH23" t="str">
        <f t="shared" si="1"/>
        <v/>
      </c>
      <c r="BI23" t="str">
        <f t="shared" si="2"/>
        <v/>
      </c>
      <c r="BJ23" t="str">
        <f t="shared" si="3"/>
        <v/>
      </c>
      <c r="BK23" t="str">
        <f t="shared" si="4"/>
        <v/>
      </c>
      <c r="BL23" t="str">
        <f t="shared" si="5"/>
        <v/>
      </c>
      <c r="BM23" t="str">
        <f t="shared" si="6"/>
        <v/>
      </c>
      <c r="BN23" t="str">
        <f t="shared" si="7"/>
        <v/>
      </c>
      <c r="BO23" t="str">
        <f t="shared" si="8"/>
        <v/>
      </c>
      <c r="BP23" t="str">
        <f t="shared" si="9"/>
        <v/>
      </c>
      <c r="BQ23" s="51" t="str">
        <f t="shared" si="55"/>
        <v/>
      </c>
      <c r="BR23" s="16" t="str">
        <f t="shared" si="56"/>
        <v/>
      </c>
      <c r="BS23" s="30" t="str">
        <f t="shared" si="10"/>
        <v/>
      </c>
      <c r="BT23" s="54" t="str">
        <f>IF(B23="","",COUNTIF(I23:I23,'Race results'!$J$3)+COUNTIF(I23:I23,'Race results'!$K$3))</f>
        <v/>
      </c>
      <c r="BU23" s="54" t="str">
        <f>IF(B23="","",COUNTIF(J23:AW23,'Race results'!$J$2)+COUNTIF(J23:AW23,'Race results'!$K$2))</f>
        <v/>
      </c>
      <c r="BV23">
        <f ca="1">IF(No_Races=0,0,COUNT(I23:OFFSET(I23,0,No_Races-1)))</f>
        <v>0</v>
      </c>
    </row>
    <row r="24" spans="1:74" s="73" customFormat="1" ht="13.5" thickBot="1">
      <c r="A24" s="68" t="str">
        <f t="shared" si="11"/>
        <v/>
      </c>
      <c r="B24" s="69"/>
      <c r="C24" s="225"/>
      <c r="D24" s="70"/>
      <c r="E24" s="70"/>
      <c r="F24" s="70"/>
      <c r="G24" s="70"/>
      <c r="H24" s="71" t="str">
        <f t="shared" ca="1" si="12"/>
        <v/>
      </c>
      <c r="I24" s="231" t="str">
        <f t="shared" si="13"/>
        <v/>
      </c>
      <c r="J24" s="231" t="str">
        <f t="shared" si="14"/>
        <v/>
      </c>
      <c r="K24" s="231" t="str">
        <f t="shared" si="15"/>
        <v/>
      </c>
      <c r="L24" s="231" t="str">
        <f t="shared" si="16"/>
        <v/>
      </c>
      <c r="M24" s="231" t="str">
        <f t="shared" si="17"/>
        <v/>
      </c>
      <c r="N24" s="231" t="str">
        <f t="shared" si="18"/>
        <v/>
      </c>
      <c r="O24" s="231" t="str">
        <f t="shared" si="19"/>
        <v/>
      </c>
      <c r="P24" s="231" t="str">
        <f t="shared" si="20"/>
        <v/>
      </c>
      <c r="Q24" s="231" t="str">
        <f t="shared" si="21"/>
        <v/>
      </c>
      <c r="R24" s="231" t="str">
        <f t="shared" si="22"/>
        <v/>
      </c>
      <c r="S24" s="231" t="str">
        <f t="shared" si="23"/>
        <v/>
      </c>
      <c r="T24" s="231" t="str">
        <f t="shared" si="24"/>
        <v/>
      </c>
      <c r="U24" s="231" t="str">
        <f t="shared" si="25"/>
        <v/>
      </c>
      <c r="V24" s="231" t="str">
        <f t="shared" si="26"/>
        <v/>
      </c>
      <c r="W24" s="231" t="str">
        <f t="shared" si="27"/>
        <v/>
      </c>
      <c r="X24" s="231" t="str">
        <f t="shared" si="28"/>
        <v/>
      </c>
      <c r="Y24" s="231" t="str">
        <f t="shared" si="29"/>
        <v/>
      </c>
      <c r="Z24" s="231" t="str">
        <f t="shared" si="30"/>
        <v/>
      </c>
      <c r="AA24" s="231" t="str">
        <f t="shared" si="31"/>
        <v/>
      </c>
      <c r="AB24" s="231" t="str">
        <f t="shared" si="32"/>
        <v/>
      </c>
      <c r="AC24" s="231" t="str">
        <f t="shared" si="33"/>
        <v/>
      </c>
      <c r="AD24" s="231" t="str">
        <f t="shared" si="34"/>
        <v/>
      </c>
      <c r="AE24" s="231" t="str">
        <f t="shared" si="35"/>
        <v/>
      </c>
      <c r="AF24" s="231" t="str">
        <f t="shared" si="36"/>
        <v/>
      </c>
      <c r="AG24" s="231" t="str">
        <f t="shared" si="37"/>
        <v/>
      </c>
      <c r="AH24" s="231" t="str">
        <f t="shared" si="38"/>
        <v/>
      </c>
      <c r="AI24" s="231" t="str">
        <f t="shared" si="39"/>
        <v/>
      </c>
      <c r="AJ24" s="231" t="str">
        <f t="shared" si="40"/>
        <v/>
      </c>
      <c r="AK24" s="231" t="str">
        <f t="shared" si="41"/>
        <v/>
      </c>
      <c r="AL24" s="231" t="str">
        <f t="shared" si="42"/>
        <v/>
      </c>
      <c r="AM24" s="231" t="str">
        <f t="shared" si="43"/>
        <v/>
      </c>
      <c r="AN24" s="231" t="str">
        <f t="shared" si="44"/>
        <v/>
      </c>
      <c r="AO24" s="231" t="str">
        <f t="shared" si="45"/>
        <v/>
      </c>
      <c r="AP24" s="231" t="str">
        <f t="shared" si="46"/>
        <v/>
      </c>
      <c r="AQ24" s="231" t="str">
        <f t="shared" si="47"/>
        <v/>
      </c>
      <c r="AR24" s="231" t="str">
        <f t="shared" si="48"/>
        <v/>
      </c>
      <c r="AS24" s="231" t="str">
        <f t="shared" si="49"/>
        <v/>
      </c>
      <c r="AT24" s="231" t="str">
        <f t="shared" si="50"/>
        <v/>
      </c>
      <c r="AU24" s="231" t="str">
        <f t="shared" si="51"/>
        <v/>
      </c>
      <c r="AV24" s="231" t="str">
        <f t="shared" si="52"/>
        <v/>
      </c>
      <c r="AW24" s="232" t="str">
        <f t="shared" si="53"/>
        <v/>
      </c>
      <c r="AX24" s="72">
        <f ca="1">IF(No_Races=0,0,SUM(I24:OFFSET(I24,0,No_Races-1)))</f>
        <v>0</v>
      </c>
      <c r="AY24" s="72">
        <f ca="1">IF(No_Races=0,0,IF(No_Races&gt;AY$9-1,LARGE($I24:OFFSET($I24,0,No_Races-1),AY$7+$BT24+$BU24),0))</f>
        <v>0</v>
      </c>
      <c r="AZ24" s="72">
        <f ca="1">IF(No_Races=0,0,IF(No_Races&gt;AZ$9-1,LARGE($I24:OFFSET($I24,0,No_Races-1),AZ$7+$BT24+$BU24),0))</f>
        <v>0</v>
      </c>
      <c r="BA24" s="72">
        <f ca="1">IF(No_Races=0,0,IF(No_Races&gt;BA$9-1,LARGE($I24:OFFSET($I24,0,No_Races-1),BA$7+$BT24+$BU24),0))</f>
        <v>0</v>
      </c>
      <c r="BB24" s="72">
        <f ca="1">IF(No_Races=0,0,IF(No_Races&gt;BB$9-1,LARGE($I24:OFFSET($I24,0,No_Races-1),BB$7+$BT24+$BU24),0))</f>
        <v>0</v>
      </c>
      <c r="BC24" s="72">
        <f ca="1">IF(No_Races=0,0,IF(No_Races&gt;BC$9-1,LARGE($I24:OFFSET($I24,0,No_Races-1),BC$7+$BT24+$BU24),0))</f>
        <v>0</v>
      </c>
      <c r="BD24" s="72">
        <f ca="1">IF(No_Races=0,0,IF(No_Races&gt;BD$9-1,LARGE($I24:OFFSET($I24,0,No_Races-1),BD$7+$BT24+$BU24),0))</f>
        <v>0</v>
      </c>
      <c r="BE24" s="72" t="str">
        <f>IF(B24="","",G24/1000+INT((AX24-SUM(AY24:BD24))*1000)/1000+IF(COUNTIF(Summary!$D$7:$D$90,C24)&lt;1,0,VLOOKUP(C24,Summary!$D$7:$F$90,3,FALSE)/10000))</f>
        <v/>
      </c>
      <c r="BF24" s="72" t="str">
        <f t="shared" si="54"/>
        <v/>
      </c>
      <c r="BG24" s="73" t="str">
        <f t="shared" si="0"/>
        <v/>
      </c>
      <c r="BH24" s="73" t="str">
        <f t="shared" si="1"/>
        <v/>
      </c>
      <c r="BI24" s="73" t="str">
        <f t="shared" si="2"/>
        <v/>
      </c>
      <c r="BJ24" s="73" t="str">
        <f t="shared" si="3"/>
        <v/>
      </c>
      <c r="BK24" s="73" t="str">
        <f t="shared" si="4"/>
        <v/>
      </c>
      <c r="BL24" s="73" t="str">
        <f t="shared" si="5"/>
        <v/>
      </c>
      <c r="BM24" s="73" t="str">
        <f t="shared" si="6"/>
        <v/>
      </c>
      <c r="BN24" s="73" t="str">
        <f t="shared" si="7"/>
        <v/>
      </c>
      <c r="BO24" s="73" t="str">
        <f t="shared" si="8"/>
        <v/>
      </c>
      <c r="BP24" s="73" t="str">
        <f t="shared" si="9"/>
        <v/>
      </c>
      <c r="BQ24" s="74" t="str">
        <f t="shared" si="55"/>
        <v/>
      </c>
      <c r="BR24" s="75" t="str">
        <f t="shared" si="56"/>
        <v/>
      </c>
      <c r="BS24" s="76" t="str">
        <f t="shared" si="10"/>
        <v/>
      </c>
      <c r="BT24" s="135" t="str">
        <f>IF(B24="","",COUNTIF(I24:I24,'Race results'!$J$3)+COUNTIF(I24:I24,'Race results'!$K$3))</f>
        <v/>
      </c>
      <c r="BU24" s="135" t="str">
        <f>IF(B24="","",COUNTIF(J24:AW24,'Race results'!$J$2)+COUNTIF(J24:AW24,'Race results'!$K$2))</f>
        <v/>
      </c>
      <c r="BV24" s="73">
        <f ca="1">IF(No_Races=0,0,COUNT(I24:OFFSET(I24,0,No_Races-1)))</f>
        <v>0</v>
      </c>
    </row>
    <row r="25" spans="1:74">
      <c r="A25" s="68" t="str">
        <f t="shared" si="11"/>
        <v/>
      </c>
      <c r="B25" s="245"/>
      <c r="C25" s="244"/>
      <c r="D25" s="244"/>
      <c r="E25" s="244"/>
      <c r="F25" s="244"/>
      <c r="G25" s="78"/>
      <c r="H25" s="64" t="str">
        <f t="shared" ca="1" si="12"/>
        <v/>
      </c>
      <c r="I25" s="229" t="str">
        <f t="shared" si="13"/>
        <v/>
      </c>
      <c r="J25" s="229" t="str">
        <f t="shared" si="14"/>
        <v/>
      </c>
      <c r="K25" s="229" t="str">
        <f t="shared" si="15"/>
        <v/>
      </c>
      <c r="L25" s="229" t="str">
        <f t="shared" si="16"/>
        <v/>
      </c>
      <c r="M25" s="229" t="str">
        <f t="shared" si="17"/>
        <v/>
      </c>
      <c r="N25" s="229" t="str">
        <f t="shared" si="18"/>
        <v/>
      </c>
      <c r="O25" s="229" t="str">
        <f t="shared" si="19"/>
        <v/>
      </c>
      <c r="P25" s="229" t="str">
        <f t="shared" si="20"/>
        <v/>
      </c>
      <c r="Q25" s="229" t="str">
        <f t="shared" si="21"/>
        <v/>
      </c>
      <c r="R25" s="229" t="str">
        <f t="shared" si="22"/>
        <v/>
      </c>
      <c r="S25" s="229" t="str">
        <f t="shared" si="23"/>
        <v/>
      </c>
      <c r="T25" s="229" t="str">
        <f t="shared" si="24"/>
        <v/>
      </c>
      <c r="U25" s="229" t="str">
        <f t="shared" si="25"/>
        <v/>
      </c>
      <c r="V25" s="229" t="str">
        <f t="shared" si="26"/>
        <v/>
      </c>
      <c r="W25" s="229" t="str">
        <f t="shared" si="27"/>
        <v/>
      </c>
      <c r="X25" s="229" t="str">
        <f t="shared" si="28"/>
        <v/>
      </c>
      <c r="Y25" s="229" t="str">
        <f t="shared" si="29"/>
        <v/>
      </c>
      <c r="Z25" s="229" t="str">
        <f t="shared" si="30"/>
        <v/>
      </c>
      <c r="AA25" s="229" t="str">
        <f t="shared" si="31"/>
        <v/>
      </c>
      <c r="AB25" s="229" t="str">
        <f t="shared" si="32"/>
        <v/>
      </c>
      <c r="AC25" s="229" t="str">
        <f t="shared" si="33"/>
        <v/>
      </c>
      <c r="AD25" s="229" t="str">
        <f t="shared" si="34"/>
        <v/>
      </c>
      <c r="AE25" s="229" t="str">
        <f t="shared" si="35"/>
        <v/>
      </c>
      <c r="AF25" s="229" t="str">
        <f t="shared" si="36"/>
        <v/>
      </c>
      <c r="AG25" s="229" t="str">
        <f t="shared" si="37"/>
        <v/>
      </c>
      <c r="AH25" s="229" t="str">
        <f t="shared" si="38"/>
        <v/>
      </c>
      <c r="AI25" s="229" t="str">
        <f t="shared" si="39"/>
        <v/>
      </c>
      <c r="AJ25" s="229" t="str">
        <f t="shared" si="40"/>
        <v/>
      </c>
      <c r="AK25" s="229" t="str">
        <f t="shared" si="41"/>
        <v/>
      </c>
      <c r="AL25" s="229" t="str">
        <f t="shared" si="42"/>
        <v/>
      </c>
      <c r="AM25" s="229" t="str">
        <f t="shared" si="43"/>
        <v/>
      </c>
      <c r="AN25" s="229" t="str">
        <f t="shared" si="44"/>
        <v/>
      </c>
      <c r="AO25" s="229" t="str">
        <f t="shared" si="45"/>
        <v/>
      </c>
      <c r="AP25" s="229" t="str">
        <f t="shared" si="46"/>
        <v/>
      </c>
      <c r="AQ25" s="229" t="str">
        <f t="shared" si="47"/>
        <v/>
      </c>
      <c r="AR25" s="229" t="str">
        <f t="shared" si="48"/>
        <v/>
      </c>
      <c r="AS25" s="229" t="str">
        <f t="shared" si="49"/>
        <v/>
      </c>
      <c r="AT25" s="229" t="str">
        <f t="shared" si="50"/>
        <v/>
      </c>
      <c r="AU25" s="229" t="str">
        <f t="shared" si="51"/>
        <v/>
      </c>
      <c r="AV25" s="229" t="str">
        <f t="shared" si="52"/>
        <v/>
      </c>
      <c r="AW25" s="230" t="str">
        <f t="shared" si="53"/>
        <v/>
      </c>
      <c r="AX25" s="15">
        <f ca="1">IF(No_Races=0,0,SUM(I25:OFFSET(I25,0,No_Races-1)))</f>
        <v>0</v>
      </c>
      <c r="AY25" s="15">
        <f ca="1">IF(No_Races=0,0,IF(No_Races&gt;AY$9-1,LARGE($I25:OFFSET($I25,0,No_Races-1),AY$7+$BT25+$BU25),0))</f>
        <v>0</v>
      </c>
      <c r="AZ25" s="15">
        <f ca="1">IF(No_Races=0,0,IF(No_Races&gt;AZ$9-1,LARGE($I25:OFFSET($I25,0,No_Races-1),AZ$7+$BT25+$BU25),0))</f>
        <v>0</v>
      </c>
      <c r="BA25" s="15">
        <f ca="1">IF(No_Races=0,0,IF(No_Races&gt;BA$9-1,LARGE($I25:OFFSET($I25,0,No_Races-1),BA$7+$BT25+$BU25),0))</f>
        <v>0</v>
      </c>
      <c r="BB25" s="15">
        <f ca="1">IF(No_Races=0,0,IF(No_Races&gt;BB$9-1,LARGE($I25:OFFSET($I25,0,No_Races-1),BB$7+$BT25+$BU25),0))</f>
        <v>0</v>
      </c>
      <c r="BC25" s="15">
        <f ca="1">IF(No_Races=0,0,IF(No_Races&gt;BC$9-1,LARGE($I25:OFFSET($I25,0,No_Races-1),BC$7+$BT25+$BU25),0))</f>
        <v>0</v>
      </c>
      <c r="BD25" s="15">
        <f ca="1">IF(No_Races=0,0,IF(No_Races&gt;BD$9-1,LARGE($I25:OFFSET($I25,0,No_Races-1),BD$7+$BT25+$BU25),0))</f>
        <v>0</v>
      </c>
      <c r="BE25" s="15" t="str">
        <f>IF(B25="","",G25/1000+INT((AX25-SUM(AY25:BD25))*1000)/1000+IF(COUNTIF(Summary!$D$7:$D$90,C25)&lt;1,0,VLOOKUP(C25,Summary!$D$7:$F$90,3,FALSE)/10000))</f>
        <v/>
      </c>
      <c r="BF25" s="15" t="str">
        <f t="shared" si="54"/>
        <v/>
      </c>
      <c r="BG25" t="str">
        <f t="shared" si="0"/>
        <v/>
      </c>
      <c r="BH25" t="str">
        <f t="shared" si="1"/>
        <v/>
      </c>
      <c r="BI25" t="str">
        <f t="shared" si="2"/>
        <v/>
      </c>
      <c r="BJ25" t="str">
        <f t="shared" si="3"/>
        <v/>
      </c>
      <c r="BK25" t="str">
        <f t="shared" si="4"/>
        <v/>
      </c>
      <c r="BL25" t="str">
        <f t="shared" si="5"/>
        <v/>
      </c>
      <c r="BM25" t="str">
        <f t="shared" si="6"/>
        <v/>
      </c>
      <c r="BN25" t="str">
        <f t="shared" si="7"/>
        <v/>
      </c>
      <c r="BO25" t="str">
        <f t="shared" si="8"/>
        <v/>
      </c>
      <c r="BP25" t="str">
        <f t="shared" si="9"/>
        <v/>
      </c>
      <c r="BQ25" s="51" t="str">
        <f t="shared" si="55"/>
        <v/>
      </c>
      <c r="BR25" s="16" t="str">
        <f t="shared" si="56"/>
        <v/>
      </c>
      <c r="BS25" s="30" t="str">
        <f t="shared" si="10"/>
        <v/>
      </c>
      <c r="BT25" s="54" t="str">
        <f>IF(B25="","",COUNTIF(I25:I25,'Race results'!$J$3)+COUNTIF(I25:I25,'Race results'!$K$3))</f>
        <v/>
      </c>
      <c r="BU25" s="54" t="str">
        <f>IF(B25="","",COUNTIF(J25:AW25,'Race results'!$J$2)+COUNTIF(J25:AW25,'Race results'!$K$2))</f>
        <v/>
      </c>
      <c r="BV25">
        <f ca="1">IF(No_Races=0,0,COUNT(I25:OFFSET(I25,0,No_Races-1)))</f>
        <v>0</v>
      </c>
    </row>
    <row r="26" spans="1:74">
      <c r="A26" s="68" t="str">
        <f t="shared" si="11"/>
        <v/>
      </c>
      <c r="B26" s="245"/>
      <c r="C26" s="244"/>
      <c r="D26" s="244"/>
      <c r="E26" s="244"/>
      <c r="F26" s="244"/>
      <c r="G26" s="78"/>
      <c r="H26" s="64" t="str">
        <f t="shared" ca="1" si="12"/>
        <v/>
      </c>
      <c r="I26" s="229" t="str">
        <f t="shared" si="13"/>
        <v/>
      </c>
      <c r="J26" s="229" t="str">
        <f t="shared" si="14"/>
        <v/>
      </c>
      <c r="K26" s="229" t="str">
        <f t="shared" si="15"/>
        <v/>
      </c>
      <c r="L26" s="229" t="str">
        <f t="shared" si="16"/>
        <v/>
      </c>
      <c r="M26" s="229" t="str">
        <f t="shared" si="17"/>
        <v/>
      </c>
      <c r="N26" s="229" t="str">
        <f t="shared" si="18"/>
        <v/>
      </c>
      <c r="O26" s="229" t="str">
        <f t="shared" si="19"/>
        <v/>
      </c>
      <c r="P26" s="229" t="str">
        <f t="shared" si="20"/>
        <v/>
      </c>
      <c r="Q26" s="229" t="str">
        <f t="shared" si="21"/>
        <v/>
      </c>
      <c r="R26" s="229" t="str">
        <f t="shared" si="22"/>
        <v/>
      </c>
      <c r="S26" s="229" t="str">
        <f t="shared" si="23"/>
        <v/>
      </c>
      <c r="T26" s="229" t="str">
        <f t="shared" si="24"/>
        <v/>
      </c>
      <c r="U26" s="229" t="str">
        <f t="shared" si="25"/>
        <v/>
      </c>
      <c r="V26" s="229" t="str">
        <f t="shared" si="26"/>
        <v/>
      </c>
      <c r="W26" s="229" t="str">
        <f t="shared" si="27"/>
        <v/>
      </c>
      <c r="X26" s="229" t="str">
        <f t="shared" si="28"/>
        <v/>
      </c>
      <c r="Y26" s="229" t="str">
        <f t="shared" si="29"/>
        <v/>
      </c>
      <c r="Z26" s="229" t="str">
        <f t="shared" si="30"/>
        <v/>
      </c>
      <c r="AA26" s="229" t="str">
        <f t="shared" si="31"/>
        <v/>
      </c>
      <c r="AB26" s="229" t="str">
        <f t="shared" si="32"/>
        <v/>
      </c>
      <c r="AC26" s="229" t="str">
        <f t="shared" si="33"/>
        <v/>
      </c>
      <c r="AD26" s="229" t="str">
        <f t="shared" si="34"/>
        <v/>
      </c>
      <c r="AE26" s="229" t="str">
        <f t="shared" si="35"/>
        <v/>
      </c>
      <c r="AF26" s="229" t="str">
        <f t="shared" si="36"/>
        <v/>
      </c>
      <c r="AG26" s="229" t="str">
        <f t="shared" si="37"/>
        <v/>
      </c>
      <c r="AH26" s="229" t="str">
        <f t="shared" si="38"/>
        <v/>
      </c>
      <c r="AI26" s="229" t="str">
        <f t="shared" si="39"/>
        <v/>
      </c>
      <c r="AJ26" s="229" t="str">
        <f t="shared" si="40"/>
        <v/>
      </c>
      <c r="AK26" s="229" t="str">
        <f t="shared" si="41"/>
        <v/>
      </c>
      <c r="AL26" s="229" t="str">
        <f t="shared" si="42"/>
        <v/>
      </c>
      <c r="AM26" s="229" t="str">
        <f t="shared" si="43"/>
        <v/>
      </c>
      <c r="AN26" s="229" t="str">
        <f t="shared" si="44"/>
        <v/>
      </c>
      <c r="AO26" s="229" t="str">
        <f t="shared" si="45"/>
        <v/>
      </c>
      <c r="AP26" s="229" t="str">
        <f t="shared" si="46"/>
        <v/>
      </c>
      <c r="AQ26" s="229" t="str">
        <f t="shared" si="47"/>
        <v/>
      </c>
      <c r="AR26" s="229" t="str">
        <f t="shared" si="48"/>
        <v/>
      </c>
      <c r="AS26" s="229" t="str">
        <f t="shared" si="49"/>
        <v/>
      </c>
      <c r="AT26" s="229" t="str">
        <f t="shared" si="50"/>
        <v/>
      </c>
      <c r="AU26" s="229" t="str">
        <f t="shared" si="51"/>
        <v/>
      </c>
      <c r="AV26" s="229" t="str">
        <f t="shared" si="52"/>
        <v/>
      </c>
      <c r="AW26" s="230" t="str">
        <f t="shared" si="53"/>
        <v/>
      </c>
      <c r="AX26" s="15">
        <f ca="1">IF(No_Races=0,0,SUM(I26:OFFSET(I26,0,No_Races-1)))</f>
        <v>0</v>
      </c>
      <c r="AY26" s="15">
        <f ca="1">IF(No_Races=0,0,IF(No_Races&gt;AY$9-1,LARGE($I26:OFFSET($I26,0,No_Races-1),AY$7+$BT26+$BU26),0))</f>
        <v>0</v>
      </c>
      <c r="AZ26" s="15">
        <f ca="1">IF(No_Races=0,0,IF(No_Races&gt;AZ$9-1,LARGE($I26:OFFSET($I26,0,No_Races-1),AZ$7+$BT26+$BU26),0))</f>
        <v>0</v>
      </c>
      <c r="BA26" s="15">
        <f ca="1">IF(No_Races=0,0,IF(No_Races&gt;BA$9-1,LARGE($I26:OFFSET($I26,0,No_Races-1),BA$7+$BT26+$BU26),0))</f>
        <v>0</v>
      </c>
      <c r="BB26" s="15">
        <f ca="1">IF(No_Races=0,0,IF(No_Races&gt;BB$9-1,LARGE($I26:OFFSET($I26,0,No_Races-1),BB$7+$BT26+$BU26),0))</f>
        <v>0</v>
      </c>
      <c r="BC26" s="15">
        <f ca="1">IF(No_Races=0,0,IF(No_Races&gt;BC$9-1,LARGE($I26:OFFSET($I26,0,No_Races-1),BC$7+$BT26+$BU26),0))</f>
        <v>0</v>
      </c>
      <c r="BD26" s="15">
        <f ca="1">IF(No_Races=0,0,IF(No_Races&gt;BD$9-1,LARGE($I26:OFFSET($I26,0,No_Races-1),BD$7+$BT26+$BU26),0))</f>
        <v>0</v>
      </c>
      <c r="BE26" s="15" t="str">
        <f>IF(B26="","",G26/1000+INT((AX26-SUM(AY26:BD26))*1000)/1000+IF(COUNTIF(Summary!$D$7:$D$90,C26)&lt;1,0,VLOOKUP(C26,Summary!$D$7:$F$90,3,FALSE)/10000))</f>
        <v/>
      </c>
      <c r="BF26" s="15" t="str">
        <f t="shared" si="54"/>
        <v/>
      </c>
      <c r="BG26" t="str">
        <f t="shared" si="0"/>
        <v/>
      </c>
      <c r="BH26" t="str">
        <f t="shared" si="1"/>
        <v/>
      </c>
      <c r="BI26" t="str">
        <f t="shared" si="2"/>
        <v/>
      </c>
      <c r="BJ26" t="str">
        <f t="shared" si="3"/>
        <v/>
      </c>
      <c r="BK26" t="str">
        <f t="shared" si="4"/>
        <v/>
      </c>
      <c r="BL26" t="str">
        <f t="shared" si="5"/>
        <v/>
      </c>
      <c r="BM26" t="str">
        <f t="shared" si="6"/>
        <v/>
      </c>
      <c r="BN26" t="str">
        <f t="shared" si="7"/>
        <v/>
      </c>
      <c r="BO26" t="str">
        <f t="shared" si="8"/>
        <v/>
      </c>
      <c r="BP26" t="str">
        <f t="shared" si="9"/>
        <v/>
      </c>
      <c r="BQ26" s="51" t="str">
        <f t="shared" si="55"/>
        <v/>
      </c>
      <c r="BR26" s="16" t="str">
        <f t="shared" si="56"/>
        <v/>
      </c>
      <c r="BS26" s="30" t="str">
        <f t="shared" si="10"/>
        <v/>
      </c>
      <c r="BT26" s="54" t="str">
        <f>IF(B26="","",COUNTIF(I26:I26,'Race results'!$J$3)+COUNTIF(I26:I26,'Race results'!$K$3))</f>
        <v/>
      </c>
      <c r="BU26" s="54" t="str">
        <f>IF(B26="","",COUNTIF(J26:AW26,'Race results'!$J$2)+COUNTIF(J26:AW26,'Race results'!$K$2))</f>
        <v/>
      </c>
      <c r="BV26">
        <f ca="1">IF(No_Races=0,0,COUNT(I26:OFFSET(I26,0,No_Races-1)))</f>
        <v>0</v>
      </c>
    </row>
    <row r="27" spans="1:74" s="73" customFormat="1" ht="13.5" thickBot="1">
      <c r="A27" s="68" t="str">
        <f t="shared" si="11"/>
        <v/>
      </c>
      <c r="B27" s="241"/>
      <c r="C27" s="225"/>
      <c r="D27" s="225"/>
      <c r="E27" s="225"/>
      <c r="F27" s="225"/>
      <c r="G27" s="70"/>
      <c r="H27" s="71" t="str">
        <f t="shared" ca="1" si="12"/>
        <v/>
      </c>
      <c r="I27" s="231" t="str">
        <f t="shared" si="13"/>
        <v/>
      </c>
      <c r="J27" s="231" t="str">
        <f t="shared" si="14"/>
        <v/>
      </c>
      <c r="K27" s="231" t="str">
        <f t="shared" si="15"/>
        <v/>
      </c>
      <c r="L27" s="231" t="str">
        <f t="shared" si="16"/>
        <v/>
      </c>
      <c r="M27" s="231" t="str">
        <f t="shared" si="17"/>
        <v/>
      </c>
      <c r="N27" s="231" t="str">
        <f t="shared" si="18"/>
        <v/>
      </c>
      <c r="O27" s="231" t="str">
        <f t="shared" si="19"/>
        <v/>
      </c>
      <c r="P27" s="231" t="str">
        <f t="shared" si="20"/>
        <v/>
      </c>
      <c r="Q27" s="231" t="str">
        <f t="shared" si="21"/>
        <v/>
      </c>
      <c r="R27" s="231" t="str">
        <f t="shared" si="22"/>
        <v/>
      </c>
      <c r="S27" s="231" t="str">
        <f t="shared" si="23"/>
        <v/>
      </c>
      <c r="T27" s="231" t="str">
        <f t="shared" si="24"/>
        <v/>
      </c>
      <c r="U27" s="231" t="str">
        <f t="shared" si="25"/>
        <v/>
      </c>
      <c r="V27" s="231" t="str">
        <f t="shared" si="26"/>
        <v/>
      </c>
      <c r="W27" s="231" t="str">
        <f t="shared" si="27"/>
        <v/>
      </c>
      <c r="X27" s="231" t="str">
        <f t="shared" si="28"/>
        <v/>
      </c>
      <c r="Y27" s="231" t="str">
        <f t="shared" si="29"/>
        <v/>
      </c>
      <c r="Z27" s="231" t="str">
        <f t="shared" si="30"/>
        <v/>
      </c>
      <c r="AA27" s="231" t="str">
        <f t="shared" si="31"/>
        <v/>
      </c>
      <c r="AB27" s="231" t="str">
        <f t="shared" si="32"/>
        <v/>
      </c>
      <c r="AC27" s="231" t="str">
        <f t="shared" si="33"/>
        <v/>
      </c>
      <c r="AD27" s="231" t="str">
        <f t="shared" si="34"/>
        <v/>
      </c>
      <c r="AE27" s="231" t="str">
        <f t="shared" si="35"/>
        <v/>
      </c>
      <c r="AF27" s="231" t="str">
        <f t="shared" si="36"/>
        <v/>
      </c>
      <c r="AG27" s="231" t="str">
        <f t="shared" si="37"/>
        <v/>
      </c>
      <c r="AH27" s="231" t="str">
        <f t="shared" si="38"/>
        <v/>
      </c>
      <c r="AI27" s="231" t="str">
        <f t="shared" si="39"/>
        <v/>
      </c>
      <c r="AJ27" s="231" t="str">
        <f t="shared" si="40"/>
        <v/>
      </c>
      <c r="AK27" s="231" t="str">
        <f t="shared" si="41"/>
        <v/>
      </c>
      <c r="AL27" s="231" t="str">
        <f t="shared" si="42"/>
        <v/>
      </c>
      <c r="AM27" s="231" t="str">
        <f t="shared" si="43"/>
        <v/>
      </c>
      <c r="AN27" s="231" t="str">
        <f t="shared" si="44"/>
        <v/>
      </c>
      <c r="AO27" s="231" t="str">
        <f t="shared" si="45"/>
        <v/>
      </c>
      <c r="AP27" s="231" t="str">
        <f t="shared" si="46"/>
        <v/>
      </c>
      <c r="AQ27" s="231" t="str">
        <f t="shared" si="47"/>
        <v/>
      </c>
      <c r="AR27" s="231" t="str">
        <f t="shared" si="48"/>
        <v/>
      </c>
      <c r="AS27" s="231" t="str">
        <f t="shared" si="49"/>
        <v/>
      </c>
      <c r="AT27" s="231" t="str">
        <f t="shared" si="50"/>
        <v/>
      </c>
      <c r="AU27" s="231" t="str">
        <f t="shared" si="51"/>
        <v/>
      </c>
      <c r="AV27" s="231" t="str">
        <f t="shared" si="52"/>
        <v/>
      </c>
      <c r="AW27" s="232" t="str">
        <f t="shared" si="53"/>
        <v/>
      </c>
      <c r="AX27" s="72">
        <f ca="1">IF(No_Races=0,0,SUM(I27:OFFSET(I27,0,No_Races-1)))</f>
        <v>0</v>
      </c>
      <c r="AY27" s="72">
        <f ca="1">IF(No_Races=0,0,IF(No_Races&gt;AY$9-1,LARGE($I27:OFFSET($I27,0,No_Races-1),AY$7+$BT27+$BU27),0))</f>
        <v>0</v>
      </c>
      <c r="AZ27" s="72">
        <f ca="1">IF(No_Races=0,0,IF(No_Races&gt;AZ$9-1,LARGE($I27:OFFSET($I27,0,No_Races-1),AZ$7+$BT27+$BU27),0))</f>
        <v>0</v>
      </c>
      <c r="BA27" s="72">
        <f ca="1">IF(No_Races=0,0,IF(No_Races&gt;BA$9-1,LARGE($I27:OFFSET($I27,0,No_Races-1),BA$7+$BT27+$BU27),0))</f>
        <v>0</v>
      </c>
      <c r="BB27" s="72">
        <f ca="1">IF(No_Races=0,0,IF(No_Races&gt;BB$9-1,LARGE($I27:OFFSET($I27,0,No_Races-1),BB$7+$BT27+$BU27),0))</f>
        <v>0</v>
      </c>
      <c r="BC27" s="72">
        <f ca="1">IF(No_Races=0,0,IF(No_Races&gt;BC$9-1,LARGE($I27:OFFSET($I27,0,No_Races-1),BC$7+$BT27+$BU27),0))</f>
        <v>0</v>
      </c>
      <c r="BD27" s="72">
        <f ca="1">IF(No_Races=0,0,IF(No_Races&gt;BD$9-1,LARGE($I27:OFFSET($I27,0,No_Races-1),BD$7+$BT27+$BU27),0))</f>
        <v>0</v>
      </c>
      <c r="BE27" s="72" t="str">
        <f>IF(B27="","",G27/1000+INT((AX27-SUM(AY27:BD27))*1000)/1000+IF(COUNTIF(Summary!$D$7:$D$90,C27)&lt;1,0,VLOOKUP(C27,Summary!$D$7:$F$90,3,FALSE)/10000))</f>
        <v/>
      </c>
      <c r="BF27" s="72" t="str">
        <f t="shared" si="54"/>
        <v/>
      </c>
      <c r="BG27" s="73" t="str">
        <f t="shared" si="0"/>
        <v/>
      </c>
      <c r="BH27" s="73" t="str">
        <f t="shared" si="1"/>
        <v/>
      </c>
      <c r="BI27" s="73" t="str">
        <f t="shared" si="2"/>
        <v/>
      </c>
      <c r="BJ27" s="73" t="str">
        <f t="shared" si="3"/>
        <v/>
      </c>
      <c r="BK27" s="73" t="str">
        <f t="shared" si="4"/>
        <v/>
      </c>
      <c r="BL27" s="73" t="str">
        <f t="shared" si="5"/>
        <v/>
      </c>
      <c r="BM27" s="73" t="str">
        <f t="shared" si="6"/>
        <v/>
      </c>
      <c r="BN27" s="73" t="str">
        <f t="shared" si="7"/>
        <v/>
      </c>
      <c r="BO27" s="73" t="str">
        <f t="shared" si="8"/>
        <v/>
      </c>
      <c r="BP27" s="73" t="str">
        <f t="shared" si="9"/>
        <v/>
      </c>
      <c r="BQ27" s="74" t="str">
        <f t="shared" si="55"/>
        <v/>
      </c>
      <c r="BR27" s="75" t="str">
        <f t="shared" si="56"/>
        <v/>
      </c>
      <c r="BS27" s="76" t="str">
        <f t="shared" si="10"/>
        <v/>
      </c>
      <c r="BT27" s="135" t="str">
        <f>IF(B27="","",COUNTIF(I27:I27,'Race results'!$J$3)+COUNTIF(I27:I27,'Race results'!$K$3))</f>
        <v/>
      </c>
      <c r="BU27" s="135" t="str">
        <f>IF(B27="","",COUNTIF(J27:AW27,'Race results'!$J$2)+COUNTIF(J27:AW27,'Race results'!$K$2))</f>
        <v/>
      </c>
      <c r="BV27" s="73">
        <f ca="1">IF(No_Races=0,0,COUNT(I27:OFFSET(I27,0,No_Races-1)))</f>
        <v>0</v>
      </c>
    </row>
    <row r="28" spans="1:74">
      <c r="A28" s="68" t="str">
        <f t="shared" si="11"/>
        <v/>
      </c>
      <c r="B28" s="238"/>
      <c r="C28" s="239"/>
      <c r="D28" s="239"/>
      <c r="E28" s="239"/>
      <c r="F28" s="239"/>
      <c r="G28" s="78"/>
      <c r="H28" s="64" t="str">
        <f t="shared" ca="1" si="12"/>
        <v/>
      </c>
      <c r="I28" s="229" t="str">
        <f t="shared" si="13"/>
        <v/>
      </c>
      <c r="J28" s="229" t="str">
        <f t="shared" si="14"/>
        <v/>
      </c>
      <c r="K28" s="229" t="str">
        <f t="shared" si="15"/>
        <v/>
      </c>
      <c r="L28" s="229" t="str">
        <f t="shared" si="16"/>
        <v/>
      </c>
      <c r="M28" s="229" t="str">
        <f t="shared" si="17"/>
        <v/>
      </c>
      <c r="N28" s="229" t="str">
        <f t="shared" si="18"/>
        <v/>
      </c>
      <c r="O28" s="229" t="str">
        <f t="shared" si="19"/>
        <v/>
      </c>
      <c r="P28" s="229" t="str">
        <f t="shared" si="20"/>
        <v/>
      </c>
      <c r="Q28" s="229" t="str">
        <f t="shared" si="21"/>
        <v/>
      </c>
      <c r="R28" s="229" t="str">
        <f t="shared" si="22"/>
        <v/>
      </c>
      <c r="S28" s="229" t="str">
        <f t="shared" si="23"/>
        <v/>
      </c>
      <c r="T28" s="229" t="str">
        <f t="shared" si="24"/>
        <v/>
      </c>
      <c r="U28" s="229" t="str">
        <f t="shared" si="25"/>
        <v/>
      </c>
      <c r="V28" s="229" t="str">
        <f t="shared" si="26"/>
        <v/>
      </c>
      <c r="W28" s="229" t="str">
        <f t="shared" si="27"/>
        <v/>
      </c>
      <c r="X28" s="229" t="str">
        <f t="shared" si="28"/>
        <v/>
      </c>
      <c r="Y28" s="229" t="str">
        <f t="shared" si="29"/>
        <v/>
      </c>
      <c r="Z28" s="229" t="str">
        <f t="shared" si="30"/>
        <v/>
      </c>
      <c r="AA28" s="229" t="str">
        <f t="shared" si="31"/>
        <v/>
      </c>
      <c r="AB28" s="229" t="str">
        <f t="shared" si="32"/>
        <v/>
      </c>
      <c r="AC28" s="229" t="str">
        <f t="shared" si="33"/>
        <v/>
      </c>
      <c r="AD28" s="229" t="str">
        <f t="shared" si="34"/>
        <v/>
      </c>
      <c r="AE28" s="229" t="str">
        <f t="shared" si="35"/>
        <v/>
      </c>
      <c r="AF28" s="229" t="str">
        <f t="shared" si="36"/>
        <v/>
      </c>
      <c r="AG28" s="229" t="str">
        <f t="shared" si="37"/>
        <v/>
      </c>
      <c r="AH28" s="229" t="str">
        <f t="shared" si="38"/>
        <v/>
      </c>
      <c r="AI28" s="229" t="str">
        <f t="shared" si="39"/>
        <v/>
      </c>
      <c r="AJ28" s="229" t="str">
        <f t="shared" si="40"/>
        <v/>
      </c>
      <c r="AK28" s="229" t="str">
        <f t="shared" si="41"/>
        <v/>
      </c>
      <c r="AL28" s="229" t="str">
        <f t="shared" si="42"/>
        <v/>
      </c>
      <c r="AM28" s="229" t="str">
        <f t="shared" si="43"/>
        <v/>
      </c>
      <c r="AN28" s="229" t="str">
        <f t="shared" si="44"/>
        <v/>
      </c>
      <c r="AO28" s="229" t="str">
        <f t="shared" si="45"/>
        <v/>
      </c>
      <c r="AP28" s="229" t="str">
        <f t="shared" si="46"/>
        <v/>
      </c>
      <c r="AQ28" s="229" t="str">
        <f t="shared" si="47"/>
        <v/>
      </c>
      <c r="AR28" s="229" t="str">
        <f t="shared" si="48"/>
        <v/>
      </c>
      <c r="AS28" s="229" t="str">
        <f t="shared" si="49"/>
        <v/>
      </c>
      <c r="AT28" s="229" t="str">
        <f t="shared" si="50"/>
        <v/>
      </c>
      <c r="AU28" s="229" t="str">
        <f t="shared" si="51"/>
        <v/>
      </c>
      <c r="AV28" s="229" t="str">
        <f t="shared" si="52"/>
        <v/>
      </c>
      <c r="AW28" s="230" t="str">
        <f t="shared" si="53"/>
        <v/>
      </c>
      <c r="AX28" s="15">
        <f ca="1">IF(No_Races=0,0,SUM(I28:OFFSET(I28,0,No_Races-1)))</f>
        <v>0</v>
      </c>
      <c r="AY28" s="15">
        <f ca="1">IF(No_Races=0,0,IF(No_Races&gt;AY$9-1,LARGE($I28:OFFSET($I28,0,No_Races-1),AY$7+$BT28+$BU28),0))</f>
        <v>0</v>
      </c>
      <c r="AZ28" s="15">
        <f ca="1">IF(No_Races=0,0,IF(No_Races&gt;AZ$9-1,LARGE($I28:OFFSET($I28,0,No_Races-1),AZ$7+$BT28+$BU28),0))</f>
        <v>0</v>
      </c>
      <c r="BA28" s="15">
        <f ca="1">IF(No_Races=0,0,IF(No_Races&gt;BA$9-1,LARGE($I28:OFFSET($I28,0,No_Races-1),BA$7+$BT28+$BU28),0))</f>
        <v>0</v>
      </c>
      <c r="BB28" s="15">
        <f ca="1">IF(No_Races=0,0,IF(No_Races&gt;BB$9-1,LARGE($I28:OFFSET($I28,0,No_Races-1),BB$7+$BT28+$BU28),0))</f>
        <v>0</v>
      </c>
      <c r="BC28" s="15">
        <f ca="1">IF(No_Races=0,0,IF(No_Races&gt;BC$9-1,LARGE($I28:OFFSET($I28,0,No_Races-1),BC$7+$BT28+$BU28),0))</f>
        <v>0</v>
      </c>
      <c r="BD28" s="15">
        <f ca="1">IF(No_Races=0,0,IF(No_Races&gt;BD$9-1,LARGE($I28:OFFSET($I28,0,No_Races-1),BD$7+$BT28+$BU28),0))</f>
        <v>0</v>
      </c>
      <c r="BE28" s="15" t="str">
        <f>IF(B28="","",G28/1000+INT((AX28-SUM(AY28:BD28))*1000)/1000+IF(COUNTIF(Summary!$D$7:$D$90,C28)&lt;1,0,VLOOKUP(C28,Summary!$D$7:$F$90,3,FALSE)/10000))</f>
        <v/>
      </c>
      <c r="BF28" s="15" t="str">
        <f t="shared" si="54"/>
        <v/>
      </c>
      <c r="BG28" t="str">
        <f t="shared" si="0"/>
        <v/>
      </c>
      <c r="BH28" t="str">
        <f t="shared" si="1"/>
        <v/>
      </c>
      <c r="BI28" t="str">
        <f t="shared" si="2"/>
        <v/>
      </c>
      <c r="BJ28" t="str">
        <f t="shared" si="3"/>
        <v/>
      </c>
      <c r="BK28" t="str">
        <f t="shared" si="4"/>
        <v/>
      </c>
      <c r="BL28" t="str">
        <f t="shared" si="5"/>
        <v/>
      </c>
      <c r="BM28" t="str">
        <f t="shared" si="6"/>
        <v/>
      </c>
      <c r="BN28" t="str">
        <f t="shared" si="7"/>
        <v/>
      </c>
      <c r="BO28" t="str">
        <f t="shared" si="8"/>
        <v/>
      </c>
      <c r="BP28" t="str">
        <f t="shared" si="9"/>
        <v/>
      </c>
      <c r="BQ28" s="51" t="str">
        <f t="shared" si="55"/>
        <v/>
      </c>
      <c r="BR28" s="16" t="str">
        <f t="shared" si="56"/>
        <v/>
      </c>
      <c r="BS28" s="30" t="str">
        <f t="shared" si="10"/>
        <v/>
      </c>
      <c r="BT28" s="54" t="str">
        <f>IF(B28="","",COUNTIF(I28:I28,'Race results'!$J$3)+COUNTIF(I28:I28,'Race results'!$K$3))</f>
        <v/>
      </c>
      <c r="BU28" s="54" t="str">
        <f>IF(B28="","",COUNTIF(J28:AW28,'Race results'!$J$2)+COUNTIF(J28:AW28,'Race results'!$K$2))</f>
        <v/>
      </c>
      <c r="BV28">
        <f ca="1">IF(No_Races=0,0,COUNT(I28:OFFSET(I28,0,No_Races-1)))</f>
        <v>0</v>
      </c>
    </row>
    <row r="29" spans="1:74">
      <c r="A29" s="68" t="str">
        <f t="shared" si="11"/>
        <v/>
      </c>
      <c r="B29" s="245"/>
      <c r="C29" s="244"/>
      <c r="D29" s="244"/>
      <c r="E29" s="244"/>
      <c r="F29" s="244"/>
      <c r="G29" s="78"/>
      <c r="H29" s="64" t="str">
        <f t="shared" ca="1" si="12"/>
        <v/>
      </c>
      <c r="I29" s="229" t="str">
        <f t="shared" si="13"/>
        <v/>
      </c>
      <c r="J29" s="229" t="str">
        <f t="shared" si="14"/>
        <v/>
      </c>
      <c r="K29" s="229" t="str">
        <f t="shared" si="15"/>
        <v/>
      </c>
      <c r="L29" s="229" t="str">
        <f t="shared" si="16"/>
        <v/>
      </c>
      <c r="M29" s="229" t="str">
        <f t="shared" si="17"/>
        <v/>
      </c>
      <c r="N29" s="229" t="str">
        <f t="shared" si="18"/>
        <v/>
      </c>
      <c r="O29" s="229" t="str">
        <f t="shared" si="19"/>
        <v/>
      </c>
      <c r="P29" s="229" t="str">
        <f t="shared" si="20"/>
        <v/>
      </c>
      <c r="Q29" s="229" t="str">
        <f t="shared" si="21"/>
        <v/>
      </c>
      <c r="R29" s="229" t="str">
        <f t="shared" si="22"/>
        <v/>
      </c>
      <c r="S29" s="229" t="str">
        <f t="shared" si="23"/>
        <v/>
      </c>
      <c r="T29" s="229" t="str">
        <f t="shared" si="24"/>
        <v/>
      </c>
      <c r="U29" s="229" t="str">
        <f t="shared" si="25"/>
        <v/>
      </c>
      <c r="V29" s="229" t="str">
        <f t="shared" si="26"/>
        <v/>
      </c>
      <c r="W29" s="229" t="str">
        <f t="shared" si="27"/>
        <v/>
      </c>
      <c r="X29" s="229" t="str">
        <f t="shared" si="28"/>
        <v/>
      </c>
      <c r="Y29" s="229" t="str">
        <f t="shared" si="29"/>
        <v/>
      </c>
      <c r="Z29" s="229" t="str">
        <f t="shared" si="30"/>
        <v/>
      </c>
      <c r="AA29" s="229" t="str">
        <f t="shared" si="31"/>
        <v/>
      </c>
      <c r="AB29" s="229" t="str">
        <f t="shared" si="32"/>
        <v/>
      </c>
      <c r="AC29" s="229" t="str">
        <f t="shared" si="33"/>
        <v/>
      </c>
      <c r="AD29" s="229" t="str">
        <f t="shared" si="34"/>
        <v/>
      </c>
      <c r="AE29" s="229" t="str">
        <f t="shared" si="35"/>
        <v/>
      </c>
      <c r="AF29" s="229" t="str">
        <f t="shared" si="36"/>
        <v/>
      </c>
      <c r="AG29" s="229" t="str">
        <f t="shared" si="37"/>
        <v/>
      </c>
      <c r="AH29" s="229" t="str">
        <f t="shared" si="38"/>
        <v/>
      </c>
      <c r="AI29" s="229" t="str">
        <f t="shared" si="39"/>
        <v/>
      </c>
      <c r="AJ29" s="229" t="str">
        <f t="shared" si="40"/>
        <v/>
      </c>
      <c r="AK29" s="229" t="str">
        <f t="shared" si="41"/>
        <v/>
      </c>
      <c r="AL29" s="229" t="str">
        <f t="shared" si="42"/>
        <v/>
      </c>
      <c r="AM29" s="229" t="str">
        <f t="shared" si="43"/>
        <v/>
      </c>
      <c r="AN29" s="229" t="str">
        <f t="shared" si="44"/>
        <v/>
      </c>
      <c r="AO29" s="229" t="str">
        <f t="shared" si="45"/>
        <v/>
      </c>
      <c r="AP29" s="229" t="str">
        <f t="shared" si="46"/>
        <v/>
      </c>
      <c r="AQ29" s="229" t="str">
        <f t="shared" si="47"/>
        <v/>
      </c>
      <c r="AR29" s="229" t="str">
        <f t="shared" si="48"/>
        <v/>
      </c>
      <c r="AS29" s="229" t="str">
        <f t="shared" si="49"/>
        <v/>
      </c>
      <c r="AT29" s="229" t="str">
        <f t="shared" si="50"/>
        <v/>
      </c>
      <c r="AU29" s="229" t="str">
        <f t="shared" si="51"/>
        <v/>
      </c>
      <c r="AV29" s="229" t="str">
        <f t="shared" si="52"/>
        <v/>
      </c>
      <c r="AW29" s="230" t="str">
        <f t="shared" si="53"/>
        <v/>
      </c>
      <c r="AX29" s="15">
        <f ca="1">IF(No_Races=0,0,SUM(I29:OFFSET(I29,0,No_Races-1)))</f>
        <v>0</v>
      </c>
      <c r="AY29" s="15">
        <f ca="1">IF(No_Races=0,0,IF(No_Races&gt;AY$9-1,LARGE($I29:OFFSET($I29,0,No_Races-1),AY$7+$BT29+$BU29),0))</f>
        <v>0</v>
      </c>
      <c r="AZ29" s="15">
        <f ca="1">IF(No_Races=0,0,IF(No_Races&gt;AZ$9-1,LARGE($I29:OFFSET($I29,0,No_Races-1),AZ$7+$BT29+$BU29),0))</f>
        <v>0</v>
      </c>
      <c r="BA29" s="15">
        <f ca="1">IF(No_Races=0,0,IF(No_Races&gt;BA$9-1,LARGE($I29:OFFSET($I29,0,No_Races-1),BA$7+$BT29+$BU29),0))</f>
        <v>0</v>
      </c>
      <c r="BB29" s="15">
        <f ca="1">IF(No_Races=0,0,IF(No_Races&gt;BB$9-1,LARGE($I29:OFFSET($I29,0,No_Races-1),BB$7+$BT29+$BU29),0))</f>
        <v>0</v>
      </c>
      <c r="BC29" s="15">
        <f ca="1">IF(No_Races=0,0,IF(No_Races&gt;BC$9-1,LARGE($I29:OFFSET($I29,0,No_Races-1),BC$7+$BT29+$BU29),0))</f>
        <v>0</v>
      </c>
      <c r="BD29" s="15">
        <f ca="1">IF(No_Races=0,0,IF(No_Races&gt;BD$9-1,LARGE($I29:OFFSET($I29,0,No_Races-1),BD$7+$BT29+$BU29),0))</f>
        <v>0</v>
      </c>
      <c r="BE29" s="15" t="str">
        <f>IF(B29="","",G29/1000+INT((AX29-SUM(AY29:BD29))*1000)/1000+IF(COUNTIF(Summary!$D$7:$D$90,C29)&lt;1,0,VLOOKUP(C29,Summary!$D$7:$F$90,3,FALSE)/10000))</f>
        <v/>
      </c>
      <c r="BF29" s="15" t="str">
        <f t="shared" si="54"/>
        <v/>
      </c>
      <c r="BG29" t="str">
        <f t="shared" si="0"/>
        <v/>
      </c>
      <c r="BH29" t="str">
        <f t="shared" si="1"/>
        <v/>
      </c>
      <c r="BI29" t="str">
        <f t="shared" si="2"/>
        <v/>
      </c>
      <c r="BJ29" t="str">
        <f t="shared" si="3"/>
        <v/>
      </c>
      <c r="BK29" t="str">
        <f t="shared" si="4"/>
        <v/>
      </c>
      <c r="BL29" t="str">
        <f t="shared" si="5"/>
        <v/>
      </c>
      <c r="BM29" t="str">
        <f t="shared" si="6"/>
        <v/>
      </c>
      <c r="BN29" t="str">
        <f t="shared" si="7"/>
        <v/>
      </c>
      <c r="BO29" t="str">
        <f t="shared" si="8"/>
        <v/>
      </c>
      <c r="BP29" t="str">
        <f t="shared" si="9"/>
        <v/>
      </c>
      <c r="BQ29" s="51" t="str">
        <f t="shared" si="55"/>
        <v/>
      </c>
      <c r="BR29" s="16" t="str">
        <f t="shared" si="56"/>
        <v/>
      </c>
      <c r="BS29" s="30" t="str">
        <f t="shared" si="10"/>
        <v/>
      </c>
      <c r="BT29" s="54" t="str">
        <f>IF(B29="","",COUNTIF(I29:I29,'Race results'!$J$3)+COUNTIF(I29:I29,'Race results'!$K$3))</f>
        <v/>
      </c>
      <c r="BU29" s="54" t="str">
        <f>IF(B29="","",COUNTIF(J29:AW29,'Race results'!$J$2)+COUNTIF(J29:AW29,'Race results'!$K$2))</f>
        <v/>
      </c>
      <c r="BV29">
        <f ca="1">IF(No_Races=0,0,COUNT(I29:OFFSET(I29,0,No_Races-1)))</f>
        <v>0</v>
      </c>
    </row>
    <row r="30" spans="1:74" s="73" customFormat="1" ht="13.5" thickBot="1">
      <c r="A30" s="68" t="str">
        <f t="shared" si="11"/>
        <v/>
      </c>
      <c r="B30" s="69"/>
      <c r="C30" s="225"/>
      <c r="D30" s="70"/>
      <c r="E30" s="70"/>
      <c r="F30" s="70"/>
      <c r="G30" s="70"/>
      <c r="H30" s="71" t="str">
        <f t="shared" ca="1" si="12"/>
        <v/>
      </c>
      <c r="I30" s="231" t="str">
        <f t="shared" si="13"/>
        <v/>
      </c>
      <c r="J30" s="231" t="str">
        <f t="shared" si="14"/>
        <v/>
      </c>
      <c r="K30" s="231" t="str">
        <f t="shared" si="15"/>
        <v/>
      </c>
      <c r="L30" s="231" t="str">
        <f t="shared" si="16"/>
        <v/>
      </c>
      <c r="M30" s="231" t="str">
        <f t="shared" si="17"/>
        <v/>
      </c>
      <c r="N30" s="231" t="str">
        <f t="shared" si="18"/>
        <v/>
      </c>
      <c r="O30" s="231" t="str">
        <f t="shared" si="19"/>
        <v/>
      </c>
      <c r="P30" s="231" t="str">
        <f t="shared" si="20"/>
        <v/>
      </c>
      <c r="Q30" s="231" t="str">
        <f t="shared" si="21"/>
        <v/>
      </c>
      <c r="R30" s="231" t="str">
        <f t="shared" si="22"/>
        <v/>
      </c>
      <c r="S30" s="231" t="str">
        <f t="shared" si="23"/>
        <v/>
      </c>
      <c r="T30" s="231" t="str">
        <f t="shared" si="24"/>
        <v/>
      </c>
      <c r="U30" s="231" t="str">
        <f t="shared" si="25"/>
        <v/>
      </c>
      <c r="V30" s="231" t="str">
        <f t="shared" si="26"/>
        <v/>
      </c>
      <c r="W30" s="231" t="str">
        <f t="shared" si="27"/>
        <v/>
      </c>
      <c r="X30" s="231" t="str">
        <f t="shared" si="28"/>
        <v/>
      </c>
      <c r="Y30" s="231" t="str">
        <f t="shared" si="29"/>
        <v/>
      </c>
      <c r="Z30" s="231" t="str">
        <f t="shared" si="30"/>
        <v/>
      </c>
      <c r="AA30" s="231" t="str">
        <f t="shared" si="31"/>
        <v/>
      </c>
      <c r="AB30" s="231" t="str">
        <f t="shared" si="32"/>
        <v/>
      </c>
      <c r="AC30" s="231" t="str">
        <f t="shared" si="33"/>
        <v/>
      </c>
      <c r="AD30" s="231" t="str">
        <f t="shared" si="34"/>
        <v/>
      </c>
      <c r="AE30" s="231" t="str">
        <f t="shared" si="35"/>
        <v/>
      </c>
      <c r="AF30" s="231" t="str">
        <f t="shared" si="36"/>
        <v/>
      </c>
      <c r="AG30" s="231" t="str">
        <f t="shared" si="37"/>
        <v/>
      </c>
      <c r="AH30" s="231" t="str">
        <f t="shared" si="38"/>
        <v/>
      </c>
      <c r="AI30" s="231" t="str">
        <f t="shared" si="39"/>
        <v/>
      </c>
      <c r="AJ30" s="231" t="str">
        <f t="shared" si="40"/>
        <v/>
      </c>
      <c r="AK30" s="231" t="str">
        <f t="shared" si="41"/>
        <v/>
      </c>
      <c r="AL30" s="231" t="str">
        <f t="shared" si="42"/>
        <v/>
      </c>
      <c r="AM30" s="231" t="str">
        <f t="shared" si="43"/>
        <v/>
      </c>
      <c r="AN30" s="231" t="str">
        <f t="shared" si="44"/>
        <v/>
      </c>
      <c r="AO30" s="231" t="str">
        <f t="shared" si="45"/>
        <v/>
      </c>
      <c r="AP30" s="231" t="str">
        <f t="shared" si="46"/>
        <v/>
      </c>
      <c r="AQ30" s="231" t="str">
        <f t="shared" si="47"/>
        <v/>
      </c>
      <c r="AR30" s="231" t="str">
        <f t="shared" si="48"/>
        <v/>
      </c>
      <c r="AS30" s="231" t="str">
        <f t="shared" si="49"/>
        <v/>
      </c>
      <c r="AT30" s="231" t="str">
        <f t="shared" si="50"/>
        <v/>
      </c>
      <c r="AU30" s="231" t="str">
        <f t="shared" si="51"/>
        <v/>
      </c>
      <c r="AV30" s="231" t="str">
        <f t="shared" si="52"/>
        <v/>
      </c>
      <c r="AW30" s="232" t="str">
        <f t="shared" si="53"/>
        <v/>
      </c>
      <c r="AX30" s="72">
        <f ca="1">IF(No_Races=0,0,SUM(I30:OFFSET(I30,0,No_Races-1)))</f>
        <v>0</v>
      </c>
      <c r="AY30" s="72">
        <f ca="1">IF(No_Races=0,0,IF(No_Races&gt;AY$9-1,LARGE($I30:OFFSET($I30,0,No_Races-1),AY$7+$BT30+$BU30),0))</f>
        <v>0</v>
      </c>
      <c r="AZ30" s="72">
        <f ca="1">IF(No_Races=0,0,IF(No_Races&gt;AZ$9-1,LARGE($I30:OFFSET($I30,0,No_Races-1),AZ$7+$BT30+$BU30),0))</f>
        <v>0</v>
      </c>
      <c r="BA30" s="72">
        <f ca="1">IF(No_Races=0,0,IF(No_Races&gt;BA$9-1,LARGE($I30:OFFSET($I30,0,No_Races-1),BA$7+$BT30+$BU30),0))</f>
        <v>0</v>
      </c>
      <c r="BB30" s="72">
        <f ca="1">IF(No_Races=0,0,IF(No_Races&gt;BB$9-1,LARGE($I30:OFFSET($I30,0,No_Races-1),BB$7+$BT30+$BU30),0))</f>
        <v>0</v>
      </c>
      <c r="BC30" s="72">
        <f ca="1">IF(No_Races=0,0,IF(No_Races&gt;BC$9-1,LARGE($I30:OFFSET($I30,0,No_Races-1),BC$7+$BT30+$BU30),0))</f>
        <v>0</v>
      </c>
      <c r="BD30" s="72">
        <f ca="1">IF(No_Races=0,0,IF(No_Races&gt;BD$9-1,LARGE($I30:OFFSET($I30,0,No_Races-1),BD$7+$BT30+$BU30),0))</f>
        <v>0</v>
      </c>
      <c r="BE30" s="72" t="str">
        <f>IF(B30="","",G30/1000+INT((AX30-SUM(AY30:BD30))*1000)/1000+IF(COUNTIF(Summary!$D$7:$D$90,C30)&lt;1,0,VLOOKUP(C30,Summary!$D$7:$F$90,3,FALSE)/10000))</f>
        <v/>
      </c>
      <c r="BF30" s="72" t="str">
        <f t="shared" si="54"/>
        <v/>
      </c>
      <c r="BG30" s="73" t="str">
        <f t="shared" si="0"/>
        <v/>
      </c>
      <c r="BH30" s="73" t="str">
        <f t="shared" si="1"/>
        <v/>
      </c>
      <c r="BI30" s="73" t="str">
        <f t="shared" si="2"/>
        <v/>
      </c>
      <c r="BJ30" s="73" t="str">
        <f t="shared" si="3"/>
        <v/>
      </c>
      <c r="BK30" s="73" t="str">
        <f t="shared" si="4"/>
        <v/>
      </c>
      <c r="BL30" s="73" t="str">
        <f t="shared" si="5"/>
        <v/>
      </c>
      <c r="BM30" s="73" t="str">
        <f t="shared" si="6"/>
        <v/>
      </c>
      <c r="BN30" s="73" t="str">
        <f t="shared" si="7"/>
        <v/>
      </c>
      <c r="BO30" s="73" t="str">
        <f t="shared" si="8"/>
        <v/>
      </c>
      <c r="BP30" s="73" t="str">
        <f t="shared" si="9"/>
        <v/>
      </c>
      <c r="BQ30" s="74" t="str">
        <f t="shared" si="55"/>
        <v/>
      </c>
      <c r="BR30" s="75" t="str">
        <f t="shared" si="56"/>
        <v/>
      </c>
      <c r="BS30" s="76" t="str">
        <f t="shared" si="10"/>
        <v/>
      </c>
      <c r="BT30" s="135" t="str">
        <f>IF(B30="","",COUNTIF(I30:I30,'Race results'!$J$3)+COUNTIF(I30:I30,'Race results'!$K$3))</f>
        <v/>
      </c>
      <c r="BU30" s="135" t="str">
        <f>IF(B30="","",COUNTIF(J30:AW30,'Race results'!$J$2)+COUNTIF(J30:AW30,'Race results'!$K$2))</f>
        <v/>
      </c>
      <c r="BV30" s="73">
        <f ca="1">IF(No_Races=0,0,COUNT(I30:OFFSET(I30,0,No_Races-1)))</f>
        <v>0</v>
      </c>
    </row>
    <row r="31" spans="1:74">
      <c r="A31" s="68" t="str">
        <f t="shared" si="11"/>
        <v/>
      </c>
      <c r="B31" s="245"/>
      <c r="C31" s="244"/>
      <c r="D31" s="244"/>
      <c r="E31" s="244"/>
      <c r="F31" s="244"/>
      <c r="G31" s="78"/>
      <c r="H31" s="64" t="str">
        <f t="shared" ca="1" si="12"/>
        <v/>
      </c>
      <c r="I31" s="229" t="str">
        <f t="shared" si="13"/>
        <v/>
      </c>
      <c r="J31" s="229" t="str">
        <f t="shared" si="14"/>
        <v/>
      </c>
      <c r="K31" s="229" t="str">
        <f t="shared" si="15"/>
        <v/>
      </c>
      <c r="L31" s="229" t="str">
        <f t="shared" si="16"/>
        <v/>
      </c>
      <c r="M31" s="229" t="str">
        <f t="shared" si="17"/>
        <v/>
      </c>
      <c r="N31" s="229" t="str">
        <f t="shared" si="18"/>
        <v/>
      </c>
      <c r="O31" s="229" t="str">
        <f t="shared" si="19"/>
        <v/>
      </c>
      <c r="P31" s="229" t="str">
        <f t="shared" si="20"/>
        <v/>
      </c>
      <c r="Q31" s="229" t="str">
        <f t="shared" si="21"/>
        <v/>
      </c>
      <c r="R31" s="229" t="str">
        <f t="shared" si="22"/>
        <v/>
      </c>
      <c r="S31" s="229" t="str">
        <f t="shared" si="23"/>
        <v/>
      </c>
      <c r="T31" s="229" t="str">
        <f t="shared" si="24"/>
        <v/>
      </c>
      <c r="U31" s="229" t="str">
        <f t="shared" si="25"/>
        <v/>
      </c>
      <c r="V31" s="229" t="str">
        <f t="shared" si="26"/>
        <v/>
      </c>
      <c r="W31" s="229" t="str">
        <f t="shared" si="27"/>
        <v/>
      </c>
      <c r="X31" s="229" t="str">
        <f t="shared" si="28"/>
        <v/>
      </c>
      <c r="Y31" s="229" t="str">
        <f t="shared" si="29"/>
        <v/>
      </c>
      <c r="Z31" s="229" t="str">
        <f t="shared" si="30"/>
        <v/>
      </c>
      <c r="AA31" s="229" t="str">
        <f t="shared" si="31"/>
        <v/>
      </c>
      <c r="AB31" s="229" t="str">
        <f t="shared" si="32"/>
        <v/>
      </c>
      <c r="AC31" s="229" t="str">
        <f t="shared" si="33"/>
        <v/>
      </c>
      <c r="AD31" s="229" t="str">
        <f t="shared" si="34"/>
        <v/>
      </c>
      <c r="AE31" s="229" t="str">
        <f t="shared" si="35"/>
        <v/>
      </c>
      <c r="AF31" s="229" t="str">
        <f t="shared" si="36"/>
        <v/>
      </c>
      <c r="AG31" s="229" t="str">
        <f t="shared" si="37"/>
        <v/>
      </c>
      <c r="AH31" s="229" t="str">
        <f t="shared" si="38"/>
        <v/>
      </c>
      <c r="AI31" s="229" t="str">
        <f t="shared" si="39"/>
        <v/>
      </c>
      <c r="AJ31" s="229" t="str">
        <f t="shared" si="40"/>
        <v/>
      </c>
      <c r="AK31" s="229" t="str">
        <f t="shared" si="41"/>
        <v/>
      </c>
      <c r="AL31" s="229" t="str">
        <f t="shared" si="42"/>
        <v/>
      </c>
      <c r="AM31" s="229" t="str">
        <f t="shared" si="43"/>
        <v/>
      </c>
      <c r="AN31" s="229" t="str">
        <f t="shared" si="44"/>
        <v/>
      </c>
      <c r="AO31" s="229" t="str">
        <f t="shared" si="45"/>
        <v/>
      </c>
      <c r="AP31" s="229" t="str">
        <f t="shared" si="46"/>
        <v/>
      </c>
      <c r="AQ31" s="229" t="str">
        <f t="shared" si="47"/>
        <v/>
      </c>
      <c r="AR31" s="229" t="str">
        <f t="shared" si="48"/>
        <v/>
      </c>
      <c r="AS31" s="229" t="str">
        <f t="shared" si="49"/>
        <v/>
      </c>
      <c r="AT31" s="229" t="str">
        <f t="shared" si="50"/>
        <v/>
      </c>
      <c r="AU31" s="229" t="str">
        <f t="shared" si="51"/>
        <v/>
      </c>
      <c r="AV31" s="229" t="str">
        <f t="shared" si="52"/>
        <v/>
      </c>
      <c r="AW31" s="230" t="str">
        <f t="shared" si="53"/>
        <v/>
      </c>
      <c r="AX31" s="15">
        <f ca="1">IF(No_Races=0,0,SUM(I31:OFFSET(I31,0,No_Races-1)))</f>
        <v>0</v>
      </c>
      <c r="AY31" s="15">
        <f ca="1">IF(No_Races=0,0,IF(No_Races&gt;AY$9-1,LARGE($I31:OFFSET($I31,0,No_Races-1),AY$7+$BT31+$BU31),0))</f>
        <v>0</v>
      </c>
      <c r="AZ31" s="15">
        <f ca="1">IF(No_Races=0,0,IF(No_Races&gt;AZ$9-1,LARGE($I31:OFFSET($I31,0,No_Races-1),AZ$7+$BT31+$BU31),0))</f>
        <v>0</v>
      </c>
      <c r="BA31" s="15">
        <f ca="1">IF(No_Races=0,0,IF(No_Races&gt;BA$9-1,LARGE($I31:OFFSET($I31,0,No_Races-1),BA$7+$BT31+$BU31),0))</f>
        <v>0</v>
      </c>
      <c r="BB31" s="15">
        <f ca="1">IF(No_Races=0,0,IF(No_Races&gt;BB$9-1,LARGE($I31:OFFSET($I31,0,No_Races-1),BB$7+$BT31+$BU31),0))</f>
        <v>0</v>
      </c>
      <c r="BC31" s="15">
        <f ca="1">IF(No_Races=0,0,IF(No_Races&gt;BC$9-1,LARGE($I31:OFFSET($I31,0,No_Races-1),BC$7+$BT31+$BU31),0))</f>
        <v>0</v>
      </c>
      <c r="BD31" s="15">
        <f ca="1">IF(No_Races=0,0,IF(No_Races&gt;BD$9-1,LARGE($I31:OFFSET($I31,0,No_Races-1),BD$7+$BT31+$BU31),0))</f>
        <v>0</v>
      </c>
      <c r="BE31" s="15" t="str">
        <f>IF(B31="","",G31/1000+INT((AX31-SUM(AY31:BD31))*1000)/1000+IF(COUNTIF(Summary!$D$7:$D$90,C31)&lt;1,0,VLOOKUP(C31,Summary!$D$7:$F$90,3,FALSE)/10000))</f>
        <v/>
      </c>
      <c r="BF31" s="15" t="str">
        <f t="shared" si="54"/>
        <v/>
      </c>
      <c r="BG31" t="str">
        <f t="shared" si="0"/>
        <v/>
      </c>
      <c r="BH31" t="str">
        <f t="shared" si="1"/>
        <v/>
      </c>
      <c r="BI31" t="str">
        <f t="shared" si="2"/>
        <v/>
      </c>
      <c r="BJ31" t="str">
        <f t="shared" si="3"/>
        <v/>
      </c>
      <c r="BK31" t="str">
        <f t="shared" si="4"/>
        <v/>
      </c>
      <c r="BL31" t="str">
        <f t="shared" si="5"/>
        <v/>
      </c>
      <c r="BM31" t="str">
        <f t="shared" si="6"/>
        <v/>
      </c>
      <c r="BN31" t="str">
        <f t="shared" si="7"/>
        <v/>
      </c>
      <c r="BO31" t="str">
        <f t="shared" si="8"/>
        <v/>
      </c>
      <c r="BP31" t="str">
        <f t="shared" si="9"/>
        <v/>
      </c>
      <c r="BQ31" s="51" t="str">
        <f t="shared" si="55"/>
        <v/>
      </c>
      <c r="BR31" s="16" t="str">
        <f t="shared" si="56"/>
        <v/>
      </c>
      <c r="BS31" s="30" t="str">
        <f t="shared" si="10"/>
        <v/>
      </c>
      <c r="BT31" s="54" t="str">
        <f>IF(B31="","",COUNTIF(I31:I31,'Race results'!$J$3)+COUNTIF(I31:I31,'Race results'!$K$3))</f>
        <v/>
      </c>
      <c r="BU31" s="54" t="str">
        <f>IF(B31="","",COUNTIF(J31:AW31,'Race results'!$J$2)+COUNTIF(J31:AW31,'Race results'!$K$2))</f>
        <v/>
      </c>
      <c r="BV31">
        <f ca="1">IF(No_Races=0,0,COUNT(I31:OFFSET(I31,0,No_Races-1)))</f>
        <v>0</v>
      </c>
    </row>
    <row r="32" spans="1:74">
      <c r="A32" s="68" t="str">
        <f t="shared" si="11"/>
        <v/>
      </c>
      <c r="B32" s="245"/>
      <c r="C32" s="244"/>
      <c r="D32" s="244"/>
      <c r="E32" s="244"/>
      <c r="F32" s="244"/>
      <c r="G32" s="78"/>
      <c r="H32" s="64" t="str">
        <f t="shared" ca="1" si="12"/>
        <v/>
      </c>
      <c r="I32" s="229" t="str">
        <f t="shared" si="13"/>
        <v/>
      </c>
      <c r="J32" s="229" t="str">
        <f t="shared" si="14"/>
        <v/>
      </c>
      <c r="K32" s="229" t="str">
        <f t="shared" si="15"/>
        <v/>
      </c>
      <c r="L32" s="229" t="str">
        <f t="shared" si="16"/>
        <v/>
      </c>
      <c r="M32" s="229" t="str">
        <f t="shared" si="17"/>
        <v/>
      </c>
      <c r="N32" s="229" t="str">
        <f t="shared" si="18"/>
        <v/>
      </c>
      <c r="O32" s="229" t="str">
        <f t="shared" si="19"/>
        <v/>
      </c>
      <c r="P32" s="229" t="str">
        <f t="shared" si="20"/>
        <v/>
      </c>
      <c r="Q32" s="229" t="str">
        <f t="shared" si="21"/>
        <v/>
      </c>
      <c r="R32" s="229" t="str">
        <f t="shared" si="22"/>
        <v/>
      </c>
      <c r="S32" s="229" t="str">
        <f t="shared" si="23"/>
        <v/>
      </c>
      <c r="T32" s="229" t="str">
        <f t="shared" si="24"/>
        <v/>
      </c>
      <c r="U32" s="229" t="str">
        <f t="shared" si="25"/>
        <v/>
      </c>
      <c r="V32" s="229" t="str">
        <f t="shared" si="26"/>
        <v/>
      </c>
      <c r="W32" s="229" t="str">
        <f t="shared" si="27"/>
        <v/>
      </c>
      <c r="X32" s="229" t="str">
        <f t="shared" si="28"/>
        <v/>
      </c>
      <c r="Y32" s="229" t="str">
        <f t="shared" si="29"/>
        <v/>
      </c>
      <c r="Z32" s="229" t="str">
        <f t="shared" si="30"/>
        <v/>
      </c>
      <c r="AA32" s="229" t="str">
        <f t="shared" si="31"/>
        <v/>
      </c>
      <c r="AB32" s="229" t="str">
        <f t="shared" si="32"/>
        <v/>
      </c>
      <c r="AC32" s="229" t="str">
        <f t="shared" si="33"/>
        <v/>
      </c>
      <c r="AD32" s="229" t="str">
        <f t="shared" si="34"/>
        <v/>
      </c>
      <c r="AE32" s="229" t="str">
        <f t="shared" si="35"/>
        <v/>
      </c>
      <c r="AF32" s="229" t="str">
        <f t="shared" si="36"/>
        <v/>
      </c>
      <c r="AG32" s="229" t="str">
        <f t="shared" si="37"/>
        <v/>
      </c>
      <c r="AH32" s="229" t="str">
        <f t="shared" si="38"/>
        <v/>
      </c>
      <c r="AI32" s="229" t="str">
        <f t="shared" si="39"/>
        <v/>
      </c>
      <c r="AJ32" s="229" t="str">
        <f t="shared" si="40"/>
        <v/>
      </c>
      <c r="AK32" s="229" t="str">
        <f t="shared" si="41"/>
        <v/>
      </c>
      <c r="AL32" s="229" t="str">
        <f t="shared" si="42"/>
        <v/>
      </c>
      <c r="AM32" s="229" t="str">
        <f t="shared" si="43"/>
        <v/>
      </c>
      <c r="AN32" s="229" t="str">
        <f t="shared" si="44"/>
        <v/>
      </c>
      <c r="AO32" s="229" t="str">
        <f t="shared" si="45"/>
        <v/>
      </c>
      <c r="AP32" s="229" t="str">
        <f t="shared" si="46"/>
        <v/>
      </c>
      <c r="AQ32" s="229" t="str">
        <f t="shared" si="47"/>
        <v/>
      </c>
      <c r="AR32" s="229" t="str">
        <f t="shared" si="48"/>
        <v/>
      </c>
      <c r="AS32" s="229" t="str">
        <f t="shared" si="49"/>
        <v/>
      </c>
      <c r="AT32" s="229" t="str">
        <f t="shared" si="50"/>
        <v/>
      </c>
      <c r="AU32" s="229" t="str">
        <f t="shared" si="51"/>
        <v/>
      </c>
      <c r="AV32" s="229" t="str">
        <f t="shared" si="52"/>
        <v/>
      </c>
      <c r="AW32" s="230" t="str">
        <f t="shared" si="53"/>
        <v/>
      </c>
      <c r="AX32" s="15">
        <f ca="1">IF(No_Races=0,0,SUM(I32:OFFSET(I32,0,No_Races-1)))</f>
        <v>0</v>
      </c>
      <c r="AY32" s="15">
        <f ca="1">IF(No_Races=0,0,IF(No_Races&gt;AY$9-1,LARGE($I32:OFFSET($I32,0,No_Races-1),AY$7+$BT32+$BU32),0))</f>
        <v>0</v>
      </c>
      <c r="AZ32" s="15">
        <f ca="1">IF(No_Races=0,0,IF(No_Races&gt;AZ$9-1,LARGE($I32:OFFSET($I32,0,No_Races-1),AZ$7+$BT32+$BU32),0))</f>
        <v>0</v>
      </c>
      <c r="BA32" s="15">
        <f ca="1">IF(No_Races=0,0,IF(No_Races&gt;BA$9-1,LARGE($I32:OFFSET($I32,0,No_Races-1),BA$7+$BT32+$BU32),0))</f>
        <v>0</v>
      </c>
      <c r="BB32" s="15">
        <f ca="1">IF(No_Races=0,0,IF(No_Races&gt;BB$9-1,LARGE($I32:OFFSET($I32,0,No_Races-1),BB$7+$BT32+$BU32),0))</f>
        <v>0</v>
      </c>
      <c r="BC32" s="15">
        <f ca="1">IF(No_Races=0,0,IF(No_Races&gt;BC$9-1,LARGE($I32:OFFSET($I32,0,No_Races-1),BC$7+$BT32+$BU32),0))</f>
        <v>0</v>
      </c>
      <c r="BD32" s="15">
        <f ca="1">IF(No_Races=0,0,IF(No_Races&gt;BD$9-1,LARGE($I32:OFFSET($I32,0,No_Races-1),BD$7+$BT32+$BU32),0))</f>
        <v>0</v>
      </c>
      <c r="BE32" s="15" t="str">
        <f>IF(B32="","",G32/1000+INT((AX32-SUM(AY32:BD32))*1000)/1000+IF(COUNTIF(Summary!$D$7:$D$90,C32)&lt;1,0,VLOOKUP(C32,Summary!$D$7:$F$90,3,FALSE)/10000))</f>
        <v/>
      </c>
      <c r="BF32" s="15" t="str">
        <f t="shared" si="54"/>
        <v/>
      </c>
      <c r="BG32" t="str">
        <f t="shared" si="0"/>
        <v/>
      </c>
      <c r="BH32" t="str">
        <f t="shared" si="1"/>
        <v/>
      </c>
      <c r="BI32" t="str">
        <f t="shared" si="2"/>
        <v/>
      </c>
      <c r="BJ32" t="str">
        <f t="shared" si="3"/>
        <v/>
      </c>
      <c r="BK32" t="str">
        <f t="shared" si="4"/>
        <v/>
      </c>
      <c r="BL32" t="str">
        <f t="shared" si="5"/>
        <v/>
      </c>
      <c r="BM32" t="str">
        <f t="shared" si="6"/>
        <v/>
      </c>
      <c r="BN32" t="str">
        <f t="shared" si="7"/>
        <v/>
      </c>
      <c r="BO32" t="str">
        <f t="shared" si="8"/>
        <v/>
      </c>
      <c r="BP32" t="str">
        <f t="shared" si="9"/>
        <v/>
      </c>
      <c r="BQ32" s="51" t="str">
        <f t="shared" si="55"/>
        <v/>
      </c>
      <c r="BR32" s="16" t="str">
        <f t="shared" si="56"/>
        <v/>
      </c>
      <c r="BS32" s="30" t="str">
        <f t="shared" si="10"/>
        <v/>
      </c>
      <c r="BT32" s="54" t="str">
        <f>IF(B32="","",COUNTIF(I32:I32,'Race results'!$J$3)+COUNTIF(I32:I32,'Race results'!$K$3))</f>
        <v/>
      </c>
      <c r="BU32" s="54" t="str">
        <f>IF(B32="","",COUNTIF(J32:AW32,'Race results'!$J$2)+COUNTIF(J32:AW32,'Race results'!$K$2))</f>
        <v/>
      </c>
      <c r="BV32">
        <f ca="1">IF(No_Races=0,0,COUNT(I32:OFFSET(I32,0,No_Races-1)))</f>
        <v>0</v>
      </c>
    </row>
    <row r="33" spans="1:74" s="73" customFormat="1" ht="13.5" thickBot="1">
      <c r="A33" s="68" t="str">
        <f t="shared" si="11"/>
        <v/>
      </c>
      <c r="B33" s="241"/>
      <c r="C33" s="225"/>
      <c r="D33" s="225"/>
      <c r="E33" s="225"/>
      <c r="F33" s="225"/>
      <c r="G33" s="70"/>
      <c r="H33" s="71" t="str">
        <f t="shared" ca="1" si="12"/>
        <v/>
      </c>
      <c r="I33" s="231" t="str">
        <f t="shared" si="13"/>
        <v/>
      </c>
      <c r="J33" s="231" t="str">
        <f t="shared" si="14"/>
        <v/>
      </c>
      <c r="K33" s="231" t="str">
        <f t="shared" si="15"/>
        <v/>
      </c>
      <c r="L33" s="231" t="str">
        <f t="shared" si="16"/>
        <v/>
      </c>
      <c r="M33" s="231" t="str">
        <f t="shared" si="17"/>
        <v/>
      </c>
      <c r="N33" s="231" t="str">
        <f t="shared" si="18"/>
        <v/>
      </c>
      <c r="O33" s="231" t="str">
        <f t="shared" si="19"/>
        <v/>
      </c>
      <c r="P33" s="231" t="str">
        <f t="shared" si="20"/>
        <v/>
      </c>
      <c r="Q33" s="231" t="str">
        <f t="shared" si="21"/>
        <v/>
      </c>
      <c r="R33" s="231" t="str">
        <f t="shared" si="22"/>
        <v/>
      </c>
      <c r="S33" s="231" t="str">
        <f t="shared" si="23"/>
        <v/>
      </c>
      <c r="T33" s="231" t="str">
        <f t="shared" si="24"/>
        <v/>
      </c>
      <c r="U33" s="231" t="str">
        <f t="shared" si="25"/>
        <v/>
      </c>
      <c r="V33" s="231" t="str">
        <f t="shared" si="26"/>
        <v/>
      </c>
      <c r="W33" s="231" t="str">
        <f t="shared" si="27"/>
        <v/>
      </c>
      <c r="X33" s="231" t="str">
        <f t="shared" si="28"/>
        <v/>
      </c>
      <c r="Y33" s="231" t="str">
        <f t="shared" si="29"/>
        <v/>
      </c>
      <c r="Z33" s="231" t="str">
        <f t="shared" si="30"/>
        <v/>
      </c>
      <c r="AA33" s="231" t="str">
        <f t="shared" si="31"/>
        <v/>
      </c>
      <c r="AB33" s="231" t="str">
        <f t="shared" si="32"/>
        <v/>
      </c>
      <c r="AC33" s="231" t="str">
        <f t="shared" si="33"/>
        <v/>
      </c>
      <c r="AD33" s="231" t="str">
        <f t="shared" si="34"/>
        <v/>
      </c>
      <c r="AE33" s="231" t="str">
        <f t="shared" si="35"/>
        <v/>
      </c>
      <c r="AF33" s="231" t="str">
        <f t="shared" si="36"/>
        <v/>
      </c>
      <c r="AG33" s="231" t="str">
        <f t="shared" si="37"/>
        <v/>
      </c>
      <c r="AH33" s="231" t="str">
        <f t="shared" si="38"/>
        <v/>
      </c>
      <c r="AI33" s="231" t="str">
        <f t="shared" si="39"/>
        <v/>
      </c>
      <c r="AJ33" s="231" t="str">
        <f t="shared" si="40"/>
        <v/>
      </c>
      <c r="AK33" s="231" t="str">
        <f t="shared" si="41"/>
        <v/>
      </c>
      <c r="AL33" s="231" t="str">
        <f t="shared" si="42"/>
        <v/>
      </c>
      <c r="AM33" s="231" t="str">
        <f t="shared" si="43"/>
        <v/>
      </c>
      <c r="AN33" s="231" t="str">
        <f t="shared" si="44"/>
        <v/>
      </c>
      <c r="AO33" s="231" t="str">
        <f t="shared" si="45"/>
        <v/>
      </c>
      <c r="AP33" s="231" t="str">
        <f t="shared" si="46"/>
        <v/>
      </c>
      <c r="AQ33" s="231" t="str">
        <f t="shared" si="47"/>
        <v/>
      </c>
      <c r="AR33" s="231" t="str">
        <f t="shared" si="48"/>
        <v/>
      </c>
      <c r="AS33" s="231" t="str">
        <f t="shared" si="49"/>
        <v/>
      </c>
      <c r="AT33" s="231" t="str">
        <f t="shared" si="50"/>
        <v/>
      </c>
      <c r="AU33" s="231" t="str">
        <f t="shared" si="51"/>
        <v/>
      </c>
      <c r="AV33" s="231" t="str">
        <f t="shared" si="52"/>
        <v/>
      </c>
      <c r="AW33" s="232" t="str">
        <f t="shared" si="53"/>
        <v/>
      </c>
      <c r="AX33" s="72">
        <f ca="1">IF(No_Races=0,0,SUM(I33:OFFSET(I33,0,No_Races-1)))</f>
        <v>0</v>
      </c>
      <c r="AY33" s="72">
        <f ca="1">IF(No_Races=0,0,IF(No_Races&gt;AY$9-1,LARGE($I33:OFFSET($I33,0,No_Races-1),AY$7+$BT33+$BU33),0))</f>
        <v>0</v>
      </c>
      <c r="AZ33" s="72">
        <f ca="1">IF(No_Races=0,0,IF(No_Races&gt;AZ$9-1,LARGE($I33:OFFSET($I33,0,No_Races-1),AZ$7+$BT33+$BU33),0))</f>
        <v>0</v>
      </c>
      <c r="BA33" s="72">
        <f ca="1">IF(No_Races=0,0,IF(No_Races&gt;BA$9-1,LARGE($I33:OFFSET($I33,0,No_Races-1),BA$7+$BT33+$BU33),0))</f>
        <v>0</v>
      </c>
      <c r="BB33" s="72">
        <f ca="1">IF(No_Races=0,0,IF(No_Races&gt;BB$9-1,LARGE($I33:OFFSET($I33,0,No_Races-1),BB$7+$BT33+$BU33),0))</f>
        <v>0</v>
      </c>
      <c r="BC33" s="72">
        <f ca="1">IF(No_Races=0,0,IF(No_Races&gt;BC$9-1,LARGE($I33:OFFSET($I33,0,No_Races-1),BC$7+$BT33+$BU33),0))</f>
        <v>0</v>
      </c>
      <c r="BD33" s="72">
        <f ca="1">IF(No_Races=0,0,IF(No_Races&gt;BD$9-1,LARGE($I33:OFFSET($I33,0,No_Races-1),BD$7+$BT33+$BU33),0))</f>
        <v>0</v>
      </c>
      <c r="BE33" s="72" t="str">
        <f>IF(B33="","",G33/1000+INT((AX33-SUM(AY33:BD33))*1000)/1000+IF(COUNTIF(Summary!$D$7:$D$90,C33)&lt;1,0,VLOOKUP(C33,Summary!$D$7:$F$90,3,FALSE)/10000))</f>
        <v/>
      </c>
      <c r="BF33" s="72" t="str">
        <f t="shared" si="54"/>
        <v/>
      </c>
      <c r="BG33" s="73" t="str">
        <f t="shared" si="0"/>
        <v/>
      </c>
      <c r="BH33" s="73" t="str">
        <f t="shared" si="1"/>
        <v/>
      </c>
      <c r="BI33" s="73" t="str">
        <f t="shared" si="2"/>
        <v/>
      </c>
      <c r="BJ33" s="73" t="str">
        <f t="shared" si="3"/>
        <v/>
      </c>
      <c r="BK33" s="73" t="str">
        <f t="shared" si="4"/>
        <v/>
      </c>
      <c r="BL33" s="73" t="str">
        <f t="shared" si="5"/>
        <v/>
      </c>
      <c r="BM33" s="73" t="str">
        <f t="shared" si="6"/>
        <v/>
      </c>
      <c r="BN33" s="73" t="str">
        <f t="shared" si="7"/>
        <v/>
      </c>
      <c r="BO33" s="73" t="str">
        <f t="shared" si="8"/>
        <v/>
      </c>
      <c r="BP33" s="73" t="str">
        <f t="shared" si="9"/>
        <v/>
      </c>
      <c r="BQ33" s="74" t="str">
        <f t="shared" si="55"/>
        <v/>
      </c>
      <c r="BR33" s="75" t="str">
        <f t="shared" si="56"/>
        <v/>
      </c>
      <c r="BS33" s="76" t="str">
        <f t="shared" si="10"/>
        <v/>
      </c>
      <c r="BT33" s="135" t="str">
        <f>IF(B33="","",COUNTIF(I33:I33,'Race results'!$J$3)+COUNTIF(I33:I33,'Race results'!$K$3))</f>
        <v/>
      </c>
      <c r="BU33" s="135" t="str">
        <f>IF(B33="","",COUNTIF(J33:AW33,'Race results'!$J$2)+COUNTIF(J33:AW33,'Race results'!$K$2))</f>
        <v/>
      </c>
      <c r="BV33" s="73">
        <f ca="1">IF(No_Races=0,0,COUNT(I33:OFFSET(I33,0,No_Races-1)))</f>
        <v>0</v>
      </c>
    </row>
    <row r="34" spans="1:74">
      <c r="A34" s="68" t="str">
        <f t="shared" si="11"/>
        <v/>
      </c>
      <c r="B34" s="77"/>
      <c r="C34" s="244"/>
      <c r="D34" s="78"/>
      <c r="E34" s="78"/>
      <c r="F34" s="78"/>
      <c r="G34" s="78"/>
      <c r="H34" s="64" t="str">
        <f t="shared" ca="1" si="12"/>
        <v/>
      </c>
      <c r="I34" s="229" t="str">
        <f t="shared" si="13"/>
        <v/>
      </c>
      <c r="J34" s="229" t="str">
        <f t="shared" si="14"/>
        <v/>
      </c>
      <c r="K34" s="229" t="str">
        <f t="shared" si="15"/>
        <v/>
      </c>
      <c r="L34" s="229" t="str">
        <f t="shared" si="16"/>
        <v/>
      </c>
      <c r="M34" s="229" t="str">
        <f t="shared" si="17"/>
        <v/>
      </c>
      <c r="N34" s="229" t="str">
        <f t="shared" si="18"/>
        <v/>
      </c>
      <c r="O34" s="229" t="str">
        <f t="shared" si="19"/>
        <v/>
      </c>
      <c r="P34" s="229" t="str">
        <f t="shared" si="20"/>
        <v/>
      </c>
      <c r="Q34" s="229" t="str">
        <f t="shared" si="21"/>
        <v/>
      </c>
      <c r="R34" s="229" t="str">
        <f t="shared" si="22"/>
        <v/>
      </c>
      <c r="S34" s="229" t="str">
        <f t="shared" si="23"/>
        <v/>
      </c>
      <c r="T34" s="229" t="str">
        <f t="shared" si="24"/>
        <v/>
      </c>
      <c r="U34" s="229" t="str">
        <f t="shared" si="25"/>
        <v/>
      </c>
      <c r="V34" s="229" t="str">
        <f t="shared" si="26"/>
        <v/>
      </c>
      <c r="W34" s="229" t="str">
        <f t="shared" si="27"/>
        <v/>
      </c>
      <c r="X34" s="229" t="str">
        <f t="shared" si="28"/>
        <v/>
      </c>
      <c r="Y34" s="229" t="str">
        <f t="shared" si="29"/>
        <v/>
      </c>
      <c r="Z34" s="229" t="str">
        <f t="shared" si="30"/>
        <v/>
      </c>
      <c r="AA34" s="229" t="str">
        <f t="shared" si="31"/>
        <v/>
      </c>
      <c r="AB34" s="229" t="str">
        <f t="shared" si="32"/>
        <v/>
      </c>
      <c r="AC34" s="229" t="str">
        <f t="shared" si="33"/>
        <v/>
      </c>
      <c r="AD34" s="229" t="str">
        <f t="shared" si="34"/>
        <v/>
      </c>
      <c r="AE34" s="229" t="str">
        <f t="shared" si="35"/>
        <v/>
      </c>
      <c r="AF34" s="229" t="str">
        <f t="shared" si="36"/>
        <v/>
      </c>
      <c r="AG34" s="229" t="str">
        <f t="shared" si="37"/>
        <v/>
      </c>
      <c r="AH34" s="229" t="str">
        <f t="shared" si="38"/>
        <v/>
      </c>
      <c r="AI34" s="229" t="str">
        <f t="shared" si="39"/>
        <v/>
      </c>
      <c r="AJ34" s="229" t="str">
        <f t="shared" si="40"/>
        <v/>
      </c>
      <c r="AK34" s="229" t="str">
        <f t="shared" si="41"/>
        <v/>
      </c>
      <c r="AL34" s="229" t="str">
        <f t="shared" si="42"/>
        <v/>
      </c>
      <c r="AM34" s="229" t="str">
        <f t="shared" si="43"/>
        <v/>
      </c>
      <c r="AN34" s="229" t="str">
        <f t="shared" si="44"/>
        <v/>
      </c>
      <c r="AO34" s="229" t="str">
        <f t="shared" si="45"/>
        <v/>
      </c>
      <c r="AP34" s="229" t="str">
        <f t="shared" si="46"/>
        <v/>
      </c>
      <c r="AQ34" s="229" t="str">
        <f t="shared" si="47"/>
        <v/>
      </c>
      <c r="AR34" s="229" t="str">
        <f t="shared" si="48"/>
        <v/>
      </c>
      <c r="AS34" s="229" t="str">
        <f t="shared" si="49"/>
        <v/>
      </c>
      <c r="AT34" s="229" t="str">
        <f t="shared" si="50"/>
        <v/>
      </c>
      <c r="AU34" s="229" t="str">
        <f t="shared" si="51"/>
        <v/>
      </c>
      <c r="AV34" s="229" t="str">
        <f t="shared" si="52"/>
        <v/>
      </c>
      <c r="AW34" s="230" t="str">
        <f t="shared" si="53"/>
        <v/>
      </c>
      <c r="AX34" s="15">
        <f ca="1">IF(No_Races=0,0,SUM(I34:OFFSET(I34,0,No_Races-1)))</f>
        <v>0</v>
      </c>
      <c r="AY34" s="15">
        <f ca="1">IF(No_Races=0,0,IF(No_Races&gt;AY$9-1,LARGE($I34:OFFSET($I34,0,No_Races-1),AY$7+$BT34+$BU34),0))</f>
        <v>0</v>
      </c>
      <c r="AZ34" s="15">
        <f ca="1">IF(No_Races=0,0,IF(No_Races&gt;AZ$9-1,LARGE($I34:OFFSET($I34,0,No_Races-1),AZ$7+$BT34+$BU34),0))</f>
        <v>0</v>
      </c>
      <c r="BA34" s="15">
        <f ca="1">IF(No_Races=0,0,IF(No_Races&gt;BA$9-1,LARGE($I34:OFFSET($I34,0,No_Races-1),BA$7+$BT34+$BU34),0))</f>
        <v>0</v>
      </c>
      <c r="BB34" s="15">
        <f ca="1">IF(No_Races=0,0,IF(No_Races&gt;BB$9-1,LARGE($I34:OFFSET($I34,0,No_Races-1),BB$7+$BT34+$BU34),0))</f>
        <v>0</v>
      </c>
      <c r="BC34" s="15">
        <f ca="1">IF(No_Races=0,0,IF(No_Races&gt;BC$9-1,LARGE($I34:OFFSET($I34,0,No_Races-1),BC$7+$BT34+$BU34),0))</f>
        <v>0</v>
      </c>
      <c r="BD34" s="15">
        <f ca="1">IF(No_Races=0,0,IF(No_Races&gt;BD$9-1,LARGE($I34:OFFSET($I34,0,No_Races-1),BD$7+$BT34+$BU34),0))</f>
        <v>0</v>
      </c>
      <c r="BE34" s="15" t="str">
        <f>IF(B34="","",G34/1000+INT((AX34-SUM(AY34:BD34))*1000)/1000+IF(COUNTIF(Summary!$D$7:$D$90,C34)&lt;1,0,VLOOKUP(C34,Summary!$D$7:$F$90,3,FALSE)/10000))</f>
        <v/>
      </c>
      <c r="BF34" s="15" t="str">
        <f t="shared" si="54"/>
        <v/>
      </c>
      <c r="BG34" t="str">
        <f t="shared" si="0"/>
        <v/>
      </c>
      <c r="BH34" t="str">
        <f t="shared" si="1"/>
        <v/>
      </c>
      <c r="BI34" t="str">
        <f t="shared" si="2"/>
        <v/>
      </c>
      <c r="BJ34" t="str">
        <f t="shared" si="3"/>
        <v/>
      </c>
      <c r="BK34" t="str">
        <f t="shared" si="4"/>
        <v/>
      </c>
      <c r="BL34" t="str">
        <f t="shared" si="5"/>
        <v/>
      </c>
      <c r="BM34" t="str">
        <f t="shared" si="6"/>
        <v/>
      </c>
      <c r="BN34" t="str">
        <f t="shared" si="7"/>
        <v/>
      </c>
      <c r="BO34" t="str">
        <f t="shared" si="8"/>
        <v/>
      </c>
      <c r="BP34" t="str">
        <f t="shared" si="9"/>
        <v/>
      </c>
      <c r="BQ34" s="51" t="str">
        <f t="shared" si="55"/>
        <v/>
      </c>
      <c r="BR34" s="16" t="str">
        <f t="shared" si="56"/>
        <v/>
      </c>
      <c r="BS34" s="30" t="str">
        <f t="shared" si="10"/>
        <v/>
      </c>
      <c r="BT34" s="54" t="str">
        <f>IF(B34="","",COUNTIF(I34:I34,'Race results'!$J$3)+COUNTIF(I34:I34,'Race results'!$K$3))</f>
        <v/>
      </c>
      <c r="BU34" s="54" t="str">
        <f>IF(B34="","",COUNTIF(J34:AW34,'Race results'!$J$2)+COUNTIF(J34:AW34,'Race results'!$K$2))</f>
        <v/>
      </c>
      <c r="BV34">
        <f ca="1">IF(No_Races=0,0,COUNT(I34:OFFSET(I34,0,No_Races-1)))</f>
        <v>0</v>
      </c>
    </row>
    <row r="35" spans="1:74">
      <c r="A35" s="68" t="str">
        <f t="shared" si="11"/>
        <v/>
      </c>
      <c r="B35" s="245"/>
      <c r="C35" s="244"/>
      <c r="D35" s="244"/>
      <c r="E35" s="244"/>
      <c r="F35" s="244"/>
      <c r="G35" s="78"/>
      <c r="H35" s="64" t="str">
        <f t="shared" ca="1" si="12"/>
        <v/>
      </c>
      <c r="I35" s="229" t="str">
        <f t="shared" si="13"/>
        <v/>
      </c>
      <c r="J35" s="229" t="str">
        <f t="shared" si="14"/>
        <v/>
      </c>
      <c r="K35" s="229" t="str">
        <f t="shared" si="15"/>
        <v/>
      </c>
      <c r="L35" s="229" t="str">
        <f t="shared" si="16"/>
        <v/>
      </c>
      <c r="M35" s="229" t="str">
        <f t="shared" si="17"/>
        <v/>
      </c>
      <c r="N35" s="229" t="str">
        <f t="shared" si="18"/>
        <v/>
      </c>
      <c r="O35" s="229" t="str">
        <f t="shared" si="19"/>
        <v/>
      </c>
      <c r="P35" s="229" t="str">
        <f t="shared" si="20"/>
        <v/>
      </c>
      <c r="Q35" s="229" t="str">
        <f t="shared" si="21"/>
        <v/>
      </c>
      <c r="R35" s="229" t="str">
        <f t="shared" si="22"/>
        <v/>
      </c>
      <c r="S35" s="229" t="str">
        <f t="shared" si="23"/>
        <v/>
      </c>
      <c r="T35" s="229" t="str">
        <f t="shared" si="24"/>
        <v/>
      </c>
      <c r="U35" s="229" t="str">
        <f t="shared" si="25"/>
        <v/>
      </c>
      <c r="V35" s="229" t="str">
        <f t="shared" si="26"/>
        <v/>
      </c>
      <c r="W35" s="229" t="str">
        <f t="shared" si="27"/>
        <v/>
      </c>
      <c r="X35" s="229" t="str">
        <f t="shared" si="28"/>
        <v/>
      </c>
      <c r="Y35" s="229" t="str">
        <f t="shared" si="29"/>
        <v/>
      </c>
      <c r="Z35" s="229" t="str">
        <f t="shared" si="30"/>
        <v/>
      </c>
      <c r="AA35" s="229" t="str">
        <f t="shared" si="31"/>
        <v/>
      </c>
      <c r="AB35" s="229" t="str">
        <f t="shared" si="32"/>
        <v/>
      </c>
      <c r="AC35" s="229" t="str">
        <f t="shared" si="33"/>
        <v/>
      </c>
      <c r="AD35" s="229" t="str">
        <f t="shared" si="34"/>
        <v/>
      </c>
      <c r="AE35" s="229" t="str">
        <f t="shared" si="35"/>
        <v/>
      </c>
      <c r="AF35" s="229" t="str">
        <f t="shared" si="36"/>
        <v/>
      </c>
      <c r="AG35" s="229" t="str">
        <f t="shared" si="37"/>
        <v/>
      </c>
      <c r="AH35" s="229" t="str">
        <f t="shared" si="38"/>
        <v/>
      </c>
      <c r="AI35" s="229" t="str">
        <f t="shared" si="39"/>
        <v/>
      </c>
      <c r="AJ35" s="229" t="str">
        <f t="shared" si="40"/>
        <v/>
      </c>
      <c r="AK35" s="229" t="str">
        <f t="shared" si="41"/>
        <v/>
      </c>
      <c r="AL35" s="229" t="str">
        <f t="shared" si="42"/>
        <v/>
      </c>
      <c r="AM35" s="229" t="str">
        <f t="shared" si="43"/>
        <v/>
      </c>
      <c r="AN35" s="229" t="str">
        <f t="shared" si="44"/>
        <v/>
      </c>
      <c r="AO35" s="229" t="str">
        <f t="shared" si="45"/>
        <v/>
      </c>
      <c r="AP35" s="229" t="str">
        <f t="shared" si="46"/>
        <v/>
      </c>
      <c r="AQ35" s="229" t="str">
        <f t="shared" si="47"/>
        <v/>
      </c>
      <c r="AR35" s="229" t="str">
        <f t="shared" si="48"/>
        <v/>
      </c>
      <c r="AS35" s="229" t="str">
        <f t="shared" si="49"/>
        <v/>
      </c>
      <c r="AT35" s="229" t="str">
        <f t="shared" si="50"/>
        <v/>
      </c>
      <c r="AU35" s="229" t="str">
        <f t="shared" si="51"/>
        <v/>
      </c>
      <c r="AV35" s="229" t="str">
        <f t="shared" si="52"/>
        <v/>
      </c>
      <c r="AW35" s="230" t="str">
        <f t="shared" si="53"/>
        <v/>
      </c>
      <c r="AX35" s="15">
        <f ca="1">IF(No_Races=0,0,SUM(I35:OFFSET(I35,0,No_Races-1)))</f>
        <v>0</v>
      </c>
      <c r="AY35" s="15">
        <f ca="1">IF(No_Races=0,0,IF(No_Races&gt;AY$9-1,LARGE($I35:OFFSET($I35,0,No_Races-1),AY$7+$BT35+$BU35),0))</f>
        <v>0</v>
      </c>
      <c r="AZ35" s="15">
        <f ca="1">IF(No_Races=0,0,IF(No_Races&gt;AZ$9-1,LARGE($I35:OFFSET($I35,0,No_Races-1),AZ$7+$BT35+$BU35),0))</f>
        <v>0</v>
      </c>
      <c r="BA35" s="15">
        <f ca="1">IF(No_Races=0,0,IF(No_Races&gt;BA$9-1,LARGE($I35:OFFSET($I35,0,No_Races-1),BA$7+$BT35+$BU35),0))</f>
        <v>0</v>
      </c>
      <c r="BB35" s="15">
        <f ca="1">IF(No_Races=0,0,IF(No_Races&gt;BB$9-1,LARGE($I35:OFFSET($I35,0,No_Races-1),BB$7+$BT35+$BU35),0))</f>
        <v>0</v>
      </c>
      <c r="BC35" s="15">
        <f ca="1">IF(No_Races=0,0,IF(No_Races&gt;BC$9-1,LARGE($I35:OFFSET($I35,0,No_Races-1),BC$7+$BT35+$BU35),0))</f>
        <v>0</v>
      </c>
      <c r="BD35" s="15">
        <f ca="1">IF(No_Races=0,0,IF(No_Races&gt;BD$9-1,LARGE($I35:OFFSET($I35,0,No_Races-1),BD$7+$BT35+$BU35),0))</f>
        <v>0</v>
      </c>
      <c r="BE35" s="15" t="str">
        <f>IF(B35="","",G35/1000+INT((AX35-SUM(AY35:BD35))*1000)/1000+IF(COUNTIF(Summary!$D$7:$D$90,C35)&lt;1,0,VLOOKUP(C35,Summary!$D$7:$F$90,3,FALSE)/10000))</f>
        <v/>
      </c>
      <c r="BF35" s="15" t="str">
        <f t="shared" si="54"/>
        <v/>
      </c>
      <c r="BG35" t="str">
        <f t="shared" si="0"/>
        <v/>
      </c>
      <c r="BH35" t="str">
        <f t="shared" si="1"/>
        <v/>
      </c>
      <c r="BI35" t="str">
        <f t="shared" si="2"/>
        <v/>
      </c>
      <c r="BJ35" t="str">
        <f t="shared" si="3"/>
        <v/>
      </c>
      <c r="BK35" t="str">
        <f t="shared" si="4"/>
        <v/>
      </c>
      <c r="BL35" t="str">
        <f t="shared" si="5"/>
        <v/>
      </c>
      <c r="BM35" t="str">
        <f t="shared" si="6"/>
        <v/>
      </c>
      <c r="BN35" t="str">
        <f t="shared" si="7"/>
        <v/>
      </c>
      <c r="BO35" t="str">
        <f t="shared" si="8"/>
        <v/>
      </c>
      <c r="BP35" t="str">
        <f t="shared" si="9"/>
        <v/>
      </c>
      <c r="BQ35" s="51" t="str">
        <f t="shared" si="55"/>
        <v/>
      </c>
      <c r="BR35" s="16" t="str">
        <f t="shared" si="56"/>
        <v/>
      </c>
      <c r="BS35" s="30" t="str">
        <f t="shared" si="10"/>
        <v/>
      </c>
      <c r="BT35" s="54" t="str">
        <f>IF(B35="","",COUNTIF(I35:I35,'Race results'!$J$3)+COUNTIF(I35:I35,'Race results'!$K$3))</f>
        <v/>
      </c>
      <c r="BU35" s="54" t="str">
        <f>IF(B35="","",COUNTIF(J35:AW35,'Race results'!$J$2)+COUNTIF(J35:AW35,'Race results'!$K$2))</f>
        <v/>
      </c>
      <c r="BV35">
        <f ca="1">IF(No_Races=0,0,COUNT(I35:OFFSET(I35,0,No_Races-1)))</f>
        <v>0</v>
      </c>
    </row>
    <row r="36" spans="1:74" s="73" customFormat="1" ht="13.5" thickBot="1">
      <c r="A36" s="68" t="str">
        <f t="shared" si="11"/>
        <v/>
      </c>
      <c r="B36" s="69"/>
      <c r="C36" s="225"/>
      <c r="D36" s="70"/>
      <c r="E36" s="70"/>
      <c r="F36" s="70"/>
      <c r="G36" s="70"/>
      <c r="H36" s="71" t="str">
        <f t="shared" ca="1" si="12"/>
        <v/>
      </c>
      <c r="I36" s="231" t="str">
        <f t="shared" si="13"/>
        <v/>
      </c>
      <c r="J36" s="231" t="str">
        <f t="shared" si="14"/>
        <v/>
      </c>
      <c r="K36" s="231" t="str">
        <f t="shared" si="15"/>
        <v/>
      </c>
      <c r="L36" s="231" t="str">
        <f t="shared" si="16"/>
        <v/>
      </c>
      <c r="M36" s="231" t="str">
        <f t="shared" si="17"/>
        <v/>
      </c>
      <c r="N36" s="231" t="str">
        <f t="shared" si="18"/>
        <v/>
      </c>
      <c r="O36" s="231" t="str">
        <f t="shared" si="19"/>
        <v/>
      </c>
      <c r="P36" s="231" t="str">
        <f t="shared" si="20"/>
        <v/>
      </c>
      <c r="Q36" s="231" t="str">
        <f t="shared" si="21"/>
        <v/>
      </c>
      <c r="R36" s="231" t="str">
        <f t="shared" si="22"/>
        <v/>
      </c>
      <c r="S36" s="231" t="str">
        <f t="shared" si="23"/>
        <v/>
      </c>
      <c r="T36" s="231" t="str">
        <f t="shared" si="24"/>
        <v/>
      </c>
      <c r="U36" s="231" t="str">
        <f t="shared" si="25"/>
        <v/>
      </c>
      <c r="V36" s="231" t="str">
        <f t="shared" si="26"/>
        <v/>
      </c>
      <c r="W36" s="231" t="str">
        <f t="shared" si="27"/>
        <v/>
      </c>
      <c r="X36" s="231" t="str">
        <f t="shared" si="28"/>
        <v/>
      </c>
      <c r="Y36" s="231" t="str">
        <f t="shared" si="29"/>
        <v/>
      </c>
      <c r="Z36" s="231" t="str">
        <f t="shared" si="30"/>
        <v/>
      </c>
      <c r="AA36" s="231" t="str">
        <f t="shared" si="31"/>
        <v/>
      </c>
      <c r="AB36" s="231" t="str">
        <f t="shared" si="32"/>
        <v/>
      </c>
      <c r="AC36" s="231" t="str">
        <f t="shared" si="33"/>
        <v/>
      </c>
      <c r="AD36" s="231" t="str">
        <f t="shared" si="34"/>
        <v/>
      </c>
      <c r="AE36" s="231" t="str">
        <f t="shared" si="35"/>
        <v/>
      </c>
      <c r="AF36" s="231" t="str">
        <f t="shared" si="36"/>
        <v/>
      </c>
      <c r="AG36" s="231" t="str">
        <f t="shared" si="37"/>
        <v/>
      </c>
      <c r="AH36" s="231" t="str">
        <f t="shared" si="38"/>
        <v/>
      </c>
      <c r="AI36" s="231" t="str">
        <f t="shared" si="39"/>
        <v/>
      </c>
      <c r="AJ36" s="231" t="str">
        <f t="shared" si="40"/>
        <v/>
      </c>
      <c r="AK36" s="231" t="str">
        <f t="shared" si="41"/>
        <v/>
      </c>
      <c r="AL36" s="231" t="str">
        <f t="shared" si="42"/>
        <v/>
      </c>
      <c r="AM36" s="231" t="str">
        <f t="shared" si="43"/>
        <v/>
      </c>
      <c r="AN36" s="231" t="str">
        <f t="shared" si="44"/>
        <v/>
      </c>
      <c r="AO36" s="231" t="str">
        <f t="shared" si="45"/>
        <v/>
      </c>
      <c r="AP36" s="231" t="str">
        <f t="shared" si="46"/>
        <v/>
      </c>
      <c r="AQ36" s="231" t="str">
        <f t="shared" si="47"/>
        <v/>
      </c>
      <c r="AR36" s="231" t="str">
        <f t="shared" si="48"/>
        <v/>
      </c>
      <c r="AS36" s="231" t="str">
        <f t="shared" si="49"/>
        <v/>
      </c>
      <c r="AT36" s="231" t="str">
        <f t="shared" si="50"/>
        <v/>
      </c>
      <c r="AU36" s="231" t="str">
        <f t="shared" si="51"/>
        <v/>
      </c>
      <c r="AV36" s="231" t="str">
        <f t="shared" si="52"/>
        <v/>
      </c>
      <c r="AW36" s="232" t="str">
        <f t="shared" si="53"/>
        <v/>
      </c>
      <c r="AX36" s="72">
        <f ca="1">IF(No_Races=0,0,SUM(I36:OFFSET(I36,0,No_Races-1)))</f>
        <v>0</v>
      </c>
      <c r="AY36" s="72">
        <f ca="1">IF(No_Races=0,0,IF(No_Races&gt;AY$9-1,LARGE($I36:OFFSET($I36,0,No_Races-1),AY$7+$BT36+$BU36),0))</f>
        <v>0</v>
      </c>
      <c r="AZ36" s="72">
        <f ca="1">IF(No_Races=0,0,IF(No_Races&gt;AZ$9-1,LARGE($I36:OFFSET($I36,0,No_Races-1),AZ$7+$BT36+$BU36),0))</f>
        <v>0</v>
      </c>
      <c r="BA36" s="72">
        <f ca="1">IF(No_Races=0,0,IF(No_Races&gt;BA$9-1,LARGE($I36:OFFSET($I36,0,No_Races-1),BA$7+$BT36+$BU36),0))</f>
        <v>0</v>
      </c>
      <c r="BB36" s="72">
        <f ca="1">IF(No_Races=0,0,IF(No_Races&gt;BB$9-1,LARGE($I36:OFFSET($I36,0,No_Races-1),BB$7+$BT36+$BU36),0))</f>
        <v>0</v>
      </c>
      <c r="BC36" s="72">
        <f ca="1">IF(No_Races=0,0,IF(No_Races&gt;BC$9-1,LARGE($I36:OFFSET($I36,0,No_Races-1),BC$7+$BT36+$BU36),0))</f>
        <v>0</v>
      </c>
      <c r="BD36" s="72">
        <f ca="1">IF(No_Races=0,0,IF(No_Races&gt;BD$9-1,LARGE($I36:OFFSET($I36,0,No_Races-1),BD$7+$BT36+$BU36),0))</f>
        <v>0</v>
      </c>
      <c r="BE36" s="72" t="str">
        <f>IF(B36="","",G36/1000+INT((AX36-SUM(AY36:BD36))*1000)/1000+IF(COUNTIF(Summary!$D$7:$D$90,C36)&lt;1,0,VLOOKUP(C36,Summary!$D$7:$F$90,3,FALSE)/10000))</f>
        <v/>
      </c>
      <c r="BF36" s="72" t="str">
        <f t="shared" si="54"/>
        <v/>
      </c>
      <c r="BG36" s="73" t="str">
        <f t="shared" si="0"/>
        <v/>
      </c>
      <c r="BH36" s="73" t="str">
        <f t="shared" si="1"/>
        <v/>
      </c>
      <c r="BI36" s="73" t="str">
        <f t="shared" si="2"/>
        <v/>
      </c>
      <c r="BJ36" s="73" t="str">
        <f t="shared" si="3"/>
        <v/>
      </c>
      <c r="BK36" s="73" t="str">
        <f t="shared" si="4"/>
        <v/>
      </c>
      <c r="BL36" s="73" t="str">
        <f t="shared" si="5"/>
        <v/>
      </c>
      <c r="BM36" s="73" t="str">
        <f t="shared" si="6"/>
        <v/>
      </c>
      <c r="BN36" s="73" t="str">
        <f t="shared" si="7"/>
        <v/>
      </c>
      <c r="BO36" s="73" t="str">
        <f t="shared" si="8"/>
        <v/>
      </c>
      <c r="BP36" s="73" t="str">
        <f t="shared" si="9"/>
        <v/>
      </c>
      <c r="BQ36" s="74" t="str">
        <f t="shared" si="55"/>
        <v/>
      </c>
      <c r="BR36" s="75" t="str">
        <f t="shared" si="56"/>
        <v/>
      </c>
      <c r="BS36" s="76" t="str">
        <f t="shared" si="10"/>
        <v/>
      </c>
      <c r="BT36" s="135" t="str">
        <f>IF(B36="","",COUNTIF(I36:I36,'Race results'!$J$3)+COUNTIF(I36:I36,'Race results'!$K$3))</f>
        <v/>
      </c>
      <c r="BU36" s="135" t="str">
        <f>IF(B36="","",COUNTIF(J36:AW36,'Race results'!$J$2)+COUNTIF(J36:AW36,'Race results'!$K$2))</f>
        <v/>
      </c>
      <c r="BV36" s="73">
        <f ca="1">IF(No_Races=0,0,COUNT(I36:OFFSET(I36,0,No_Races-1)))</f>
        <v>0</v>
      </c>
    </row>
    <row r="37" spans="1:74">
      <c r="A37" s="68" t="str">
        <f t="shared" si="11"/>
        <v/>
      </c>
      <c r="B37" s="77"/>
      <c r="C37" s="244"/>
      <c r="D37" s="78"/>
      <c r="E37" s="78"/>
      <c r="F37" s="78"/>
      <c r="G37" s="78"/>
      <c r="H37" s="64" t="str">
        <f t="shared" ca="1" si="12"/>
        <v/>
      </c>
      <c r="I37" s="229" t="str">
        <f t="shared" si="13"/>
        <v/>
      </c>
      <c r="J37" s="229" t="str">
        <f t="shared" si="14"/>
        <v/>
      </c>
      <c r="K37" s="229" t="str">
        <f t="shared" si="15"/>
        <v/>
      </c>
      <c r="L37" s="229" t="str">
        <f t="shared" si="16"/>
        <v/>
      </c>
      <c r="M37" s="229" t="str">
        <f t="shared" si="17"/>
        <v/>
      </c>
      <c r="N37" s="229" t="str">
        <f t="shared" si="18"/>
        <v/>
      </c>
      <c r="O37" s="229" t="str">
        <f t="shared" si="19"/>
        <v/>
      </c>
      <c r="P37" s="229" t="str">
        <f t="shared" si="20"/>
        <v/>
      </c>
      <c r="Q37" s="229" t="str">
        <f t="shared" si="21"/>
        <v/>
      </c>
      <c r="R37" s="229" t="str">
        <f t="shared" si="22"/>
        <v/>
      </c>
      <c r="S37" s="229" t="str">
        <f t="shared" si="23"/>
        <v/>
      </c>
      <c r="T37" s="229" t="str">
        <f t="shared" si="24"/>
        <v/>
      </c>
      <c r="U37" s="229" t="str">
        <f t="shared" si="25"/>
        <v/>
      </c>
      <c r="V37" s="229" t="str">
        <f t="shared" si="26"/>
        <v/>
      </c>
      <c r="W37" s="229" t="str">
        <f t="shared" si="27"/>
        <v/>
      </c>
      <c r="X37" s="229" t="str">
        <f t="shared" si="28"/>
        <v/>
      </c>
      <c r="Y37" s="229" t="str">
        <f t="shared" si="29"/>
        <v/>
      </c>
      <c r="Z37" s="229" t="str">
        <f t="shared" si="30"/>
        <v/>
      </c>
      <c r="AA37" s="229" t="str">
        <f t="shared" si="31"/>
        <v/>
      </c>
      <c r="AB37" s="229" t="str">
        <f t="shared" si="32"/>
        <v/>
      </c>
      <c r="AC37" s="229" t="str">
        <f t="shared" si="33"/>
        <v/>
      </c>
      <c r="AD37" s="229" t="str">
        <f t="shared" si="34"/>
        <v/>
      </c>
      <c r="AE37" s="229" t="str">
        <f t="shared" si="35"/>
        <v/>
      </c>
      <c r="AF37" s="229" t="str">
        <f t="shared" si="36"/>
        <v/>
      </c>
      <c r="AG37" s="229" t="str">
        <f t="shared" si="37"/>
        <v/>
      </c>
      <c r="AH37" s="229" t="str">
        <f t="shared" si="38"/>
        <v/>
      </c>
      <c r="AI37" s="229" t="str">
        <f t="shared" si="39"/>
        <v/>
      </c>
      <c r="AJ37" s="229" t="str">
        <f t="shared" si="40"/>
        <v/>
      </c>
      <c r="AK37" s="229" t="str">
        <f t="shared" si="41"/>
        <v/>
      </c>
      <c r="AL37" s="229" t="str">
        <f t="shared" si="42"/>
        <v/>
      </c>
      <c r="AM37" s="229" t="str">
        <f t="shared" si="43"/>
        <v/>
      </c>
      <c r="AN37" s="229" t="str">
        <f t="shared" si="44"/>
        <v/>
      </c>
      <c r="AO37" s="229" t="str">
        <f t="shared" si="45"/>
        <v/>
      </c>
      <c r="AP37" s="229" t="str">
        <f t="shared" si="46"/>
        <v/>
      </c>
      <c r="AQ37" s="229" t="str">
        <f t="shared" si="47"/>
        <v/>
      </c>
      <c r="AR37" s="229" t="str">
        <f t="shared" si="48"/>
        <v/>
      </c>
      <c r="AS37" s="229" t="str">
        <f t="shared" si="49"/>
        <v/>
      </c>
      <c r="AT37" s="229" t="str">
        <f t="shared" si="50"/>
        <v/>
      </c>
      <c r="AU37" s="229" t="str">
        <f t="shared" si="51"/>
        <v/>
      </c>
      <c r="AV37" s="229" t="str">
        <f t="shared" si="52"/>
        <v/>
      </c>
      <c r="AW37" s="230" t="str">
        <f t="shared" si="53"/>
        <v/>
      </c>
      <c r="AX37" s="15">
        <f ca="1">IF(No_Races=0,0,SUM(I37:OFFSET(I37,0,No_Races-1)))</f>
        <v>0</v>
      </c>
      <c r="AY37" s="15">
        <f ca="1">IF(No_Races=0,0,IF(No_Races&gt;AY$9-1,LARGE($I37:OFFSET($I37,0,No_Races-1),AY$7+$BT37+$BU37),0))</f>
        <v>0</v>
      </c>
      <c r="AZ37" s="15">
        <f ca="1">IF(No_Races=0,0,IF(No_Races&gt;AZ$9-1,LARGE($I37:OFFSET($I37,0,No_Races-1),AZ$7+$BT37+$BU37),0))</f>
        <v>0</v>
      </c>
      <c r="BA37" s="15">
        <f ca="1">IF(No_Races=0,0,IF(No_Races&gt;BA$9-1,LARGE($I37:OFFSET($I37,0,No_Races-1),BA$7+$BT37+$BU37),0))</f>
        <v>0</v>
      </c>
      <c r="BB37" s="15">
        <f ca="1">IF(No_Races=0,0,IF(No_Races&gt;BB$9-1,LARGE($I37:OFFSET($I37,0,No_Races-1),BB$7+$BT37+$BU37),0))</f>
        <v>0</v>
      </c>
      <c r="BC37" s="15">
        <f ca="1">IF(No_Races=0,0,IF(No_Races&gt;BC$9-1,LARGE($I37:OFFSET($I37,0,No_Races-1),BC$7+$BT37+$BU37),0))</f>
        <v>0</v>
      </c>
      <c r="BD37" s="15">
        <f ca="1">IF(No_Races=0,0,IF(No_Races&gt;BD$9-1,LARGE($I37:OFFSET($I37,0,No_Races-1),BD$7+$BT37+$BU37),0))</f>
        <v>0</v>
      </c>
      <c r="BE37" s="15" t="str">
        <f>IF(B37="","",G37/1000+INT((AX37-SUM(AY37:BD37))*1000)/1000+IF(COUNTIF(Summary!$D$7:$D$90,C37)&lt;1,0,VLOOKUP(C37,Summary!$D$7:$F$90,3,FALSE)/10000))</f>
        <v/>
      </c>
      <c r="BF37" s="15" t="str">
        <f t="shared" si="54"/>
        <v/>
      </c>
      <c r="BG37" t="str">
        <f t="shared" si="0"/>
        <v/>
      </c>
      <c r="BH37" t="str">
        <f t="shared" si="1"/>
        <v/>
      </c>
      <c r="BI37" t="str">
        <f t="shared" si="2"/>
        <v/>
      </c>
      <c r="BJ37" t="str">
        <f t="shared" si="3"/>
        <v/>
      </c>
      <c r="BK37" t="str">
        <f t="shared" si="4"/>
        <v/>
      </c>
      <c r="BL37" t="str">
        <f t="shared" si="5"/>
        <v/>
      </c>
      <c r="BM37" t="str">
        <f t="shared" si="6"/>
        <v/>
      </c>
      <c r="BN37" t="str">
        <f t="shared" si="7"/>
        <v/>
      </c>
      <c r="BO37" t="str">
        <f t="shared" si="8"/>
        <v/>
      </c>
      <c r="BP37" t="str">
        <f t="shared" si="9"/>
        <v/>
      </c>
      <c r="BQ37" s="51" t="str">
        <f t="shared" si="55"/>
        <v/>
      </c>
      <c r="BR37" s="16" t="str">
        <f t="shared" si="56"/>
        <v/>
      </c>
      <c r="BS37" s="30" t="str">
        <f t="shared" si="10"/>
        <v/>
      </c>
      <c r="BT37" s="54" t="str">
        <f>IF(B37="","",COUNTIF(I37:I37,'Race results'!$J$3)+COUNTIF(I37:I37,'Race results'!$K$3))</f>
        <v/>
      </c>
      <c r="BU37" s="54" t="str">
        <f>IF(B37="","",COUNTIF(J37:AW37,'Race results'!$J$2)+COUNTIF(J37:AW37,'Race results'!$K$2))</f>
        <v/>
      </c>
      <c r="BV37">
        <f ca="1">IF(No_Races=0,0,COUNT(I37:OFFSET(I37,0,No_Races-1)))</f>
        <v>0</v>
      </c>
    </row>
    <row r="38" spans="1:74">
      <c r="A38" s="68" t="str">
        <f t="shared" si="11"/>
        <v/>
      </c>
      <c r="B38" s="63"/>
      <c r="C38" s="239"/>
      <c r="D38" s="42"/>
      <c r="E38" s="42"/>
      <c r="F38" s="42"/>
      <c r="G38" s="42"/>
      <c r="H38" s="64" t="str">
        <f t="shared" ca="1" si="12"/>
        <v/>
      </c>
      <c r="I38" s="229" t="str">
        <f t="shared" si="13"/>
        <v/>
      </c>
      <c r="J38" s="229" t="str">
        <f t="shared" si="14"/>
        <v/>
      </c>
      <c r="K38" s="229" t="str">
        <f t="shared" si="15"/>
        <v/>
      </c>
      <c r="L38" s="229" t="str">
        <f t="shared" si="16"/>
        <v/>
      </c>
      <c r="M38" s="229" t="str">
        <f t="shared" si="17"/>
        <v/>
      </c>
      <c r="N38" s="229" t="str">
        <f t="shared" si="18"/>
        <v/>
      </c>
      <c r="O38" s="229" t="str">
        <f t="shared" si="19"/>
        <v/>
      </c>
      <c r="P38" s="229" t="str">
        <f t="shared" si="20"/>
        <v/>
      </c>
      <c r="Q38" s="229" t="str">
        <f t="shared" si="21"/>
        <v/>
      </c>
      <c r="R38" s="229" t="str">
        <f t="shared" si="22"/>
        <v/>
      </c>
      <c r="S38" s="229" t="str">
        <f t="shared" si="23"/>
        <v/>
      </c>
      <c r="T38" s="229" t="str">
        <f t="shared" si="24"/>
        <v/>
      </c>
      <c r="U38" s="229" t="str">
        <f t="shared" si="25"/>
        <v/>
      </c>
      <c r="V38" s="229" t="str">
        <f t="shared" si="26"/>
        <v/>
      </c>
      <c r="W38" s="229" t="str">
        <f t="shared" si="27"/>
        <v/>
      </c>
      <c r="X38" s="229" t="str">
        <f t="shared" si="28"/>
        <v/>
      </c>
      <c r="Y38" s="229" t="str">
        <f t="shared" si="29"/>
        <v/>
      </c>
      <c r="Z38" s="229" t="str">
        <f t="shared" si="30"/>
        <v/>
      </c>
      <c r="AA38" s="229" t="str">
        <f t="shared" si="31"/>
        <v/>
      </c>
      <c r="AB38" s="229" t="str">
        <f t="shared" si="32"/>
        <v/>
      </c>
      <c r="AC38" s="229" t="str">
        <f t="shared" si="33"/>
        <v/>
      </c>
      <c r="AD38" s="229" t="str">
        <f t="shared" si="34"/>
        <v/>
      </c>
      <c r="AE38" s="229" t="str">
        <f t="shared" si="35"/>
        <v/>
      </c>
      <c r="AF38" s="229" t="str">
        <f t="shared" si="36"/>
        <v/>
      </c>
      <c r="AG38" s="229" t="str">
        <f t="shared" si="37"/>
        <v/>
      </c>
      <c r="AH38" s="229" t="str">
        <f t="shared" si="38"/>
        <v/>
      </c>
      <c r="AI38" s="229" t="str">
        <f t="shared" si="39"/>
        <v/>
      </c>
      <c r="AJ38" s="229" t="str">
        <f t="shared" si="40"/>
        <v/>
      </c>
      <c r="AK38" s="229" t="str">
        <f t="shared" si="41"/>
        <v/>
      </c>
      <c r="AL38" s="229" t="str">
        <f t="shared" si="42"/>
        <v/>
      </c>
      <c r="AM38" s="229" t="str">
        <f t="shared" si="43"/>
        <v/>
      </c>
      <c r="AN38" s="229" t="str">
        <f t="shared" si="44"/>
        <v/>
      </c>
      <c r="AO38" s="229" t="str">
        <f t="shared" si="45"/>
        <v/>
      </c>
      <c r="AP38" s="229" t="str">
        <f t="shared" si="46"/>
        <v/>
      </c>
      <c r="AQ38" s="229" t="str">
        <f t="shared" si="47"/>
        <v/>
      </c>
      <c r="AR38" s="229" t="str">
        <f t="shared" si="48"/>
        <v/>
      </c>
      <c r="AS38" s="229" t="str">
        <f t="shared" si="49"/>
        <v/>
      </c>
      <c r="AT38" s="229" t="str">
        <f t="shared" si="50"/>
        <v/>
      </c>
      <c r="AU38" s="229" t="str">
        <f t="shared" si="51"/>
        <v/>
      </c>
      <c r="AV38" s="229" t="str">
        <f t="shared" si="52"/>
        <v/>
      </c>
      <c r="AW38" s="230" t="str">
        <f t="shared" si="53"/>
        <v/>
      </c>
      <c r="AX38" s="15">
        <f ca="1">IF(No_Races=0,0,SUM(I38:OFFSET(I38,0,No_Races-1)))</f>
        <v>0</v>
      </c>
      <c r="AY38" s="15">
        <f ca="1">IF(No_Races=0,0,IF(No_Races&gt;AY$9-1,LARGE($I38:OFFSET($I38,0,No_Races-1),AY$7+$BT38+$BU38),0))</f>
        <v>0</v>
      </c>
      <c r="AZ38" s="15">
        <f ca="1">IF(No_Races=0,0,IF(No_Races&gt;AZ$9-1,LARGE($I38:OFFSET($I38,0,No_Races-1),AZ$7+$BT38+$BU38),0))</f>
        <v>0</v>
      </c>
      <c r="BA38" s="15">
        <f ca="1">IF(No_Races=0,0,IF(No_Races&gt;BA$9-1,LARGE($I38:OFFSET($I38,0,No_Races-1),BA$7+$BT38+$BU38),0))</f>
        <v>0</v>
      </c>
      <c r="BB38" s="15">
        <f ca="1">IF(No_Races=0,0,IF(No_Races&gt;BB$9-1,LARGE($I38:OFFSET($I38,0,No_Races-1),BB$7+$BT38+$BU38),0))</f>
        <v>0</v>
      </c>
      <c r="BC38" s="15">
        <f ca="1">IF(No_Races=0,0,IF(No_Races&gt;BC$9-1,LARGE($I38:OFFSET($I38,0,No_Races-1),BC$7+$BT38+$BU38),0))</f>
        <v>0</v>
      </c>
      <c r="BD38" s="15">
        <f ca="1">IF(No_Races=0,0,IF(No_Races&gt;BD$9-1,LARGE($I38:OFFSET($I38,0,No_Races-1),BD$7+$BT38+$BU38),0))</f>
        <v>0</v>
      </c>
      <c r="BE38" s="15" t="str">
        <f>IF(B38="","",G38/1000+INT((AX38-SUM(AY38:BD38))*1000)/1000+IF(COUNTIF(Summary!$D$7:$D$90,C38)&lt;1,0,VLOOKUP(C38,Summary!$D$7:$F$90,3,FALSE)/10000))</f>
        <v/>
      </c>
      <c r="BF38" s="15" t="str">
        <f t="shared" si="54"/>
        <v/>
      </c>
      <c r="BG38" t="str">
        <f t="shared" si="0"/>
        <v/>
      </c>
      <c r="BH38" t="str">
        <f t="shared" si="1"/>
        <v/>
      </c>
      <c r="BI38" t="str">
        <f t="shared" si="2"/>
        <v/>
      </c>
      <c r="BJ38" t="str">
        <f t="shared" si="3"/>
        <v/>
      </c>
      <c r="BK38" t="str">
        <f t="shared" si="4"/>
        <v/>
      </c>
      <c r="BL38" t="str">
        <f t="shared" si="5"/>
        <v/>
      </c>
      <c r="BM38" t="str">
        <f t="shared" si="6"/>
        <v/>
      </c>
      <c r="BN38" t="str">
        <f t="shared" si="7"/>
        <v/>
      </c>
      <c r="BO38" t="str">
        <f t="shared" si="8"/>
        <v/>
      </c>
      <c r="BP38" t="str">
        <f t="shared" si="9"/>
        <v/>
      </c>
      <c r="BQ38" s="51" t="str">
        <f t="shared" si="55"/>
        <v/>
      </c>
      <c r="BR38" s="16" t="str">
        <f t="shared" si="56"/>
        <v/>
      </c>
      <c r="BS38" s="30" t="str">
        <f t="shared" si="10"/>
        <v/>
      </c>
      <c r="BT38" s="54" t="str">
        <f>IF(B38="","",COUNTIF(I38:I38,'Race results'!$J$3)+COUNTIF(I38:I38,'Race results'!$K$3))</f>
        <v/>
      </c>
      <c r="BU38" s="54" t="str">
        <f>IF(B38="","",COUNTIF(J38:AW38,'Race results'!$J$2)+COUNTIF(J38:AW38,'Race results'!$K$2))</f>
        <v/>
      </c>
      <c r="BV38">
        <f ca="1">IF(No_Races=0,0,COUNT(I38:OFFSET(I38,0,No_Races-1)))</f>
        <v>0</v>
      </c>
    </row>
    <row r="39" spans="1:74" s="73" customFormat="1" ht="13.5" thickBot="1">
      <c r="A39" s="68" t="str">
        <f t="shared" si="11"/>
        <v/>
      </c>
      <c r="B39" s="69"/>
      <c r="C39" s="225"/>
      <c r="D39" s="70"/>
      <c r="E39" s="70"/>
      <c r="F39" s="70"/>
      <c r="G39" s="70"/>
      <c r="H39" s="71" t="str">
        <f t="shared" ca="1" si="12"/>
        <v/>
      </c>
      <c r="I39" s="231" t="str">
        <f t="shared" si="13"/>
        <v/>
      </c>
      <c r="J39" s="231" t="str">
        <f t="shared" si="14"/>
        <v/>
      </c>
      <c r="K39" s="231" t="str">
        <f t="shared" si="15"/>
        <v/>
      </c>
      <c r="L39" s="231" t="str">
        <f t="shared" si="16"/>
        <v/>
      </c>
      <c r="M39" s="231" t="str">
        <f t="shared" si="17"/>
        <v/>
      </c>
      <c r="N39" s="231" t="str">
        <f t="shared" si="18"/>
        <v/>
      </c>
      <c r="O39" s="231" t="str">
        <f t="shared" si="19"/>
        <v/>
      </c>
      <c r="P39" s="231" t="str">
        <f t="shared" si="20"/>
        <v/>
      </c>
      <c r="Q39" s="231" t="str">
        <f t="shared" si="21"/>
        <v/>
      </c>
      <c r="R39" s="231" t="str">
        <f t="shared" si="22"/>
        <v/>
      </c>
      <c r="S39" s="231" t="str">
        <f t="shared" si="23"/>
        <v/>
      </c>
      <c r="T39" s="231" t="str">
        <f t="shared" si="24"/>
        <v/>
      </c>
      <c r="U39" s="231" t="str">
        <f t="shared" si="25"/>
        <v/>
      </c>
      <c r="V39" s="231" t="str">
        <f t="shared" si="26"/>
        <v/>
      </c>
      <c r="W39" s="231" t="str">
        <f t="shared" si="27"/>
        <v/>
      </c>
      <c r="X39" s="231" t="str">
        <f t="shared" si="28"/>
        <v/>
      </c>
      <c r="Y39" s="231" t="str">
        <f t="shared" si="29"/>
        <v/>
      </c>
      <c r="Z39" s="231" t="str">
        <f t="shared" si="30"/>
        <v/>
      </c>
      <c r="AA39" s="231" t="str">
        <f t="shared" si="31"/>
        <v/>
      </c>
      <c r="AB39" s="231" t="str">
        <f t="shared" si="32"/>
        <v/>
      </c>
      <c r="AC39" s="231" t="str">
        <f t="shared" si="33"/>
        <v/>
      </c>
      <c r="AD39" s="231" t="str">
        <f t="shared" si="34"/>
        <v/>
      </c>
      <c r="AE39" s="231" t="str">
        <f t="shared" si="35"/>
        <v/>
      </c>
      <c r="AF39" s="231" t="str">
        <f t="shared" si="36"/>
        <v/>
      </c>
      <c r="AG39" s="231" t="str">
        <f t="shared" si="37"/>
        <v/>
      </c>
      <c r="AH39" s="231" t="str">
        <f t="shared" si="38"/>
        <v/>
      </c>
      <c r="AI39" s="231" t="str">
        <f t="shared" si="39"/>
        <v/>
      </c>
      <c r="AJ39" s="231" t="str">
        <f t="shared" si="40"/>
        <v/>
      </c>
      <c r="AK39" s="231" t="str">
        <f t="shared" si="41"/>
        <v/>
      </c>
      <c r="AL39" s="231" t="str">
        <f t="shared" si="42"/>
        <v/>
      </c>
      <c r="AM39" s="231" t="str">
        <f t="shared" si="43"/>
        <v/>
      </c>
      <c r="AN39" s="231" t="str">
        <f t="shared" si="44"/>
        <v/>
      </c>
      <c r="AO39" s="231" t="str">
        <f t="shared" si="45"/>
        <v/>
      </c>
      <c r="AP39" s="231" t="str">
        <f t="shared" si="46"/>
        <v/>
      </c>
      <c r="AQ39" s="231" t="str">
        <f t="shared" si="47"/>
        <v/>
      </c>
      <c r="AR39" s="231" t="str">
        <f t="shared" si="48"/>
        <v/>
      </c>
      <c r="AS39" s="231" t="str">
        <f t="shared" si="49"/>
        <v/>
      </c>
      <c r="AT39" s="231" t="str">
        <f t="shared" si="50"/>
        <v/>
      </c>
      <c r="AU39" s="231" t="str">
        <f t="shared" si="51"/>
        <v/>
      </c>
      <c r="AV39" s="231" t="str">
        <f t="shared" si="52"/>
        <v/>
      </c>
      <c r="AW39" s="232" t="str">
        <f t="shared" si="53"/>
        <v/>
      </c>
      <c r="AX39" s="72">
        <f ca="1">IF(No_Races=0,0,SUM(I39:OFFSET(I39,0,No_Races-1)))</f>
        <v>0</v>
      </c>
      <c r="AY39" s="72">
        <f ca="1">IF(No_Races=0,0,IF(No_Races&gt;AY$9-1,LARGE($I39:OFFSET($I39,0,No_Races-1),AY$7+$BT39+$BU39),0))</f>
        <v>0</v>
      </c>
      <c r="AZ39" s="72">
        <f ca="1">IF(No_Races=0,0,IF(No_Races&gt;AZ$9-1,LARGE($I39:OFFSET($I39,0,No_Races-1),AZ$7+$BT39+$BU39),0))</f>
        <v>0</v>
      </c>
      <c r="BA39" s="72">
        <f ca="1">IF(No_Races=0,0,IF(No_Races&gt;BA$9-1,LARGE($I39:OFFSET($I39,0,No_Races-1),BA$7+$BT39+$BU39),0))</f>
        <v>0</v>
      </c>
      <c r="BB39" s="72">
        <f ca="1">IF(No_Races=0,0,IF(No_Races&gt;BB$9-1,LARGE($I39:OFFSET($I39,0,No_Races-1),BB$7+$BT39+$BU39),0))</f>
        <v>0</v>
      </c>
      <c r="BC39" s="72">
        <f ca="1">IF(No_Races=0,0,IF(No_Races&gt;BC$9-1,LARGE($I39:OFFSET($I39,0,No_Races-1),BC$7+$BT39+$BU39),0))</f>
        <v>0</v>
      </c>
      <c r="BD39" s="72">
        <f ca="1">IF(No_Races=0,0,IF(No_Races&gt;BD$9-1,LARGE($I39:OFFSET($I39,0,No_Races-1),BD$7+$BT39+$BU39),0))</f>
        <v>0</v>
      </c>
      <c r="BE39" s="72" t="str">
        <f>IF(B39="","",G39/1000+INT((AX39-SUM(AY39:BD39))*1000)/1000+IF(COUNTIF(Summary!$D$7:$D$90,C39)&lt;1,0,VLOOKUP(C39,Summary!$D$7:$F$90,3,FALSE)/10000))</f>
        <v/>
      </c>
      <c r="BF39" s="72" t="str">
        <f t="shared" si="54"/>
        <v/>
      </c>
      <c r="BG39" s="73" t="str">
        <f t="shared" si="0"/>
        <v/>
      </c>
      <c r="BH39" s="73" t="str">
        <f t="shared" si="1"/>
        <v/>
      </c>
      <c r="BI39" s="73" t="str">
        <f t="shared" si="2"/>
        <v/>
      </c>
      <c r="BJ39" s="73" t="str">
        <f t="shared" si="3"/>
        <v/>
      </c>
      <c r="BK39" s="73" t="str">
        <f t="shared" si="4"/>
        <v/>
      </c>
      <c r="BL39" s="73" t="str">
        <f t="shared" si="5"/>
        <v/>
      </c>
      <c r="BM39" s="73" t="str">
        <f t="shared" si="6"/>
        <v/>
      </c>
      <c r="BN39" s="73" t="str">
        <f t="shared" si="7"/>
        <v/>
      </c>
      <c r="BO39" s="73" t="str">
        <f t="shared" si="8"/>
        <v/>
      </c>
      <c r="BP39" s="73" t="str">
        <f t="shared" si="9"/>
        <v/>
      </c>
      <c r="BQ39" s="74" t="str">
        <f t="shared" si="55"/>
        <v/>
      </c>
      <c r="BR39" s="75" t="str">
        <f t="shared" si="56"/>
        <v/>
      </c>
      <c r="BS39" s="76" t="str">
        <f t="shared" si="10"/>
        <v/>
      </c>
      <c r="BT39" s="135" t="str">
        <f>IF(B39="","",COUNTIF(I39:I39,'Race results'!$J$3)+COUNTIF(I39:I39,'Race results'!$K$3))</f>
        <v/>
      </c>
      <c r="BU39" s="135" t="str">
        <f>IF(B39="","",COUNTIF(J39:AW39,'Race results'!$J$2)+COUNTIF(J39:AW39,'Race results'!$K$2))</f>
        <v/>
      </c>
      <c r="BV39" s="73">
        <f ca="1">IF(No_Races=0,0,COUNT(I39:OFFSET(I39,0,No_Races-1)))</f>
        <v>0</v>
      </c>
    </row>
    <row r="40" spans="1:74">
      <c r="A40" s="68" t="str">
        <f t="shared" si="11"/>
        <v/>
      </c>
      <c r="B40" s="238"/>
      <c r="C40" s="239"/>
      <c r="D40" s="239"/>
      <c r="E40" s="239"/>
      <c r="F40" s="239"/>
      <c r="G40" s="78"/>
      <c r="H40" s="64" t="str">
        <f t="shared" ca="1" si="12"/>
        <v/>
      </c>
      <c r="I40" s="229" t="str">
        <f t="shared" si="13"/>
        <v/>
      </c>
      <c r="J40" s="229" t="str">
        <f>IF(OR($C40="",ISERROR(VLOOKUP($C40,Race02Results,3,FALSE))),"",VLOOKUP($C40,Race02Results,3,FALSE))</f>
        <v/>
      </c>
      <c r="K40" s="229" t="str">
        <f t="shared" si="15"/>
        <v/>
      </c>
      <c r="L40" s="229" t="str">
        <f t="shared" si="16"/>
        <v/>
      </c>
      <c r="M40" s="229" t="str">
        <f t="shared" si="17"/>
        <v/>
      </c>
      <c r="N40" s="229" t="str">
        <f t="shared" si="18"/>
        <v/>
      </c>
      <c r="O40" s="229" t="str">
        <f t="shared" si="19"/>
        <v/>
      </c>
      <c r="P40" s="229" t="str">
        <f t="shared" si="20"/>
        <v/>
      </c>
      <c r="Q40" s="229" t="str">
        <f t="shared" si="21"/>
        <v/>
      </c>
      <c r="R40" s="229" t="str">
        <f t="shared" si="22"/>
        <v/>
      </c>
      <c r="S40" s="229" t="str">
        <f t="shared" si="23"/>
        <v/>
      </c>
      <c r="T40" s="229" t="str">
        <f t="shared" si="24"/>
        <v/>
      </c>
      <c r="U40" s="229" t="str">
        <f t="shared" si="25"/>
        <v/>
      </c>
      <c r="V40" s="229" t="str">
        <f t="shared" si="26"/>
        <v/>
      </c>
      <c r="W40" s="229" t="str">
        <f t="shared" si="27"/>
        <v/>
      </c>
      <c r="X40" s="229" t="str">
        <f t="shared" si="28"/>
        <v/>
      </c>
      <c r="Y40" s="229" t="str">
        <f t="shared" si="29"/>
        <v/>
      </c>
      <c r="Z40" s="229" t="str">
        <f t="shared" si="30"/>
        <v/>
      </c>
      <c r="AA40" s="229" t="str">
        <f t="shared" si="31"/>
        <v/>
      </c>
      <c r="AB40" s="229" t="str">
        <f t="shared" si="32"/>
        <v/>
      </c>
      <c r="AC40" s="229" t="str">
        <f t="shared" si="33"/>
        <v/>
      </c>
      <c r="AD40" s="229" t="str">
        <f t="shared" si="34"/>
        <v/>
      </c>
      <c r="AE40" s="229" t="str">
        <f t="shared" si="35"/>
        <v/>
      </c>
      <c r="AF40" s="229" t="str">
        <f t="shared" si="36"/>
        <v/>
      </c>
      <c r="AG40" s="229" t="str">
        <f t="shared" si="37"/>
        <v/>
      </c>
      <c r="AH40" s="229" t="str">
        <f t="shared" si="38"/>
        <v/>
      </c>
      <c r="AI40" s="229" t="str">
        <f t="shared" si="39"/>
        <v/>
      </c>
      <c r="AJ40" s="229" t="str">
        <f t="shared" si="40"/>
        <v/>
      </c>
      <c r="AK40" s="229" t="str">
        <f t="shared" si="41"/>
        <v/>
      </c>
      <c r="AL40" s="229" t="str">
        <f t="shared" si="42"/>
        <v/>
      </c>
      <c r="AM40" s="229" t="str">
        <f t="shared" si="43"/>
        <v/>
      </c>
      <c r="AN40" s="229" t="str">
        <f t="shared" si="44"/>
        <v/>
      </c>
      <c r="AO40" s="229" t="str">
        <f t="shared" si="45"/>
        <v/>
      </c>
      <c r="AP40" s="229" t="str">
        <f t="shared" si="46"/>
        <v/>
      </c>
      <c r="AQ40" s="229" t="str">
        <f t="shared" si="47"/>
        <v/>
      </c>
      <c r="AR40" s="229" t="str">
        <f t="shared" si="48"/>
        <v/>
      </c>
      <c r="AS40" s="229" t="str">
        <f t="shared" si="49"/>
        <v/>
      </c>
      <c r="AT40" s="229" t="str">
        <f t="shared" si="50"/>
        <v/>
      </c>
      <c r="AU40" s="229" t="str">
        <f t="shared" si="51"/>
        <v/>
      </c>
      <c r="AV40" s="229" t="str">
        <f t="shared" si="52"/>
        <v/>
      </c>
      <c r="AW40" s="230" t="str">
        <f t="shared" si="53"/>
        <v/>
      </c>
      <c r="AX40" s="15">
        <f ca="1">IF(No_Races=0,0,SUM(I40:OFFSET(I40,0,No_Races-1)))</f>
        <v>0</v>
      </c>
      <c r="AY40" s="15">
        <f ca="1">IF(No_Races=0,0,IF(No_Races&gt;AY$9-1,LARGE($I40:OFFSET($I40,0,No_Races-1),AY$7+$BT40+$BU40),0))</f>
        <v>0</v>
      </c>
      <c r="AZ40" s="15">
        <f ca="1">IF(No_Races=0,0,IF(No_Races&gt;AZ$9-1,LARGE($I40:OFFSET($I40,0,No_Races-1),AZ$7+$BT40+$BU40),0))</f>
        <v>0</v>
      </c>
      <c r="BA40" s="15">
        <f ca="1">IF(No_Races=0,0,IF(No_Races&gt;BA$9-1,LARGE($I40:OFFSET($I40,0,No_Races-1),BA$7+$BT40+$BU40),0))</f>
        <v>0</v>
      </c>
      <c r="BB40" s="15">
        <f ca="1">IF(No_Races=0,0,IF(No_Races&gt;BB$9-1,LARGE($I40:OFFSET($I40,0,No_Races-1),BB$7+$BT40+$BU40),0))</f>
        <v>0</v>
      </c>
      <c r="BC40" s="15">
        <f ca="1">IF(No_Races=0,0,IF(No_Races&gt;BC$9-1,LARGE($I40:OFFSET($I40,0,No_Races-1),BC$7+$BT40+$BU40),0))</f>
        <v>0</v>
      </c>
      <c r="BD40" s="15">
        <f ca="1">IF(No_Races=0,0,IF(No_Races&gt;BD$9-1,LARGE($I40:OFFSET($I40,0,No_Races-1),BD$7+$BT40+$BU40),0))</f>
        <v>0</v>
      </c>
      <c r="BE40" s="15" t="str">
        <f>IF(B40="","",G40/1000+INT((AX40-SUM(AY40:BD40))*1000)/1000+IF(COUNTIF(Summary!$D$7:$D$90,C40)&lt;1,0,VLOOKUP(C40,Summary!$D$7:$F$90,3,FALSE)/10000))</f>
        <v/>
      </c>
      <c r="BF40" s="15" t="str">
        <f t="shared" si="54"/>
        <v/>
      </c>
      <c r="BG40" t="str">
        <f t="shared" si="0"/>
        <v/>
      </c>
      <c r="BH40" t="str">
        <f t="shared" si="1"/>
        <v/>
      </c>
      <c r="BI40" t="str">
        <f t="shared" si="2"/>
        <v/>
      </c>
      <c r="BJ40" t="str">
        <f t="shared" si="3"/>
        <v/>
      </c>
      <c r="BK40" t="str">
        <f t="shared" si="4"/>
        <v/>
      </c>
      <c r="BL40" t="str">
        <f t="shared" si="5"/>
        <v/>
      </c>
      <c r="BM40" t="str">
        <f t="shared" si="6"/>
        <v/>
      </c>
      <c r="BN40" t="str">
        <f t="shared" si="7"/>
        <v/>
      </c>
      <c r="BO40" t="str">
        <f t="shared" si="8"/>
        <v/>
      </c>
      <c r="BP40" t="str">
        <f t="shared" si="9"/>
        <v/>
      </c>
      <c r="BQ40" s="51" t="str">
        <f t="shared" si="55"/>
        <v/>
      </c>
      <c r="BR40" s="16" t="str">
        <f t="shared" si="56"/>
        <v/>
      </c>
      <c r="BS40" s="30" t="str">
        <f t="shared" si="10"/>
        <v/>
      </c>
      <c r="BT40" s="54" t="str">
        <f>IF(B40="","",COUNTIF(I40:I40,'Race results'!$J$3)+COUNTIF(I40:I40,'Race results'!$K$3))</f>
        <v/>
      </c>
      <c r="BU40" s="54" t="str">
        <f>IF(B40="","",COUNTIF(J40:AW40,'Race results'!$J$2)+COUNTIF(J40:AW40,'Race results'!$K$2))</f>
        <v/>
      </c>
      <c r="BV40">
        <f ca="1">IF(No_Races=0,0,COUNT(I40:OFFSET(I40,0,No_Races-1)))</f>
        <v>0</v>
      </c>
    </row>
    <row r="41" spans="1:74">
      <c r="A41" s="68" t="str">
        <f t="shared" si="11"/>
        <v/>
      </c>
      <c r="B41" s="245"/>
      <c r="C41" s="244"/>
      <c r="D41" s="244"/>
      <c r="E41" s="244"/>
      <c r="F41" s="244"/>
      <c r="G41" s="78"/>
      <c r="H41" s="64" t="str">
        <f t="shared" ca="1" si="12"/>
        <v/>
      </c>
      <c r="I41" s="229" t="str">
        <f t="shared" si="13"/>
        <v/>
      </c>
      <c r="J41" s="229" t="str">
        <f t="shared" si="14"/>
        <v/>
      </c>
      <c r="K41" s="229" t="str">
        <f t="shared" si="15"/>
        <v/>
      </c>
      <c r="L41" s="229" t="str">
        <f t="shared" si="16"/>
        <v/>
      </c>
      <c r="M41" s="229" t="str">
        <f t="shared" si="17"/>
        <v/>
      </c>
      <c r="N41" s="229" t="str">
        <f t="shared" si="18"/>
        <v/>
      </c>
      <c r="O41" s="229" t="str">
        <f t="shared" si="19"/>
        <v/>
      </c>
      <c r="P41" s="229" t="str">
        <f t="shared" si="20"/>
        <v/>
      </c>
      <c r="Q41" s="229" t="str">
        <f t="shared" si="21"/>
        <v/>
      </c>
      <c r="R41" s="229" t="str">
        <f t="shared" si="22"/>
        <v/>
      </c>
      <c r="S41" s="229" t="str">
        <f t="shared" si="23"/>
        <v/>
      </c>
      <c r="T41" s="229" t="str">
        <f t="shared" si="24"/>
        <v/>
      </c>
      <c r="U41" s="229" t="str">
        <f t="shared" si="25"/>
        <v/>
      </c>
      <c r="V41" s="229" t="str">
        <f t="shared" si="26"/>
        <v/>
      </c>
      <c r="W41" s="229" t="str">
        <f t="shared" si="27"/>
        <v/>
      </c>
      <c r="X41" s="229" t="str">
        <f t="shared" si="28"/>
        <v/>
      </c>
      <c r="Y41" s="229" t="str">
        <f t="shared" si="29"/>
        <v/>
      </c>
      <c r="Z41" s="229" t="str">
        <f t="shared" si="30"/>
        <v/>
      </c>
      <c r="AA41" s="229" t="str">
        <f t="shared" si="31"/>
        <v/>
      </c>
      <c r="AB41" s="229" t="str">
        <f t="shared" si="32"/>
        <v/>
      </c>
      <c r="AC41" s="229" t="str">
        <f t="shared" si="33"/>
        <v/>
      </c>
      <c r="AD41" s="229" t="str">
        <f t="shared" si="34"/>
        <v/>
      </c>
      <c r="AE41" s="229" t="str">
        <f t="shared" si="35"/>
        <v/>
      </c>
      <c r="AF41" s="229" t="str">
        <f t="shared" si="36"/>
        <v/>
      </c>
      <c r="AG41" s="229" t="str">
        <f t="shared" si="37"/>
        <v/>
      </c>
      <c r="AH41" s="229" t="str">
        <f t="shared" si="38"/>
        <v/>
      </c>
      <c r="AI41" s="229" t="str">
        <f t="shared" si="39"/>
        <v/>
      </c>
      <c r="AJ41" s="229" t="str">
        <f t="shared" si="40"/>
        <v/>
      </c>
      <c r="AK41" s="229" t="str">
        <f t="shared" si="41"/>
        <v/>
      </c>
      <c r="AL41" s="229" t="str">
        <f t="shared" si="42"/>
        <v/>
      </c>
      <c r="AM41" s="229" t="str">
        <f t="shared" si="43"/>
        <v/>
      </c>
      <c r="AN41" s="229" t="str">
        <f t="shared" si="44"/>
        <v/>
      </c>
      <c r="AO41" s="229" t="str">
        <f t="shared" si="45"/>
        <v/>
      </c>
      <c r="AP41" s="229" t="str">
        <f t="shared" si="46"/>
        <v/>
      </c>
      <c r="AQ41" s="229" t="str">
        <f t="shared" si="47"/>
        <v/>
      </c>
      <c r="AR41" s="229" t="str">
        <f t="shared" si="48"/>
        <v/>
      </c>
      <c r="AS41" s="229" t="str">
        <f t="shared" si="49"/>
        <v/>
      </c>
      <c r="AT41" s="229" t="str">
        <f t="shared" si="50"/>
        <v/>
      </c>
      <c r="AU41" s="229" t="str">
        <f t="shared" si="51"/>
        <v/>
      </c>
      <c r="AV41" s="229" t="str">
        <f t="shared" si="52"/>
        <v/>
      </c>
      <c r="AW41" s="230" t="str">
        <f t="shared" si="53"/>
        <v/>
      </c>
      <c r="AX41" s="15">
        <f ca="1">IF(No_Races=0,0,SUM(I41:OFFSET(I41,0,No_Races-1)))</f>
        <v>0</v>
      </c>
      <c r="AY41" s="15">
        <f ca="1">IF(No_Races=0,0,IF(No_Races&gt;AY$9-1,LARGE($I41:OFFSET($I41,0,No_Races-1),AY$7+$BT41+$BU41),0))</f>
        <v>0</v>
      </c>
      <c r="AZ41" s="15">
        <f ca="1">IF(No_Races=0,0,IF(No_Races&gt;AZ$9-1,LARGE($I41:OFFSET($I41,0,No_Races-1),AZ$7+$BT41+$BU41),0))</f>
        <v>0</v>
      </c>
      <c r="BA41" s="15">
        <f ca="1">IF(No_Races=0,0,IF(No_Races&gt;BA$9-1,LARGE($I41:OFFSET($I41,0,No_Races-1),BA$7+$BT41+$BU41),0))</f>
        <v>0</v>
      </c>
      <c r="BB41" s="15">
        <f ca="1">IF(No_Races=0,0,IF(No_Races&gt;BB$9-1,LARGE($I41:OFFSET($I41,0,No_Races-1),BB$7+$BT41+$BU41),0))</f>
        <v>0</v>
      </c>
      <c r="BC41" s="15">
        <f ca="1">IF(No_Races=0,0,IF(No_Races&gt;BC$9-1,LARGE($I41:OFFSET($I41,0,No_Races-1),BC$7+$BT41+$BU41),0))</f>
        <v>0</v>
      </c>
      <c r="BD41" s="15">
        <f ca="1">IF(No_Races=0,0,IF(No_Races&gt;BD$9-1,LARGE($I41:OFFSET($I41,0,No_Races-1),BD$7+$BT41+$BU41),0))</f>
        <v>0</v>
      </c>
      <c r="BE41" s="15" t="str">
        <f>IF(B41="","",G41/1000+INT((AX41-SUM(AY41:BD41))*1000)/1000+IF(COUNTIF(Summary!$D$7:$D$90,C41)&lt;1,0,VLOOKUP(C41,Summary!$D$7:$F$90,3,FALSE)/10000))</f>
        <v/>
      </c>
      <c r="BF41" s="15" t="str">
        <f t="shared" si="54"/>
        <v/>
      </c>
      <c r="BG41" t="str">
        <f t="shared" si="0"/>
        <v/>
      </c>
      <c r="BH41" t="str">
        <f t="shared" si="1"/>
        <v/>
      </c>
      <c r="BI41" t="str">
        <f t="shared" si="2"/>
        <v/>
      </c>
      <c r="BJ41" t="str">
        <f t="shared" si="3"/>
        <v/>
      </c>
      <c r="BK41" t="str">
        <f t="shared" si="4"/>
        <v/>
      </c>
      <c r="BL41" t="str">
        <f t="shared" si="5"/>
        <v/>
      </c>
      <c r="BM41" t="str">
        <f t="shared" si="6"/>
        <v/>
      </c>
      <c r="BN41" t="str">
        <f t="shared" si="7"/>
        <v/>
      </c>
      <c r="BO41" t="str">
        <f t="shared" si="8"/>
        <v/>
      </c>
      <c r="BP41" t="str">
        <f t="shared" si="9"/>
        <v/>
      </c>
      <c r="BQ41" s="51" t="str">
        <f t="shared" si="55"/>
        <v/>
      </c>
      <c r="BR41" s="16" t="str">
        <f t="shared" si="56"/>
        <v/>
      </c>
      <c r="BS41" s="30" t="str">
        <f t="shared" si="10"/>
        <v/>
      </c>
      <c r="BT41" s="54" t="str">
        <f>IF(B41="","",COUNTIF(I41:I41,'Race results'!$J$3)+COUNTIF(I41:I41,'Race results'!$K$3))</f>
        <v/>
      </c>
      <c r="BU41" s="54" t="str">
        <f>IF(B41="","",COUNTIF(J41:AW41,'Race results'!$J$2)+COUNTIF(J41:AW41,'Race results'!$K$2))</f>
        <v/>
      </c>
      <c r="BV41">
        <f ca="1">IF(No_Races=0,0,COUNT(I41:OFFSET(I41,0,No_Races-1)))</f>
        <v>0</v>
      </c>
    </row>
    <row r="42" spans="1:74" s="73" customFormat="1" ht="13.5" thickBot="1">
      <c r="A42" s="68" t="str">
        <f t="shared" si="11"/>
        <v/>
      </c>
      <c r="B42" s="241"/>
      <c r="C42" s="225"/>
      <c r="D42" s="225"/>
      <c r="E42" s="225"/>
      <c r="F42" s="225"/>
      <c r="G42" s="70"/>
      <c r="H42" s="71" t="str">
        <f t="shared" ca="1" si="12"/>
        <v/>
      </c>
      <c r="I42" s="231" t="str">
        <f t="shared" si="13"/>
        <v/>
      </c>
      <c r="J42" s="231" t="str">
        <f t="shared" si="14"/>
        <v/>
      </c>
      <c r="K42" s="231" t="str">
        <f t="shared" si="15"/>
        <v/>
      </c>
      <c r="L42" s="231" t="str">
        <f t="shared" si="16"/>
        <v/>
      </c>
      <c r="M42" s="231" t="str">
        <f t="shared" si="17"/>
        <v/>
      </c>
      <c r="N42" s="231" t="str">
        <f t="shared" si="18"/>
        <v/>
      </c>
      <c r="O42" s="231" t="str">
        <f t="shared" si="19"/>
        <v/>
      </c>
      <c r="P42" s="231" t="str">
        <f t="shared" si="20"/>
        <v/>
      </c>
      <c r="Q42" s="231" t="str">
        <f t="shared" si="21"/>
        <v/>
      </c>
      <c r="R42" s="231" t="str">
        <f t="shared" si="22"/>
        <v/>
      </c>
      <c r="S42" s="231" t="str">
        <f t="shared" si="23"/>
        <v/>
      </c>
      <c r="T42" s="231" t="str">
        <f t="shared" si="24"/>
        <v/>
      </c>
      <c r="U42" s="231" t="str">
        <f t="shared" si="25"/>
        <v/>
      </c>
      <c r="V42" s="231" t="str">
        <f t="shared" si="26"/>
        <v/>
      </c>
      <c r="W42" s="231" t="str">
        <f t="shared" si="27"/>
        <v/>
      </c>
      <c r="X42" s="231" t="str">
        <f t="shared" si="28"/>
        <v/>
      </c>
      <c r="Y42" s="231" t="str">
        <f t="shared" si="29"/>
        <v/>
      </c>
      <c r="Z42" s="231" t="str">
        <f t="shared" si="30"/>
        <v/>
      </c>
      <c r="AA42" s="231" t="str">
        <f t="shared" si="31"/>
        <v/>
      </c>
      <c r="AB42" s="231" t="str">
        <f t="shared" si="32"/>
        <v/>
      </c>
      <c r="AC42" s="231" t="str">
        <f t="shared" si="33"/>
        <v/>
      </c>
      <c r="AD42" s="231" t="str">
        <f t="shared" si="34"/>
        <v/>
      </c>
      <c r="AE42" s="231" t="str">
        <f t="shared" si="35"/>
        <v/>
      </c>
      <c r="AF42" s="231" t="str">
        <f t="shared" si="36"/>
        <v/>
      </c>
      <c r="AG42" s="231" t="str">
        <f t="shared" si="37"/>
        <v/>
      </c>
      <c r="AH42" s="231" t="str">
        <f t="shared" si="38"/>
        <v/>
      </c>
      <c r="AI42" s="231" t="str">
        <f t="shared" si="39"/>
        <v/>
      </c>
      <c r="AJ42" s="231" t="str">
        <f t="shared" si="40"/>
        <v/>
      </c>
      <c r="AK42" s="231" t="str">
        <f t="shared" si="41"/>
        <v/>
      </c>
      <c r="AL42" s="231" t="str">
        <f t="shared" si="42"/>
        <v/>
      </c>
      <c r="AM42" s="231" t="str">
        <f t="shared" si="43"/>
        <v/>
      </c>
      <c r="AN42" s="231" t="str">
        <f t="shared" si="44"/>
        <v/>
      </c>
      <c r="AO42" s="231" t="str">
        <f t="shared" si="45"/>
        <v/>
      </c>
      <c r="AP42" s="231" t="str">
        <f t="shared" si="46"/>
        <v/>
      </c>
      <c r="AQ42" s="231" t="str">
        <f t="shared" si="47"/>
        <v/>
      </c>
      <c r="AR42" s="231" t="str">
        <f t="shared" si="48"/>
        <v/>
      </c>
      <c r="AS42" s="231" t="str">
        <f t="shared" si="49"/>
        <v/>
      </c>
      <c r="AT42" s="231" t="str">
        <f t="shared" si="50"/>
        <v/>
      </c>
      <c r="AU42" s="231" t="str">
        <f t="shared" si="51"/>
        <v/>
      </c>
      <c r="AV42" s="231" t="str">
        <f t="shared" si="52"/>
        <v/>
      </c>
      <c r="AW42" s="232" t="str">
        <f t="shared" si="53"/>
        <v/>
      </c>
      <c r="AX42" s="72">
        <f ca="1">IF(No_Races=0,0,SUM(I42:OFFSET(I42,0,No_Races-1)))</f>
        <v>0</v>
      </c>
      <c r="AY42" s="72">
        <f ca="1">IF(No_Races=0,0,IF(No_Races&gt;AY$9-1,LARGE($I42:OFFSET($I42,0,No_Races-1),AY$7+$BT42+$BU42),0))</f>
        <v>0</v>
      </c>
      <c r="AZ42" s="72">
        <f ca="1">IF(No_Races=0,0,IF(No_Races&gt;AZ$9-1,LARGE($I42:OFFSET($I42,0,No_Races-1),AZ$7+$BT42+$BU42),0))</f>
        <v>0</v>
      </c>
      <c r="BA42" s="72">
        <f ca="1">IF(No_Races=0,0,IF(No_Races&gt;BA$9-1,LARGE($I42:OFFSET($I42,0,No_Races-1),BA$7+$BT42+$BU42),0))</f>
        <v>0</v>
      </c>
      <c r="BB42" s="72">
        <f ca="1">IF(No_Races=0,0,IF(No_Races&gt;BB$9-1,LARGE($I42:OFFSET($I42,0,No_Races-1),BB$7+$BT42+$BU42),0))</f>
        <v>0</v>
      </c>
      <c r="BC42" s="72">
        <f ca="1">IF(No_Races=0,0,IF(No_Races&gt;BC$9-1,LARGE($I42:OFFSET($I42,0,No_Races-1),BC$7+$BT42+$BU42),0))</f>
        <v>0</v>
      </c>
      <c r="BD42" s="72">
        <f ca="1">IF(No_Races=0,0,IF(No_Races&gt;BD$9-1,LARGE($I42:OFFSET($I42,0,No_Races-1),BD$7+$BT42+$BU42),0))</f>
        <v>0</v>
      </c>
      <c r="BE42" s="72" t="str">
        <f>IF(B42="","",G42/1000+INT((AX42-SUM(AY42:BD42))*1000)/1000+IF(COUNTIF(Summary!$D$7:$D$90,C42)&lt;1,0,VLOOKUP(C42,Summary!$D$7:$F$90,3,FALSE)/10000))</f>
        <v/>
      </c>
      <c r="BF42" s="72" t="str">
        <f t="shared" ref="BF42:BF73" si="57">IF(B42 = "", "",RANK(BE42,BE$10:BE$93,1))</f>
        <v/>
      </c>
      <c r="BG42" s="73" t="str">
        <f t="shared" ref="BG42:BG73" si="58">IF($B42="","",IF($BT$9&gt;0,IF(No_Races&lt;1,"",SMALL($I42:$AW42,1)),IF(No_Races&lt;2,"",SMALL($J42:$AW42,1))))</f>
        <v/>
      </c>
      <c r="BH42" s="73" t="str">
        <f t="shared" ref="BH42:BH73" si="59">IF($B42="","",IF($BT$9&gt;0,IF(No_Races&lt;2,"",SMALL($I42:$AW42,2)),IF(No_Races&lt;3,"",SMALL($J42:$AW42,2))))</f>
        <v/>
      </c>
      <c r="BI42" s="73" t="str">
        <f t="shared" ref="BI42:BI73" si="60">IF($B42="","",IF($BT$9&gt;0,IF(No_Races&lt;3,"",SMALL($I42:$AW42,3)),IF(No_Races&lt;4,"",SMALL($J42:$AW42,3))))</f>
        <v/>
      </c>
      <c r="BJ42" s="73" t="str">
        <f t="shared" ref="BJ42:BJ73" si="61">IF($B42="","",IF($BT$9&gt;0,IF(No_Races&lt;4,"",SMALL($I42:$AW42,4)),IF(No_Races&lt;5,"",SMALL($J42:$AW42,4))))</f>
        <v/>
      </c>
      <c r="BK42" s="73" t="str">
        <f t="shared" ref="BK42:BK73" si="62">IF($B42="","",IF($BT$9&gt;0,IF(No_Races&lt;5,"",SMALL($I42:$AW42,5)),IF(No_Races&lt;6,"",SMALL($J42:$AW42,5))))</f>
        <v/>
      </c>
      <c r="BL42" s="73" t="str">
        <f t="shared" ref="BL42:BL73" si="63">IF($B42="","",IF($BT$9&gt;0,IF(No_Races&lt;6,"",SMALL($I42:$AW42,6)),IF(No_Races&lt;7,"",SMALL($J42:$AW42,6))))</f>
        <v/>
      </c>
      <c r="BM42" s="73" t="str">
        <f t="shared" ref="BM42:BM73" si="64">IF($B42="","",IF($BT$9&gt;0,IF(No_Races&lt;7,"",SMALL($I42:$AW42,7)),IF(No_Races&lt;8,"",SMALL($J42:$AW42,7))))</f>
        <v/>
      </c>
      <c r="BN42" s="73" t="str">
        <f t="shared" ref="BN42:BN73" si="65">IF($B42="","",IF($BT$9&gt;0,IF(No_Races&lt;8,"",SMALL($I42:$AW42,8)),IF(No_Races&lt;9,"",SMALL($J42:$AW42,8))))</f>
        <v/>
      </c>
      <c r="BO42" s="73" t="str">
        <f t="shared" ref="BO42:BO73" si="66">IF($B42="","",IF($BT$9&gt;0,IF(No_Races&lt;9,"",SMALL($I42:$AW42,9)),IF(No_Races&lt;10,"",SMALL($J42:$AW42,9))))</f>
        <v/>
      </c>
      <c r="BP42" s="73" t="str">
        <f t="shared" ref="BP42:BP73" si="67">IF($B42="","",IF($BT$9&gt;0,IF(No_Races&lt;10,"",SMALL($I42:$AW42,10)),IF(No_Races&lt;11,"",SMALL($J42:$AW42,10))))</f>
        <v/>
      </c>
      <c r="BQ42" s="74" t="str">
        <f t="shared" si="55"/>
        <v/>
      </c>
      <c r="BR42" s="75" t="str">
        <f t="shared" si="56"/>
        <v/>
      </c>
      <c r="BS42" s="76" t="str">
        <f t="shared" ref="BS42:BS73" si="68">IF($BS$9="","",IF(B42="","",IF($BS$9&lt;30,CHOOSE($BS$9,I42,J42,K42,L42,M42,N42,O42,P42,Q42,R42,S42,T42,U42,V42,W42,X42,Y42,Z42,AA42,AB42,AC42,AD42,AE42,AF42,AG42,AH42,AI42,AJ42,AK42),CHOOSE($BS$9-29,AL42,AM42,AN42,AO42,AP42,AQ42,AR42,AS42,AT42,AU42,AV42,AW42))))</f>
        <v/>
      </c>
      <c r="BT42" s="135" t="str">
        <f>IF(B42="","",COUNTIF(I42:I42,'Race results'!$J$3)+COUNTIF(I42:I42,'Race results'!$K$3))</f>
        <v/>
      </c>
      <c r="BU42" s="135" t="str">
        <f>IF(B42="","",COUNTIF(J42:AW42,'Race results'!$J$2)+COUNTIF(J42:AW42,'Race results'!$K$2))</f>
        <v/>
      </c>
      <c r="BV42" s="73">
        <f ca="1">IF(No_Races=0,0,COUNT(I42:OFFSET(I42,0,No_Races-1)))</f>
        <v>0</v>
      </c>
    </row>
    <row r="43" spans="1:74">
      <c r="A43" s="68" t="str">
        <f t="shared" si="11"/>
        <v/>
      </c>
      <c r="B43" s="245"/>
      <c r="C43" s="244"/>
      <c r="D43" s="244"/>
      <c r="E43" s="244"/>
      <c r="F43" s="244"/>
      <c r="G43" s="78"/>
      <c r="H43" s="64" t="str">
        <f t="shared" ca="1" si="12"/>
        <v/>
      </c>
      <c r="I43" s="229" t="str">
        <f t="shared" si="13"/>
        <v/>
      </c>
      <c r="J43" s="229" t="str">
        <f t="shared" si="14"/>
        <v/>
      </c>
      <c r="K43" s="229" t="str">
        <f t="shared" si="15"/>
        <v/>
      </c>
      <c r="L43" s="229" t="str">
        <f t="shared" si="16"/>
        <v/>
      </c>
      <c r="M43" s="229" t="str">
        <f t="shared" si="17"/>
        <v/>
      </c>
      <c r="N43" s="229" t="str">
        <f t="shared" si="18"/>
        <v/>
      </c>
      <c r="O43" s="229" t="str">
        <f t="shared" si="19"/>
        <v/>
      </c>
      <c r="P43" s="229" t="str">
        <f t="shared" si="20"/>
        <v/>
      </c>
      <c r="Q43" s="229" t="str">
        <f t="shared" si="21"/>
        <v/>
      </c>
      <c r="R43" s="229" t="str">
        <f t="shared" si="22"/>
        <v/>
      </c>
      <c r="S43" s="229" t="str">
        <f t="shared" si="23"/>
        <v/>
      </c>
      <c r="T43" s="229" t="str">
        <f t="shared" si="24"/>
        <v/>
      </c>
      <c r="U43" s="229" t="str">
        <f t="shared" si="25"/>
        <v/>
      </c>
      <c r="V43" s="229" t="str">
        <f t="shared" si="26"/>
        <v/>
      </c>
      <c r="W43" s="229" t="str">
        <f t="shared" si="27"/>
        <v/>
      </c>
      <c r="X43" s="229" t="str">
        <f t="shared" si="28"/>
        <v/>
      </c>
      <c r="Y43" s="229" t="str">
        <f t="shared" si="29"/>
        <v/>
      </c>
      <c r="Z43" s="229" t="str">
        <f t="shared" si="30"/>
        <v/>
      </c>
      <c r="AA43" s="229" t="str">
        <f t="shared" si="31"/>
        <v/>
      </c>
      <c r="AB43" s="229" t="str">
        <f t="shared" si="32"/>
        <v/>
      </c>
      <c r="AC43" s="229" t="str">
        <f t="shared" si="33"/>
        <v/>
      </c>
      <c r="AD43" s="229" t="str">
        <f t="shared" si="34"/>
        <v/>
      </c>
      <c r="AE43" s="229" t="str">
        <f t="shared" si="35"/>
        <v/>
      </c>
      <c r="AF43" s="229" t="str">
        <f t="shared" si="36"/>
        <v/>
      </c>
      <c r="AG43" s="229" t="str">
        <f t="shared" si="37"/>
        <v/>
      </c>
      <c r="AH43" s="229" t="str">
        <f t="shared" si="38"/>
        <v/>
      </c>
      <c r="AI43" s="229" t="str">
        <f t="shared" si="39"/>
        <v/>
      </c>
      <c r="AJ43" s="229" t="str">
        <f t="shared" si="40"/>
        <v/>
      </c>
      <c r="AK43" s="229" t="str">
        <f t="shared" si="41"/>
        <v/>
      </c>
      <c r="AL43" s="229" t="str">
        <f t="shared" si="42"/>
        <v/>
      </c>
      <c r="AM43" s="229" t="str">
        <f t="shared" si="43"/>
        <v/>
      </c>
      <c r="AN43" s="229" t="str">
        <f t="shared" si="44"/>
        <v/>
      </c>
      <c r="AO43" s="229" t="str">
        <f t="shared" si="45"/>
        <v/>
      </c>
      <c r="AP43" s="229" t="str">
        <f t="shared" si="46"/>
        <v/>
      </c>
      <c r="AQ43" s="229" t="str">
        <f t="shared" si="47"/>
        <v/>
      </c>
      <c r="AR43" s="229" t="str">
        <f t="shared" si="48"/>
        <v/>
      </c>
      <c r="AS43" s="229" t="str">
        <f t="shared" si="49"/>
        <v/>
      </c>
      <c r="AT43" s="229" t="str">
        <f t="shared" si="50"/>
        <v/>
      </c>
      <c r="AU43" s="229" t="str">
        <f t="shared" si="51"/>
        <v/>
      </c>
      <c r="AV43" s="229" t="str">
        <f t="shared" si="52"/>
        <v/>
      </c>
      <c r="AW43" s="230" t="str">
        <f t="shared" si="53"/>
        <v/>
      </c>
      <c r="AX43" s="15">
        <f ca="1">IF(No_Races=0,0,SUM(I43:OFFSET(I43,0,No_Races-1)))</f>
        <v>0</v>
      </c>
      <c r="AY43" s="15">
        <f ca="1">IF(No_Races=0,0,IF(No_Races&gt;AY$9-1,LARGE($I43:OFFSET($I43,0,No_Races-1),AY$7+$BT43+$BU43),0))</f>
        <v>0</v>
      </c>
      <c r="AZ43" s="15">
        <f ca="1">IF(No_Races=0,0,IF(No_Races&gt;AZ$9-1,LARGE($I43:OFFSET($I43,0,No_Races-1),AZ$7+$BT43+$BU43),0))</f>
        <v>0</v>
      </c>
      <c r="BA43" s="15">
        <f ca="1">IF(No_Races=0,0,IF(No_Races&gt;BA$9-1,LARGE($I43:OFFSET($I43,0,No_Races-1),BA$7+$BT43+$BU43),0))</f>
        <v>0</v>
      </c>
      <c r="BB43" s="15">
        <f ca="1">IF(No_Races=0,0,IF(No_Races&gt;BB$9-1,LARGE($I43:OFFSET($I43,0,No_Races-1),BB$7+$BT43+$BU43),0))</f>
        <v>0</v>
      </c>
      <c r="BC43" s="15">
        <f ca="1">IF(No_Races=0,0,IF(No_Races&gt;BC$9-1,LARGE($I43:OFFSET($I43,0,No_Races-1),BC$7+$BT43+$BU43),0))</f>
        <v>0</v>
      </c>
      <c r="BD43" s="15">
        <f ca="1">IF(No_Races=0,0,IF(No_Races&gt;BD$9-1,LARGE($I43:OFFSET($I43,0,No_Races-1),BD$7+$BT43+$BU43),0))</f>
        <v>0</v>
      </c>
      <c r="BE43" s="15" t="str">
        <f>IF(B43="","",G43/1000+INT((AX43-SUM(AY43:BD43))*1000)/1000+IF(COUNTIF(Summary!$D$7:$D$90,C43)&lt;1,0,VLOOKUP(C43,Summary!$D$7:$F$90,3,FALSE)/10000))</f>
        <v/>
      </c>
      <c r="BF43" s="15" t="str">
        <f t="shared" si="57"/>
        <v/>
      </c>
      <c r="BG43" t="str">
        <f t="shared" si="58"/>
        <v/>
      </c>
      <c r="BH43" t="str">
        <f t="shared" si="59"/>
        <v/>
      </c>
      <c r="BI43" t="str">
        <f t="shared" si="60"/>
        <v/>
      </c>
      <c r="BJ43" t="str">
        <f t="shared" si="61"/>
        <v/>
      </c>
      <c r="BK43" t="str">
        <f t="shared" si="62"/>
        <v/>
      </c>
      <c r="BL43" t="str">
        <f t="shared" si="63"/>
        <v/>
      </c>
      <c r="BM43" t="str">
        <f t="shared" si="64"/>
        <v/>
      </c>
      <c r="BN43" t="str">
        <f t="shared" si="65"/>
        <v/>
      </c>
      <c r="BO43" t="str">
        <f t="shared" si="66"/>
        <v/>
      </c>
      <c r="BP43" t="str">
        <f t="shared" si="67"/>
        <v/>
      </c>
      <c r="BQ43" s="51" t="str">
        <f t="shared" si="55"/>
        <v/>
      </c>
      <c r="BR43" s="16" t="str">
        <f t="shared" si="56"/>
        <v/>
      </c>
      <c r="BS43" s="30" t="str">
        <f t="shared" si="68"/>
        <v/>
      </c>
      <c r="BT43" s="54" t="str">
        <f>IF(B43="","",COUNTIF(I43:I43,'Race results'!$J$3)+COUNTIF(I43:I43,'Race results'!$K$3))</f>
        <v/>
      </c>
      <c r="BU43" s="54" t="str">
        <f>IF(B43="","",COUNTIF(J43:AW43,'Race results'!$J$2)+COUNTIF(J43:AW43,'Race results'!$K$2))</f>
        <v/>
      </c>
      <c r="BV43">
        <f ca="1">IF(No_Races=0,0,COUNT(I43:OFFSET(I43,0,No_Races-1)))</f>
        <v>0</v>
      </c>
    </row>
    <row r="44" spans="1:74">
      <c r="A44" s="68" t="str">
        <f t="shared" si="11"/>
        <v/>
      </c>
      <c r="B44" s="238"/>
      <c r="C44" s="239"/>
      <c r="D44" s="239"/>
      <c r="E44" s="239"/>
      <c r="F44" s="239"/>
      <c r="G44" s="78"/>
      <c r="H44" s="64" t="str">
        <f t="shared" ca="1" si="12"/>
        <v/>
      </c>
      <c r="I44" s="229" t="str">
        <f t="shared" si="13"/>
        <v/>
      </c>
      <c r="J44" s="229" t="str">
        <f t="shared" si="14"/>
        <v/>
      </c>
      <c r="K44" s="229" t="str">
        <f t="shared" si="15"/>
        <v/>
      </c>
      <c r="L44" s="229" t="str">
        <f t="shared" si="16"/>
        <v/>
      </c>
      <c r="M44" s="229" t="str">
        <f t="shared" si="17"/>
        <v/>
      </c>
      <c r="N44" s="229" t="str">
        <f t="shared" si="18"/>
        <v/>
      </c>
      <c r="O44" s="229" t="str">
        <f t="shared" si="19"/>
        <v/>
      </c>
      <c r="P44" s="229" t="str">
        <f t="shared" si="20"/>
        <v/>
      </c>
      <c r="Q44" s="229" t="str">
        <f t="shared" si="21"/>
        <v/>
      </c>
      <c r="R44" s="229" t="str">
        <f t="shared" si="22"/>
        <v/>
      </c>
      <c r="S44" s="229" t="str">
        <f t="shared" si="23"/>
        <v/>
      </c>
      <c r="T44" s="229" t="str">
        <f t="shared" si="24"/>
        <v/>
      </c>
      <c r="U44" s="229" t="str">
        <f t="shared" si="25"/>
        <v/>
      </c>
      <c r="V44" s="229" t="str">
        <f t="shared" si="26"/>
        <v/>
      </c>
      <c r="W44" s="229" t="str">
        <f t="shared" si="27"/>
        <v/>
      </c>
      <c r="X44" s="229" t="str">
        <f t="shared" si="28"/>
        <v/>
      </c>
      <c r="Y44" s="229" t="str">
        <f t="shared" si="29"/>
        <v/>
      </c>
      <c r="Z44" s="229" t="str">
        <f t="shared" si="30"/>
        <v/>
      </c>
      <c r="AA44" s="229" t="str">
        <f t="shared" si="31"/>
        <v/>
      </c>
      <c r="AB44" s="229" t="str">
        <f t="shared" si="32"/>
        <v/>
      </c>
      <c r="AC44" s="229" t="str">
        <f t="shared" si="33"/>
        <v/>
      </c>
      <c r="AD44" s="229" t="str">
        <f t="shared" si="34"/>
        <v/>
      </c>
      <c r="AE44" s="229" t="str">
        <f t="shared" si="35"/>
        <v/>
      </c>
      <c r="AF44" s="229" t="str">
        <f t="shared" si="36"/>
        <v/>
      </c>
      <c r="AG44" s="229" t="str">
        <f t="shared" si="37"/>
        <v/>
      </c>
      <c r="AH44" s="229" t="str">
        <f t="shared" si="38"/>
        <v/>
      </c>
      <c r="AI44" s="229" t="str">
        <f t="shared" si="39"/>
        <v/>
      </c>
      <c r="AJ44" s="229" t="str">
        <f t="shared" si="40"/>
        <v/>
      </c>
      <c r="AK44" s="229" t="str">
        <f t="shared" si="41"/>
        <v/>
      </c>
      <c r="AL44" s="229" t="str">
        <f t="shared" si="42"/>
        <v/>
      </c>
      <c r="AM44" s="229" t="str">
        <f t="shared" si="43"/>
        <v/>
      </c>
      <c r="AN44" s="229" t="str">
        <f t="shared" si="44"/>
        <v/>
      </c>
      <c r="AO44" s="229" t="str">
        <f t="shared" si="45"/>
        <v/>
      </c>
      <c r="AP44" s="229" t="str">
        <f t="shared" si="46"/>
        <v/>
      </c>
      <c r="AQ44" s="229" t="str">
        <f t="shared" si="47"/>
        <v/>
      </c>
      <c r="AR44" s="229" t="str">
        <f t="shared" si="48"/>
        <v/>
      </c>
      <c r="AS44" s="229" t="str">
        <f t="shared" si="49"/>
        <v/>
      </c>
      <c r="AT44" s="229" t="str">
        <f t="shared" si="50"/>
        <v/>
      </c>
      <c r="AU44" s="229" t="str">
        <f t="shared" si="51"/>
        <v/>
      </c>
      <c r="AV44" s="229" t="str">
        <f t="shared" si="52"/>
        <v/>
      </c>
      <c r="AW44" s="230" t="str">
        <f t="shared" si="53"/>
        <v/>
      </c>
      <c r="AX44" s="15">
        <f ca="1">IF(No_Races=0,0,SUM(I44:OFFSET(I44,0,No_Races-1)))</f>
        <v>0</v>
      </c>
      <c r="AY44" s="15">
        <f ca="1">IF(No_Races=0,0,IF(No_Races&gt;AY$9-1,LARGE($I44:OFFSET($I44,0,No_Races-1),AY$7+$BT44+$BU44),0))</f>
        <v>0</v>
      </c>
      <c r="AZ44" s="15">
        <f ca="1">IF(No_Races=0,0,IF(No_Races&gt;AZ$9-1,LARGE($I44:OFFSET($I44,0,No_Races-1),AZ$7+$BT44+$BU44),0))</f>
        <v>0</v>
      </c>
      <c r="BA44" s="15">
        <f ca="1">IF(No_Races=0,0,IF(No_Races&gt;BA$9-1,LARGE($I44:OFFSET($I44,0,No_Races-1),BA$7+$BT44+$BU44),0))</f>
        <v>0</v>
      </c>
      <c r="BB44" s="15">
        <f ca="1">IF(No_Races=0,0,IF(No_Races&gt;BB$9-1,LARGE($I44:OFFSET($I44,0,No_Races-1),BB$7+$BT44+$BU44),0))</f>
        <v>0</v>
      </c>
      <c r="BC44" s="15">
        <f ca="1">IF(No_Races=0,0,IF(No_Races&gt;BC$9-1,LARGE($I44:OFFSET($I44,0,No_Races-1),BC$7+$BT44+$BU44),0))</f>
        <v>0</v>
      </c>
      <c r="BD44" s="15">
        <f ca="1">IF(No_Races=0,0,IF(No_Races&gt;BD$9-1,LARGE($I44:OFFSET($I44,0,No_Races-1),BD$7+$BT44+$BU44),0))</f>
        <v>0</v>
      </c>
      <c r="BE44" s="15" t="str">
        <f>IF(B44="","",G44/1000+INT((AX44-SUM(AY44:BD44))*1000)/1000+IF(COUNTIF(Summary!$D$7:$D$90,C44)&lt;1,0,VLOOKUP(C44,Summary!$D$7:$F$90,3,FALSE)/10000))</f>
        <v/>
      </c>
      <c r="BF44" s="15" t="str">
        <f t="shared" si="57"/>
        <v/>
      </c>
      <c r="BG44" t="str">
        <f t="shared" si="58"/>
        <v/>
      </c>
      <c r="BH44" t="str">
        <f t="shared" si="59"/>
        <v/>
      </c>
      <c r="BI44" t="str">
        <f t="shared" si="60"/>
        <v/>
      </c>
      <c r="BJ44" t="str">
        <f t="shared" si="61"/>
        <v/>
      </c>
      <c r="BK44" t="str">
        <f t="shared" si="62"/>
        <v/>
      </c>
      <c r="BL44" t="str">
        <f t="shared" si="63"/>
        <v/>
      </c>
      <c r="BM44" t="str">
        <f t="shared" si="64"/>
        <v/>
      </c>
      <c r="BN44" t="str">
        <f t="shared" si="65"/>
        <v/>
      </c>
      <c r="BO44" t="str">
        <f t="shared" si="66"/>
        <v/>
      </c>
      <c r="BP44" t="str">
        <f t="shared" si="67"/>
        <v/>
      </c>
      <c r="BQ44" s="51" t="str">
        <f t="shared" si="55"/>
        <v/>
      </c>
      <c r="BR44" s="16" t="str">
        <f t="shared" si="56"/>
        <v/>
      </c>
      <c r="BS44" s="30" t="str">
        <f t="shared" si="68"/>
        <v/>
      </c>
      <c r="BT44" s="54" t="str">
        <f>IF(B44="","",COUNTIF(I44:I44,'Race results'!$J$3)+COUNTIF(I44:I44,'Race results'!$K$3))</f>
        <v/>
      </c>
      <c r="BU44" s="54" t="str">
        <f>IF(B44="","",COUNTIF(J44:AW44,'Race results'!$J$2)+COUNTIF(J44:AW44,'Race results'!$K$2))</f>
        <v/>
      </c>
      <c r="BV44">
        <f ca="1">IF(No_Races=0,0,COUNT(I44:OFFSET(I44,0,No_Races-1)))</f>
        <v>0</v>
      </c>
    </row>
    <row r="45" spans="1:74" s="73" customFormat="1" ht="13.5" thickBot="1">
      <c r="A45" s="68" t="str">
        <f t="shared" si="11"/>
        <v/>
      </c>
      <c r="B45" s="241"/>
      <c r="C45" s="225"/>
      <c r="D45" s="225"/>
      <c r="E45" s="225"/>
      <c r="F45" s="225"/>
      <c r="G45" s="70"/>
      <c r="H45" s="71" t="str">
        <f t="shared" ca="1" si="12"/>
        <v/>
      </c>
      <c r="I45" s="231" t="str">
        <f t="shared" si="13"/>
        <v/>
      </c>
      <c r="J45" s="231" t="str">
        <f t="shared" si="14"/>
        <v/>
      </c>
      <c r="K45" s="231" t="str">
        <f t="shared" si="15"/>
        <v/>
      </c>
      <c r="L45" s="231" t="str">
        <f t="shared" si="16"/>
        <v/>
      </c>
      <c r="M45" s="231" t="str">
        <f t="shared" si="17"/>
        <v/>
      </c>
      <c r="N45" s="231" t="str">
        <f t="shared" si="18"/>
        <v/>
      </c>
      <c r="O45" s="231" t="str">
        <f t="shared" si="19"/>
        <v/>
      </c>
      <c r="P45" s="231" t="str">
        <f t="shared" si="20"/>
        <v/>
      </c>
      <c r="Q45" s="231" t="str">
        <f t="shared" si="21"/>
        <v/>
      </c>
      <c r="R45" s="231" t="str">
        <f t="shared" si="22"/>
        <v/>
      </c>
      <c r="S45" s="231" t="str">
        <f t="shared" si="23"/>
        <v/>
      </c>
      <c r="T45" s="231" t="str">
        <f t="shared" si="24"/>
        <v/>
      </c>
      <c r="U45" s="231" t="str">
        <f t="shared" si="25"/>
        <v/>
      </c>
      <c r="V45" s="231" t="str">
        <f t="shared" si="26"/>
        <v/>
      </c>
      <c r="W45" s="231" t="str">
        <f t="shared" si="27"/>
        <v/>
      </c>
      <c r="X45" s="231" t="str">
        <f t="shared" si="28"/>
        <v/>
      </c>
      <c r="Y45" s="231" t="str">
        <f t="shared" si="29"/>
        <v/>
      </c>
      <c r="Z45" s="231" t="str">
        <f t="shared" si="30"/>
        <v/>
      </c>
      <c r="AA45" s="231" t="str">
        <f t="shared" si="31"/>
        <v/>
      </c>
      <c r="AB45" s="231" t="str">
        <f t="shared" si="32"/>
        <v/>
      </c>
      <c r="AC45" s="231" t="str">
        <f t="shared" si="33"/>
        <v/>
      </c>
      <c r="AD45" s="231" t="str">
        <f t="shared" si="34"/>
        <v/>
      </c>
      <c r="AE45" s="231" t="str">
        <f t="shared" si="35"/>
        <v/>
      </c>
      <c r="AF45" s="231" t="str">
        <f t="shared" si="36"/>
        <v/>
      </c>
      <c r="AG45" s="231" t="str">
        <f t="shared" si="37"/>
        <v/>
      </c>
      <c r="AH45" s="231" t="str">
        <f t="shared" si="38"/>
        <v/>
      </c>
      <c r="AI45" s="231" t="str">
        <f t="shared" si="39"/>
        <v/>
      </c>
      <c r="AJ45" s="231" t="str">
        <f t="shared" si="40"/>
        <v/>
      </c>
      <c r="AK45" s="231" t="str">
        <f t="shared" si="41"/>
        <v/>
      </c>
      <c r="AL45" s="231" t="str">
        <f t="shared" si="42"/>
        <v/>
      </c>
      <c r="AM45" s="231" t="str">
        <f t="shared" si="43"/>
        <v/>
      </c>
      <c r="AN45" s="231" t="str">
        <f t="shared" si="44"/>
        <v/>
      </c>
      <c r="AO45" s="231" t="str">
        <f t="shared" si="45"/>
        <v/>
      </c>
      <c r="AP45" s="231" t="str">
        <f t="shared" si="46"/>
        <v/>
      </c>
      <c r="AQ45" s="231" t="str">
        <f t="shared" si="47"/>
        <v/>
      </c>
      <c r="AR45" s="231" t="str">
        <f t="shared" si="48"/>
        <v/>
      </c>
      <c r="AS45" s="231" t="str">
        <f t="shared" si="49"/>
        <v/>
      </c>
      <c r="AT45" s="231" t="str">
        <f t="shared" si="50"/>
        <v/>
      </c>
      <c r="AU45" s="231" t="str">
        <f t="shared" si="51"/>
        <v/>
      </c>
      <c r="AV45" s="231" t="str">
        <f t="shared" si="52"/>
        <v/>
      </c>
      <c r="AW45" s="232" t="str">
        <f t="shared" si="53"/>
        <v/>
      </c>
      <c r="AX45" s="72">
        <f ca="1">IF(No_Races=0,0,SUM(I45:OFFSET(I45,0,No_Races-1)))</f>
        <v>0</v>
      </c>
      <c r="AY45" s="72">
        <f ca="1">IF(No_Races=0,0,IF(No_Races&gt;AY$9-1,LARGE($I45:OFFSET($I45,0,No_Races-1),AY$7+$BT45+$BU45),0))</f>
        <v>0</v>
      </c>
      <c r="AZ45" s="72">
        <f ca="1">IF(No_Races=0,0,IF(No_Races&gt;AZ$9-1,LARGE($I45:OFFSET($I45,0,No_Races-1),AZ$7+$BT45+$BU45),0))</f>
        <v>0</v>
      </c>
      <c r="BA45" s="72">
        <f ca="1">IF(No_Races=0,0,IF(No_Races&gt;BA$9-1,LARGE($I45:OFFSET($I45,0,No_Races-1),BA$7+$BT45+$BU45),0))</f>
        <v>0</v>
      </c>
      <c r="BB45" s="72">
        <f ca="1">IF(No_Races=0,0,IF(No_Races&gt;BB$9-1,LARGE($I45:OFFSET($I45,0,No_Races-1),BB$7+$BT45+$BU45),0))</f>
        <v>0</v>
      </c>
      <c r="BC45" s="72">
        <f ca="1">IF(No_Races=0,0,IF(No_Races&gt;BC$9-1,LARGE($I45:OFFSET($I45,0,No_Races-1),BC$7+$BT45+$BU45),0))</f>
        <v>0</v>
      </c>
      <c r="BD45" s="72">
        <f ca="1">IF(No_Races=0,0,IF(No_Races&gt;BD$9-1,LARGE($I45:OFFSET($I45,0,No_Races-1),BD$7+$BT45+$BU45),0))</f>
        <v>0</v>
      </c>
      <c r="BE45" s="72" t="str">
        <f>IF(B45="","",G45/1000+INT((AX45-SUM(AY45:BD45))*1000)/1000+IF(COUNTIF(Summary!$D$7:$D$90,C45)&lt;1,0,VLOOKUP(C45,Summary!$D$7:$F$90,3,FALSE)/10000))</f>
        <v/>
      </c>
      <c r="BF45" s="72" t="str">
        <f t="shared" si="57"/>
        <v/>
      </c>
      <c r="BG45" s="73" t="str">
        <f t="shared" si="58"/>
        <v/>
      </c>
      <c r="BH45" s="73" t="str">
        <f t="shared" si="59"/>
        <v/>
      </c>
      <c r="BI45" s="73" t="str">
        <f t="shared" si="60"/>
        <v/>
      </c>
      <c r="BJ45" s="73" t="str">
        <f t="shared" si="61"/>
        <v/>
      </c>
      <c r="BK45" s="73" t="str">
        <f t="shared" si="62"/>
        <v/>
      </c>
      <c r="BL45" s="73" t="str">
        <f t="shared" si="63"/>
        <v/>
      </c>
      <c r="BM45" s="73" t="str">
        <f t="shared" si="64"/>
        <v/>
      </c>
      <c r="BN45" s="73" t="str">
        <f t="shared" si="65"/>
        <v/>
      </c>
      <c r="BO45" s="73" t="str">
        <f t="shared" si="66"/>
        <v/>
      </c>
      <c r="BP45" s="73" t="str">
        <f t="shared" si="67"/>
        <v/>
      </c>
      <c r="BQ45" s="74" t="str">
        <f t="shared" si="55"/>
        <v/>
      </c>
      <c r="BR45" s="75" t="str">
        <f t="shared" si="56"/>
        <v/>
      </c>
      <c r="BS45" s="76" t="str">
        <f t="shared" si="68"/>
        <v/>
      </c>
      <c r="BT45" s="135" t="str">
        <f>IF(B45="","",COUNTIF(I45:I45,'Race results'!$J$3)+COUNTIF(I45:I45,'Race results'!$K$3))</f>
        <v/>
      </c>
      <c r="BU45" s="135" t="str">
        <f>IF(B45="","",COUNTIF(J45:AW45,'Race results'!$J$2)+COUNTIF(J45:AW45,'Race results'!$K$2))</f>
        <v/>
      </c>
      <c r="BV45" s="73">
        <f ca="1">IF(No_Races=0,0,COUNT(I45:OFFSET(I45,0,No_Races-1)))</f>
        <v>0</v>
      </c>
    </row>
    <row r="46" spans="1:74">
      <c r="A46" s="68" t="str">
        <f t="shared" si="11"/>
        <v/>
      </c>
      <c r="B46" s="77"/>
      <c r="C46" s="244"/>
      <c r="D46" s="78"/>
      <c r="E46" s="78"/>
      <c r="F46" s="78"/>
      <c r="G46" s="78"/>
      <c r="H46" s="64" t="str">
        <f t="shared" ca="1" si="12"/>
        <v/>
      </c>
      <c r="I46" s="229" t="str">
        <f t="shared" si="13"/>
        <v/>
      </c>
      <c r="J46" s="229" t="str">
        <f t="shared" si="14"/>
        <v/>
      </c>
      <c r="K46" s="229" t="str">
        <f t="shared" si="15"/>
        <v/>
      </c>
      <c r="L46" s="229" t="str">
        <f t="shared" si="16"/>
        <v/>
      </c>
      <c r="M46" s="229" t="str">
        <f t="shared" si="17"/>
        <v/>
      </c>
      <c r="N46" s="229" t="str">
        <f t="shared" si="18"/>
        <v/>
      </c>
      <c r="O46" s="229" t="str">
        <f t="shared" si="19"/>
        <v/>
      </c>
      <c r="P46" s="229" t="str">
        <f t="shared" si="20"/>
        <v/>
      </c>
      <c r="Q46" s="229" t="str">
        <f t="shared" si="21"/>
        <v/>
      </c>
      <c r="R46" s="229" t="str">
        <f t="shared" si="22"/>
        <v/>
      </c>
      <c r="S46" s="229" t="str">
        <f t="shared" si="23"/>
        <v/>
      </c>
      <c r="T46" s="229" t="str">
        <f t="shared" si="24"/>
        <v/>
      </c>
      <c r="U46" s="229" t="str">
        <f t="shared" si="25"/>
        <v/>
      </c>
      <c r="V46" s="229" t="str">
        <f t="shared" si="26"/>
        <v/>
      </c>
      <c r="W46" s="229" t="str">
        <f t="shared" si="27"/>
        <v/>
      </c>
      <c r="X46" s="229" t="str">
        <f t="shared" si="28"/>
        <v/>
      </c>
      <c r="Y46" s="229" t="str">
        <f t="shared" si="29"/>
        <v/>
      </c>
      <c r="Z46" s="229" t="str">
        <f t="shared" si="30"/>
        <v/>
      </c>
      <c r="AA46" s="229" t="str">
        <f t="shared" si="31"/>
        <v/>
      </c>
      <c r="AB46" s="229" t="str">
        <f t="shared" si="32"/>
        <v/>
      </c>
      <c r="AC46" s="229" t="str">
        <f t="shared" si="33"/>
        <v/>
      </c>
      <c r="AD46" s="229" t="str">
        <f t="shared" si="34"/>
        <v/>
      </c>
      <c r="AE46" s="229" t="str">
        <f t="shared" si="35"/>
        <v/>
      </c>
      <c r="AF46" s="229" t="str">
        <f t="shared" si="36"/>
        <v/>
      </c>
      <c r="AG46" s="229" t="str">
        <f t="shared" si="37"/>
        <v/>
      </c>
      <c r="AH46" s="229" t="str">
        <f t="shared" si="38"/>
        <v/>
      </c>
      <c r="AI46" s="229" t="str">
        <f t="shared" si="39"/>
        <v/>
      </c>
      <c r="AJ46" s="229" t="str">
        <f t="shared" si="40"/>
        <v/>
      </c>
      <c r="AK46" s="229" t="str">
        <f t="shared" si="41"/>
        <v/>
      </c>
      <c r="AL46" s="229" t="str">
        <f t="shared" si="42"/>
        <v/>
      </c>
      <c r="AM46" s="229" t="str">
        <f t="shared" si="43"/>
        <v/>
      </c>
      <c r="AN46" s="229" t="str">
        <f t="shared" si="44"/>
        <v/>
      </c>
      <c r="AO46" s="229" t="str">
        <f t="shared" si="45"/>
        <v/>
      </c>
      <c r="AP46" s="229" t="str">
        <f t="shared" si="46"/>
        <v/>
      </c>
      <c r="AQ46" s="229" t="str">
        <f t="shared" si="47"/>
        <v/>
      </c>
      <c r="AR46" s="229" t="str">
        <f t="shared" si="48"/>
        <v/>
      </c>
      <c r="AS46" s="229" t="str">
        <f t="shared" si="49"/>
        <v/>
      </c>
      <c r="AT46" s="229" t="str">
        <f t="shared" si="50"/>
        <v/>
      </c>
      <c r="AU46" s="229" t="str">
        <f t="shared" si="51"/>
        <v/>
      </c>
      <c r="AV46" s="229" t="str">
        <f t="shared" si="52"/>
        <v/>
      </c>
      <c r="AW46" s="230" t="str">
        <f t="shared" si="53"/>
        <v/>
      </c>
      <c r="AX46" s="15">
        <f ca="1">IF(No_Races=0,0,SUM(I46:OFFSET(I46,0,No_Races-1)))</f>
        <v>0</v>
      </c>
      <c r="AY46" s="15">
        <f ca="1">IF(No_Races=0,0,IF(No_Races&gt;AY$9-1,LARGE($I46:OFFSET($I46,0,No_Races-1),AY$7+$BT46+$BU46),0))</f>
        <v>0</v>
      </c>
      <c r="AZ46" s="15">
        <f ca="1">IF(No_Races=0,0,IF(No_Races&gt;AZ$9-1,LARGE($I46:OFFSET($I46,0,No_Races-1),AZ$7+$BT46+$BU46),0))</f>
        <v>0</v>
      </c>
      <c r="BA46" s="15">
        <f ca="1">IF(No_Races=0,0,IF(No_Races&gt;BA$9-1,LARGE($I46:OFFSET($I46,0,No_Races-1),BA$7+$BT46+$BU46),0))</f>
        <v>0</v>
      </c>
      <c r="BB46" s="15">
        <f ca="1">IF(No_Races=0,0,IF(No_Races&gt;BB$9-1,LARGE($I46:OFFSET($I46,0,No_Races-1),BB$7+$BT46+$BU46),0))</f>
        <v>0</v>
      </c>
      <c r="BC46" s="15">
        <f ca="1">IF(No_Races=0,0,IF(No_Races&gt;BC$9-1,LARGE($I46:OFFSET($I46,0,No_Races-1),BC$7+$BT46+$BU46),0))</f>
        <v>0</v>
      </c>
      <c r="BD46" s="15">
        <f ca="1">IF(No_Races=0,0,IF(No_Races&gt;BD$9-1,LARGE($I46:OFFSET($I46,0,No_Races-1),BD$7+$BT46+$BU46),0))</f>
        <v>0</v>
      </c>
      <c r="BE46" s="15" t="str">
        <f>IF(B46="","",G46/1000+INT((AX46-SUM(AY46:BD46))*1000)/1000+IF(COUNTIF(Summary!$D$7:$D$90,C46)&lt;1,0,VLOOKUP(C46,Summary!$D$7:$F$90,3,FALSE)/10000))</f>
        <v/>
      </c>
      <c r="BF46" s="15" t="str">
        <f t="shared" si="57"/>
        <v/>
      </c>
      <c r="BG46" t="str">
        <f t="shared" si="58"/>
        <v/>
      </c>
      <c r="BH46" t="str">
        <f t="shared" si="59"/>
        <v/>
      </c>
      <c r="BI46" t="str">
        <f t="shared" si="60"/>
        <v/>
      </c>
      <c r="BJ46" t="str">
        <f t="shared" si="61"/>
        <v/>
      </c>
      <c r="BK46" t="str">
        <f t="shared" si="62"/>
        <v/>
      </c>
      <c r="BL46" t="str">
        <f t="shared" si="63"/>
        <v/>
      </c>
      <c r="BM46" t="str">
        <f t="shared" si="64"/>
        <v/>
      </c>
      <c r="BN46" t="str">
        <f t="shared" si="65"/>
        <v/>
      </c>
      <c r="BO46" t="str">
        <f t="shared" si="66"/>
        <v/>
      </c>
      <c r="BP46" t="str">
        <f t="shared" si="67"/>
        <v/>
      </c>
      <c r="BQ46" s="51" t="str">
        <f t="shared" si="55"/>
        <v/>
      </c>
      <c r="BR46" s="16" t="str">
        <f t="shared" si="56"/>
        <v/>
      </c>
      <c r="BS46" s="30" t="str">
        <f t="shared" si="68"/>
        <v/>
      </c>
      <c r="BT46" s="54" t="str">
        <f>IF(B46="","",COUNTIF(I46:I46,'Race results'!$J$3)+COUNTIF(I46:I46,'Race results'!$K$3))</f>
        <v/>
      </c>
      <c r="BU46" s="54" t="str">
        <f>IF(B46="","",COUNTIF(J46:AW46,'Race results'!$J$2)+COUNTIF(J46:AW46,'Race results'!$K$2))</f>
        <v/>
      </c>
      <c r="BV46">
        <f ca="1">IF(No_Races=0,0,COUNT(I46:OFFSET(I46,0,No_Races-1)))</f>
        <v>0</v>
      </c>
    </row>
    <row r="47" spans="1:74">
      <c r="A47" s="68" t="str">
        <f t="shared" si="11"/>
        <v/>
      </c>
      <c r="B47" s="245"/>
      <c r="C47" s="244"/>
      <c r="D47" s="244"/>
      <c r="E47" s="244"/>
      <c r="F47" s="244"/>
      <c r="G47" s="78"/>
      <c r="H47" s="64" t="str">
        <f t="shared" ca="1" si="12"/>
        <v/>
      </c>
      <c r="I47" s="229" t="str">
        <f t="shared" si="13"/>
        <v/>
      </c>
      <c r="J47" s="229" t="str">
        <f t="shared" si="14"/>
        <v/>
      </c>
      <c r="K47" s="229" t="str">
        <f t="shared" si="15"/>
        <v/>
      </c>
      <c r="L47" s="229" t="str">
        <f t="shared" si="16"/>
        <v/>
      </c>
      <c r="M47" s="229" t="str">
        <f t="shared" si="17"/>
        <v/>
      </c>
      <c r="N47" s="229" t="str">
        <f t="shared" si="18"/>
        <v/>
      </c>
      <c r="O47" s="229" t="str">
        <f t="shared" si="19"/>
        <v/>
      </c>
      <c r="P47" s="229" t="str">
        <f t="shared" si="20"/>
        <v/>
      </c>
      <c r="Q47" s="229" t="str">
        <f t="shared" si="21"/>
        <v/>
      </c>
      <c r="R47" s="229" t="str">
        <f t="shared" si="22"/>
        <v/>
      </c>
      <c r="S47" s="229" t="str">
        <f t="shared" si="23"/>
        <v/>
      </c>
      <c r="T47" s="229" t="str">
        <f t="shared" si="24"/>
        <v/>
      </c>
      <c r="U47" s="229" t="str">
        <f t="shared" si="25"/>
        <v/>
      </c>
      <c r="V47" s="229" t="str">
        <f t="shared" si="26"/>
        <v/>
      </c>
      <c r="W47" s="229" t="str">
        <f t="shared" si="27"/>
        <v/>
      </c>
      <c r="X47" s="229" t="str">
        <f t="shared" si="28"/>
        <v/>
      </c>
      <c r="Y47" s="229" t="str">
        <f t="shared" si="29"/>
        <v/>
      </c>
      <c r="Z47" s="229" t="str">
        <f t="shared" si="30"/>
        <v/>
      </c>
      <c r="AA47" s="229" t="str">
        <f t="shared" si="31"/>
        <v/>
      </c>
      <c r="AB47" s="229" t="str">
        <f t="shared" si="32"/>
        <v/>
      </c>
      <c r="AC47" s="229" t="str">
        <f t="shared" si="33"/>
        <v/>
      </c>
      <c r="AD47" s="229" t="str">
        <f t="shared" si="34"/>
        <v/>
      </c>
      <c r="AE47" s="229" t="str">
        <f t="shared" si="35"/>
        <v/>
      </c>
      <c r="AF47" s="229" t="str">
        <f t="shared" si="36"/>
        <v/>
      </c>
      <c r="AG47" s="229" t="str">
        <f t="shared" si="37"/>
        <v/>
      </c>
      <c r="AH47" s="229" t="str">
        <f t="shared" si="38"/>
        <v/>
      </c>
      <c r="AI47" s="229" t="str">
        <f t="shared" si="39"/>
        <v/>
      </c>
      <c r="AJ47" s="229" t="str">
        <f t="shared" si="40"/>
        <v/>
      </c>
      <c r="AK47" s="229" t="str">
        <f t="shared" si="41"/>
        <v/>
      </c>
      <c r="AL47" s="229" t="str">
        <f t="shared" si="42"/>
        <v/>
      </c>
      <c r="AM47" s="229" t="str">
        <f t="shared" si="43"/>
        <v/>
      </c>
      <c r="AN47" s="229" t="str">
        <f t="shared" si="44"/>
        <v/>
      </c>
      <c r="AO47" s="229" t="str">
        <f t="shared" si="45"/>
        <v/>
      </c>
      <c r="AP47" s="229" t="str">
        <f t="shared" si="46"/>
        <v/>
      </c>
      <c r="AQ47" s="229" t="str">
        <f t="shared" si="47"/>
        <v/>
      </c>
      <c r="AR47" s="229" t="str">
        <f t="shared" si="48"/>
        <v/>
      </c>
      <c r="AS47" s="229" t="str">
        <f t="shared" si="49"/>
        <v/>
      </c>
      <c r="AT47" s="229" t="str">
        <f t="shared" si="50"/>
        <v/>
      </c>
      <c r="AU47" s="229" t="str">
        <f t="shared" si="51"/>
        <v/>
      </c>
      <c r="AV47" s="229" t="str">
        <f t="shared" si="52"/>
        <v/>
      </c>
      <c r="AW47" s="230" t="str">
        <f t="shared" si="53"/>
        <v/>
      </c>
      <c r="AX47" s="15">
        <f ca="1">IF(No_Races=0,0,SUM(I47:OFFSET(I47,0,No_Races-1)))</f>
        <v>0</v>
      </c>
      <c r="AY47" s="15">
        <f ca="1">IF(No_Races=0,0,IF(No_Races&gt;AY$9-1,LARGE($I47:OFFSET($I47,0,No_Races-1),AY$7+$BT47+$BU47),0))</f>
        <v>0</v>
      </c>
      <c r="AZ47" s="15">
        <f ca="1">IF(No_Races=0,0,IF(No_Races&gt;AZ$9-1,LARGE($I47:OFFSET($I47,0,No_Races-1),AZ$7+$BT47+$BU47),0))</f>
        <v>0</v>
      </c>
      <c r="BA47" s="15">
        <f ca="1">IF(No_Races=0,0,IF(No_Races&gt;BA$9-1,LARGE($I47:OFFSET($I47,0,No_Races-1),BA$7+$BT47+$BU47),0))</f>
        <v>0</v>
      </c>
      <c r="BB47" s="15">
        <f ca="1">IF(No_Races=0,0,IF(No_Races&gt;BB$9-1,LARGE($I47:OFFSET($I47,0,No_Races-1),BB$7+$BT47+$BU47),0))</f>
        <v>0</v>
      </c>
      <c r="BC47" s="15">
        <f ca="1">IF(No_Races=0,0,IF(No_Races&gt;BC$9-1,LARGE($I47:OFFSET($I47,0,No_Races-1),BC$7+$BT47+$BU47),0))</f>
        <v>0</v>
      </c>
      <c r="BD47" s="15">
        <f ca="1">IF(No_Races=0,0,IF(No_Races&gt;BD$9-1,LARGE($I47:OFFSET($I47,0,No_Races-1),BD$7+$BT47+$BU47),0))</f>
        <v>0</v>
      </c>
      <c r="BE47" s="15" t="str">
        <f>IF(B47="","",G47/1000+INT((AX47-SUM(AY47:BD47))*1000)/1000+IF(COUNTIF(Summary!$D$7:$D$90,C47)&lt;1,0,VLOOKUP(C47,Summary!$D$7:$F$90,3,FALSE)/10000))</f>
        <v/>
      </c>
      <c r="BF47" s="15" t="str">
        <f t="shared" si="57"/>
        <v/>
      </c>
      <c r="BG47" t="str">
        <f t="shared" si="58"/>
        <v/>
      </c>
      <c r="BH47" t="str">
        <f t="shared" si="59"/>
        <v/>
      </c>
      <c r="BI47" t="str">
        <f t="shared" si="60"/>
        <v/>
      </c>
      <c r="BJ47" t="str">
        <f t="shared" si="61"/>
        <v/>
      </c>
      <c r="BK47" t="str">
        <f t="shared" si="62"/>
        <v/>
      </c>
      <c r="BL47" t="str">
        <f t="shared" si="63"/>
        <v/>
      </c>
      <c r="BM47" t="str">
        <f t="shared" si="64"/>
        <v/>
      </c>
      <c r="BN47" t="str">
        <f t="shared" si="65"/>
        <v/>
      </c>
      <c r="BO47" t="str">
        <f t="shared" si="66"/>
        <v/>
      </c>
      <c r="BP47" t="str">
        <f t="shared" si="67"/>
        <v/>
      </c>
      <c r="BQ47" s="51" t="str">
        <f t="shared" si="55"/>
        <v/>
      </c>
      <c r="BR47" s="16" t="str">
        <f t="shared" si="56"/>
        <v/>
      </c>
      <c r="BS47" s="30" t="str">
        <f t="shared" si="68"/>
        <v/>
      </c>
      <c r="BT47" s="54" t="str">
        <f>IF(B47="","",COUNTIF(I47:I47,'Race results'!$J$3)+COUNTIF(I47:I47,'Race results'!$K$3))</f>
        <v/>
      </c>
      <c r="BU47" s="54" t="str">
        <f>IF(B47="","",COUNTIF(J47:AW47,'Race results'!$J$2)+COUNTIF(J47:AW47,'Race results'!$K$2))</f>
        <v/>
      </c>
      <c r="BV47">
        <f ca="1">IF(No_Races=0,0,COUNT(I47:OFFSET(I47,0,No_Races-1)))</f>
        <v>0</v>
      </c>
    </row>
    <row r="48" spans="1:74" s="73" customFormat="1" ht="13.5" thickBot="1">
      <c r="A48" s="68" t="str">
        <f t="shared" si="11"/>
        <v/>
      </c>
      <c r="B48" s="241"/>
      <c r="C48" s="225"/>
      <c r="D48" s="225"/>
      <c r="E48" s="225"/>
      <c r="F48" s="225"/>
      <c r="G48" s="70"/>
      <c r="H48" s="71" t="str">
        <f t="shared" ca="1" si="12"/>
        <v/>
      </c>
      <c r="I48" s="231" t="str">
        <f t="shared" si="13"/>
        <v/>
      </c>
      <c r="J48" s="231" t="str">
        <f t="shared" si="14"/>
        <v/>
      </c>
      <c r="K48" s="231" t="str">
        <f t="shared" si="15"/>
        <v/>
      </c>
      <c r="L48" s="231" t="str">
        <f t="shared" si="16"/>
        <v/>
      </c>
      <c r="M48" s="231" t="str">
        <f t="shared" si="17"/>
        <v/>
      </c>
      <c r="N48" s="231" t="str">
        <f t="shared" si="18"/>
        <v/>
      </c>
      <c r="O48" s="231" t="str">
        <f t="shared" si="19"/>
        <v/>
      </c>
      <c r="P48" s="231" t="str">
        <f t="shared" si="20"/>
        <v/>
      </c>
      <c r="Q48" s="231" t="str">
        <f t="shared" si="21"/>
        <v/>
      </c>
      <c r="R48" s="231" t="str">
        <f t="shared" si="22"/>
        <v/>
      </c>
      <c r="S48" s="231" t="str">
        <f t="shared" si="23"/>
        <v/>
      </c>
      <c r="T48" s="231" t="str">
        <f t="shared" si="24"/>
        <v/>
      </c>
      <c r="U48" s="231" t="str">
        <f t="shared" si="25"/>
        <v/>
      </c>
      <c r="V48" s="231" t="str">
        <f t="shared" si="26"/>
        <v/>
      </c>
      <c r="W48" s="231" t="str">
        <f t="shared" si="27"/>
        <v/>
      </c>
      <c r="X48" s="231" t="str">
        <f t="shared" si="28"/>
        <v/>
      </c>
      <c r="Y48" s="231" t="str">
        <f t="shared" si="29"/>
        <v/>
      </c>
      <c r="Z48" s="231" t="str">
        <f t="shared" si="30"/>
        <v/>
      </c>
      <c r="AA48" s="231" t="str">
        <f t="shared" si="31"/>
        <v/>
      </c>
      <c r="AB48" s="231" t="str">
        <f t="shared" si="32"/>
        <v/>
      </c>
      <c r="AC48" s="231" t="str">
        <f t="shared" si="33"/>
        <v/>
      </c>
      <c r="AD48" s="231" t="str">
        <f t="shared" si="34"/>
        <v/>
      </c>
      <c r="AE48" s="231" t="str">
        <f t="shared" si="35"/>
        <v/>
      </c>
      <c r="AF48" s="231" t="str">
        <f t="shared" si="36"/>
        <v/>
      </c>
      <c r="AG48" s="231" t="str">
        <f t="shared" si="37"/>
        <v/>
      </c>
      <c r="AH48" s="231" t="str">
        <f t="shared" si="38"/>
        <v/>
      </c>
      <c r="AI48" s="231" t="str">
        <f t="shared" si="39"/>
        <v/>
      </c>
      <c r="AJ48" s="231" t="str">
        <f t="shared" si="40"/>
        <v/>
      </c>
      <c r="AK48" s="231" t="str">
        <f t="shared" si="41"/>
        <v/>
      </c>
      <c r="AL48" s="231" t="str">
        <f t="shared" si="42"/>
        <v/>
      </c>
      <c r="AM48" s="231" t="str">
        <f t="shared" si="43"/>
        <v/>
      </c>
      <c r="AN48" s="231" t="str">
        <f t="shared" si="44"/>
        <v/>
      </c>
      <c r="AO48" s="231" t="str">
        <f t="shared" si="45"/>
        <v/>
      </c>
      <c r="AP48" s="231" t="str">
        <f t="shared" si="46"/>
        <v/>
      </c>
      <c r="AQ48" s="231" t="str">
        <f t="shared" si="47"/>
        <v/>
      </c>
      <c r="AR48" s="231" t="str">
        <f t="shared" si="48"/>
        <v/>
      </c>
      <c r="AS48" s="231" t="str">
        <f t="shared" si="49"/>
        <v/>
      </c>
      <c r="AT48" s="231" t="str">
        <f t="shared" si="50"/>
        <v/>
      </c>
      <c r="AU48" s="231" t="str">
        <f t="shared" si="51"/>
        <v/>
      </c>
      <c r="AV48" s="231" t="str">
        <f t="shared" si="52"/>
        <v/>
      </c>
      <c r="AW48" s="232" t="str">
        <f t="shared" si="53"/>
        <v/>
      </c>
      <c r="AX48" s="72">
        <f ca="1">IF(No_Races=0,0,SUM(I48:OFFSET(I48,0,No_Races-1)))</f>
        <v>0</v>
      </c>
      <c r="AY48" s="72">
        <f ca="1">IF(No_Races=0,0,IF(No_Races&gt;AY$9-1,LARGE($I48:OFFSET($I48,0,No_Races-1),AY$7+$BT48+$BU48),0))</f>
        <v>0</v>
      </c>
      <c r="AZ48" s="72">
        <f ca="1">IF(No_Races=0,0,IF(No_Races&gt;AZ$9-1,LARGE($I48:OFFSET($I48,0,No_Races-1),AZ$7+$BT48+$BU48),0))</f>
        <v>0</v>
      </c>
      <c r="BA48" s="72">
        <f ca="1">IF(No_Races=0,0,IF(No_Races&gt;BA$9-1,LARGE($I48:OFFSET($I48,0,No_Races-1),BA$7+$BT48+$BU48),0))</f>
        <v>0</v>
      </c>
      <c r="BB48" s="72">
        <f ca="1">IF(No_Races=0,0,IF(No_Races&gt;BB$9-1,LARGE($I48:OFFSET($I48,0,No_Races-1),BB$7+$BT48+$BU48),0))</f>
        <v>0</v>
      </c>
      <c r="BC48" s="72">
        <f ca="1">IF(No_Races=0,0,IF(No_Races&gt;BC$9-1,LARGE($I48:OFFSET($I48,0,No_Races-1),BC$7+$BT48+$BU48),0))</f>
        <v>0</v>
      </c>
      <c r="BD48" s="72">
        <f ca="1">IF(No_Races=0,0,IF(No_Races&gt;BD$9-1,LARGE($I48:OFFSET($I48,0,No_Races-1),BD$7+$BT48+$BU48),0))</f>
        <v>0</v>
      </c>
      <c r="BE48" s="72" t="str">
        <f>IF(B48="","",G48/1000+INT((AX48-SUM(AY48:BD48))*1000)/1000+IF(COUNTIF(Summary!$D$7:$D$90,C48)&lt;1,0,VLOOKUP(C48,Summary!$D$7:$F$90,3,FALSE)/10000))</f>
        <v/>
      </c>
      <c r="BF48" s="72" t="str">
        <f t="shared" si="57"/>
        <v/>
      </c>
      <c r="BG48" s="73" t="str">
        <f t="shared" si="58"/>
        <v/>
      </c>
      <c r="BH48" s="73" t="str">
        <f t="shared" si="59"/>
        <v/>
      </c>
      <c r="BI48" s="73" t="str">
        <f t="shared" si="60"/>
        <v/>
      </c>
      <c r="BJ48" s="73" t="str">
        <f t="shared" si="61"/>
        <v/>
      </c>
      <c r="BK48" s="73" t="str">
        <f t="shared" si="62"/>
        <v/>
      </c>
      <c r="BL48" s="73" t="str">
        <f t="shared" si="63"/>
        <v/>
      </c>
      <c r="BM48" s="73" t="str">
        <f t="shared" si="64"/>
        <v/>
      </c>
      <c r="BN48" s="73" t="str">
        <f t="shared" si="65"/>
        <v/>
      </c>
      <c r="BO48" s="73" t="str">
        <f t="shared" si="66"/>
        <v/>
      </c>
      <c r="BP48" s="73" t="str">
        <f t="shared" si="67"/>
        <v/>
      </c>
      <c r="BQ48" s="74" t="str">
        <f t="shared" si="55"/>
        <v/>
      </c>
      <c r="BR48" s="75" t="str">
        <f t="shared" si="56"/>
        <v/>
      </c>
      <c r="BS48" s="76" t="str">
        <f t="shared" si="68"/>
        <v/>
      </c>
      <c r="BT48" s="135" t="str">
        <f>IF(B48="","",COUNTIF(I48:I48,'Race results'!$J$3)+COUNTIF(I48:I48,'Race results'!$K$3))</f>
        <v/>
      </c>
      <c r="BU48" s="135" t="str">
        <f>IF(B48="","",COUNTIF(J48:AW48,'Race results'!$J$2)+COUNTIF(J48:AW48,'Race results'!$K$2))</f>
        <v/>
      </c>
      <c r="BV48" s="73">
        <f ca="1">IF(No_Races=0,0,COUNT(I48:OFFSET(I48,0,No_Races-1)))</f>
        <v>0</v>
      </c>
    </row>
    <row r="49" spans="1:74">
      <c r="A49" s="68" t="str">
        <f t="shared" si="11"/>
        <v/>
      </c>
      <c r="B49" s="245"/>
      <c r="C49" s="244"/>
      <c r="D49" s="244"/>
      <c r="E49" s="244"/>
      <c r="F49" s="244"/>
      <c r="G49" s="78"/>
      <c r="H49" s="64" t="str">
        <f t="shared" ca="1" si="12"/>
        <v/>
      </c>
      <c r="I49" s="229" t="str">
        <f t="shared" si="13"/>
        <v/>
      </c>
      <c r="J49" s="229" t="str">
        <f t="shared" si="14"/>
        <v/>
      </c>
      <c r="K49" s="229" t="str">
        <f t="shared" si="15"/>
        <v/>
      </c>
      <c r="L49" s="229" t="str">
        <f t="shared" si="16"/>
        <v/>
      </c>
      <c r="M49" s="229" t="str">
        <f t="shared" si="17"/>
        <v/>
      </c>
      <c r="N49" s="229" t="str">
        <f t="shared" si="18"/>
        <v/>
      </c>
      <c r="O49" s="229" t="str">
        <f t="shared" si="19"/>
        <v/>
      </c>
      <c r="P49" s="229" t="str">
        <f t="shared" si="20"/>
        <v/>
      </c>
      <c r="Q49" s="229" t="str">
        <f t="shared" si="21"/>
        <v/>
      </c>
      <c r="R49" s="229" t="str">
        <f t="shared" si="22"/>
        <v/>
      </c>
      <c r="S49" s="229" t="str">
        <f t="shared" si="23"/>
        <v/>
      </c>
      <c r="T49" s="229" t="str">
        <f t="shared" si="24"/>
        <v/>
      </c>
      <c r="U49" s="229" t="str">
        <f t="shared" si="25"/>
        <v/>
      </c>
      <c r="V49" s="229" t="str">
        <f t="shared" si="26"/>
        <v/>
      </c>
      <c r="W49" s="229" t="str">
        <f t="shared" si="27"/>
        <v/>
      </c>
      <c r="X49" s="229" t="str">
        <f t="shared" si="28"/>
        <v/>
      </c>
      <c r="Y49" s="229" t="str">
        <f t="shared" si="29"/>
        <v/>
      </c>
      <c r="Z49" s="229" t="str">
        <f t="shared" si="30"/>
        <v/>
      </c>
      <c r="AA49" s="229" t="str">
        <f t="shared" si="31"/>
        <v/>
      </c>
      <c r="AB49" s="229" t="str">
        <f t="shared" si="32"/>
        <v/>
      </c>
      <c r="AC49" s="229" t="str">
        <f t="shared" si="33"/>
        <v/>
      </c>
      <c r="AD49" s="229" t="str">
        <f t="shared" si="34"/>
        <v/>
      </c>
      <c r="AE49" s="229" t="str">
        <f t="shared" si="35"/>
        <v/>
      </c>
      <c r="AF49" s="229" t="str">
        <f t="shared" si="36"/>
        <v/>
      </c>
      <c r="AG49" s="229" t="str">
        <f t="shared" si="37"/>
        <v/>
      </c>
      <c r="AH49" s="229" t="str">
        <f t="shared" si="38"/>
        <v/>
      </c>
      <c r="AI49" s="229" t="str">
        <f t="shared" si="39"/>
        <v/>
      </c>
      <c r="AJ49" s="229" t="str">
        <f t="shared" si="40"/>
        <v/>
      </c>
      <c r="AK49" s="229" t="str">
        <f t="shared" si="41"/>
        <v/>
      </c>
      <c r="AL49" s="229" t="str">
        <f t="shared" si="42"/>
        <v/>
      </c>
      <c r="AM49" s="229" t="str">
        <f t="shared" si="43"/>
        <v/>
      </c>
      <c r="AN49" s="229" t="str">
        <f t="shared" si="44"/>
        <v/>
      </c>
      <c r="AO49" s="229" t="str">
        <f t="shared" si="45"/>
        <v/>
      </c>
      <c r="AP49" s="229" t="str">
        <f t="shared" si="46"/>
        <v/>
      </c>
      <c r="AQ49" s="229" t="str">
        <f t="shared" si="47"/>
        <v/>
      </c>
      <c r="AR49" s="229" t="str">
        <f t="shared" si="48"/>
        <v/>
      </c>
      <c r="AS49" s="229" t="str">
        <f t="shared" si="49"/>
        <v/>
      </c>
      <c r="AT49" s="229" t="str">
        <f t="shared" si="50"/>
        <v/>
      </c>
      <c r="AU49" s="229" t="str">
        <f t="shared" si="51"/>
        <v/>
      </c>
      <c r="AV49" s="229" t="str">
        <f t="shared" si="52"/>
        <v/>
      </c>
      <c r="AW49" s="230" t="str">
        <f t="shared" si="53"/>
        <v/>
      </c>
      <c r="AX49" s="15">
        <f ca="1">IF(No_Races=0,0,SUM(I49:OFFSET(I49,0,No_Races-1)))</f>
        <v>0</v>
      </c>
      <c r="AY49" s="15">
        <f ca="1">IF(No_Races=0,0,IF(No_Races&gt;AY$9-1,LARGE($I49:OFFSET($I49,0,No_Races-1),AY$7+$BT49+$BU49),0))</f>
        <v>0</v>
      </c>
      <c r="AZ49" s="15">
        <f ca="1">IF(No_Races=0,0,IF(No_Races&gt;AZ$9-1,LARGE($I49:OFFSET($I49,0,No_Races-1),AZ$7+$BT49+$BU49),0))</f>
        <v>0</v>
      </c>
      <c r="BA49" s="15">
        <f ca="1">IF(No_Races=0,0,IF(No_Races&gt;BA$9-1,LARGE($I49:OFFSET($I49,0,No_Races-1),BA$7+$BT49+$BU49),0))</f>
        <v>0</v>
      </c>
      <c r="BB49" s="15">
        <f ca="1">IF(No_Races=0,0,IF(No_Races&gt;BB$9-1,LARGE($I49:OFFSET($I49,0,No_Races-1),BB$7+$BT49+$BU49),0))</f>
        <v>0</v>
      </c>
      <c r="BC49" s="15">
        <f ca="1">IF(No_Races=0,0,IF(No_Races&gt;BC$9-1,LARGE($I49:OFFSET($I49,0,No_Races-1),BC$7+$BT49+$BU49),0))</f>
        <v>0</v>
      </c>
      <c r="BD49" s="15">
        <f ca="1">IF(No_Races=0,0,IF(No_Races&gt;BD$9-1,LARGE($I49:OFFSET($I49,0,No_Races-1),BD$7+$BT49+$BU49),0))</f>
        <v>0</v>
      </c>
      <c r="BE49" s="15" t="str">
        <f>IF(B49="","",G49/1000+INT((AX49-SUM(AY49:BD49))*1000)/1000+IF(COUNTIF(Summary!$D$7:$D$90,C49)&lt;1,0,VLOOKUP(C49,Summary!$D$7:$F$90,3,FALSE)/10000))</f>
        <v/>
      </c>
      <c r="BF49" s="15" t="str">
        <f t="shared" si="57"/>
        <v/>
      </c>
      <c r="BG49" t="str">
        <f t="shared" si="58"/>
        <v/>
      </c>
      <c r="BH49" t="str">
        <f t="shared" si="59"/>
        <v/>
      </c>
      <c r="BI49" t="str">
        <f t="shared" si="60"/>
        <v/>
      </c>
      <c r="BJ49" t="str">
        <f t="shared" si="61"/>
        <v/>
      </c>
      <c r="BK49" t="str">
        <f t="shared" si="62"/>
        <v/>
      </c>
      <c r="BL49" t="str">
        <f t="shared" si="63"/>
        <v/>
      </c>
      <c r="BM49" t="str">
        <f t="shared" si="64"/>
        <v/>
      </c>
      <c r="BN49" t="str">
        <f t="shared" si="65"/>
        <v/>
      </c>
      <c r="BO49" t="str">
        <f t="shared" si="66"/>
        <v/>
      </c>
      <c r="BP49" t="str">
        <f t="shared" si="67"/>
        <v/>
      </c>
      <c r="BQ49" s="51" t="str">
        <f t="shared" si="55"/>
        <v/>
      </c>
      <c r="BR49" s="16" t="str">
        <f t="shared" si="56"/>
        <v/>
      </c>
      <c r="BS49" s="30" t="str">
        <f t="shared" si="68"/>
        <v/>
      </c>
      <c r="BT49" s="54" t="str">
        <f>IF(B49="","",COUNTIF(I49:I49,'Race results'!$J$3)+COUNTIF(I49:I49,'Race results'!$K$3))</f>
        <v/>
      </c>
      <c r="BU49" s="54" t="str">
        <f>IF(B49="","",COUNTIF(J49:AW49,'Race results'!$J$2)+COUNTIF(J49:AW49,'Race results'!$K$2))</f>
        <v/>
      </c>
      <c r="BV49">
        <f ca="1">IF(No_Races=0,0,COUNT(I49:OFFSET(I49,0,No_Races-1)))</f>
        <v>0</v>
      </c>
    </row>
    <row r="50" spans="1:74">
      <c r="A50" s="68" t="str">
        <f t="shared" si="11"/>
        <v/>
      </c>
      <c r="B50" s="63"/>
      <c r="C50" s="239"/>
      <c r="D50" s="42"/>
      <c r="E50" s="42"/>
      <c r="F50" s="42"/>
      <c r="G50" s="42"/>
      <c r="H50" s="64" t="str">
        <f t="shared" ca="1" si="12"/>
        <v/>
      </c>
      <c r="I50" s="229" t="str">
        <f t="shared" si="13"/>
        <v/>
      </c>
      <c r="J50" s="229" t="str">
        <f t="shared" si="14"/>
        <v/>
      </c>
      <c r="K50" s="229" t="str">
        <f t="shared" si="15"/>
        <v/>
      </c>
      <c r="L50" s="229" t="str">
        <f t="shared" si="16"/>
        <v/>
      </c>
      <c r="M50" s="229" t="str">
        <f t="shared" si="17"/>
        <v/>
      </c>
      <c r="N50" s="229" t="str">
        <f t="shared" si="18"/>
        <v/>
      </c>
      <c r="O50" s="229" t="str">
        <f t="shared" si="19"/>
        <v/>
      </c>
      <c r="P50" s="229" t="str">
        <f t="shared" si="20"/>
        <v/>
      </c>
      <c r="Q50" s="229" t="str">
        <f t="shared" si="21"/>
        <v/>
      </c>
      <c r="R50" s="229" t="str">
        <f t="shared" si="22"/>
        <v/>
      </c>
      <c r="S50" s="229" t="str">
        <f t="shared" si="23"/>
        <v/>
      </c>
      <c r="T50" s="229" t="str">
        <f t="shared" si="24"/>
        <v/>
      </c>
      <c r="U50" s="229" t="str">
        <f t="shared" si="25"/>
        <v/>
      </c>
      <c r="V50" s="229" t="str">
        <f t="shared" si="26"/>
        <v/>
      </c>
      <c r="W50" s="229" t="str">
        <f t="shared" si="27"/>
        <v/>
      </c>
      <c r="X50" s="229" t="str">
        <f t="shared" si="28"/>
        <v/>
      </c>
      <c r="Y50" s="229" t="str">
        <f t="shared" si="29"/>
        <v/>
      </c>
      <c r="Z50" s="229" t="str">
        <f t="shared" si="30"/>
        <v/>
      </c>
      <c r="AA50" s="229" t="str">
        <f t="shared" si="31"/>
        <v/>
      </c>
      <c r="AB50" s="229" t="str">
        <f t="shared" si="32"/>
        <v/>
      </c>
      <c r="AC50" s="229" t="str">
        <f t="shared" si="33"/>
        <v/>
      </c>
      <c r="AD50" s="229" t="str">
        <f t="shared" si="34"/>
        <v/>
      </c>
      <c r="AE50" s="229" t="str">
        <f t="shared" si="35"/>
        <v/>
      </c>
      <c r="AF50" s="229" t="str">
        <f t="shared" si="36"/>
        <v/>
      </c>
      <c r="AG50" s="229" t="str">
        <f t="shared" si="37"/>
        <v/>
      </c>
      <c r="AH50" s="229" t="str">
        <f t="shared" si="38"/>
        <v/>
      </c>
      <c r="AI50" s="229" t="str">
        <f t="shared" si="39"/>
        <v/>
      </c>
      <c r="AJ50" s="229" t="str">
        <f t="shared" si="40"/>
        <v/>
      </c>
      <c r="AK50" s="229" t="str">
        <f t="shared" si="41"/>
        <v/>
      </c>
      <c r="AL50" s="229" t="str">
        <f t="shared" si="42"/>
        <v/>
      </c>
      <c r="AM50" s="229" t="str">
        <f t="shared" si="43"/>
        <v/>
      </c>
      <c r="AN50" s="229" t="str">
        <f t="shared" si="44"/>
        <v/>
      </c>
      <c r="AO50" s="229" t="str">
        <f t="shared" si="45"/>
        <v/>
      </c>
      <c r="AP50" s="229" t="str">
        <f t="shared" si="46"/>
        <v/>
      </c>
      <c r="AQ50" s="229" t="str">
        <f t="shared" si="47"/>
        <v/>
      </c>
      <c r="AR50" s="229" t="str">
        <f t="shared" si="48"/>
        <v/>
      </c>
      <c r="AS50" s="229" t="str">
        <f t="shared" si="49"/>
        <v/>
      </c>
      <c r="AT50" s="229" t="str">
        <f t="shared" si="50"/>
        <v/>
      </c>
      <c r="AU50" s="229" t="str">
        <f t="shared" si="51"/>
        <v/>
      </c>
      <c r="AV50" s="229" t="str">
        <f t="shared" si="52"/>
        <v/>
      </c>
      <c r="AW50" s="230" t="str">
        <f t="shared" si="53"/>
        <v/>
      </c>
      <c r="AX50" s="15">
        <f ca="1">IF(No_Races=0,0,SUM(I50:OFFSET(I50,0,No_Races-1)))</f>
        <v>0</v>
      </c>
      <c r="AY50" s="15">
        <f ca="1">IF(No_Races=0,0,IF(No_Races&gt;AY$9-1,LARGE($I50:OFFSET($I50,0,No_Races-1),AY$7+$BT50+$BU50),0))</f>
        <v>0</v>
      </c>
      <c r="AZ50" s="15">
        <f ca="1">IF(No_Races=0,0,IF(No_Races&gt;AZ$9-1,LARGE($I50:OFFSET($I50,0,No_Races-1),AZ$7+$BT50+$BU50),0))</f>
        <v>0</v>
      </c>
      <c r="BA50" s="15">
        <f ca="1">IF(No_Races=0,0,IF(No_Races&gt;BA$9-1,LARGE($I50:OFFSET($I50,0,No_Races-1),BA$7+$BT50+$BU50),0))</f>
        <v>0</v>
      </c>
      <c r="BB50" s="15">
        <f ca="1">IF(No_Races=0,0,IF(No_Races&gt;BB$9-1,LARGE($I50:OFFSET($I50,0,No_Races-1),BB$7+$BT50+$BU50),0))</f>
        <v>0</v>
      </c>
      <c r="BC50" s="15">
        <f ca="1">IF(No_Races=0,0,IF(No_Races&gt;BC$9-1,LARGE($I50:OFFSET($I50,0,No_Races-1),BC$7+$BT50+$BU50),0))</f>
        <v>0</v>
      </c>
      <c r="BD50" s="15">
        <f ca="1">IF(No_Races=0,0,IF(No_Races&gt;BD$9-1,LARGE($I50:OFFSET($I50,0,No_Races-1),BD$7+$BT50+$BU50),0))</f>
        <v>0</v>
      </c>
      <c r="BE50" s="15" t="str">
        <f>IF(B50="","",G50/1000+INT((AX50-SUM(AY50:BD50))*1000)/1000+IF(COUNTIF(Summary!$D$7:$D$90,C50)&lt;1,0,VLOOKUP(C50,Summary!$D$7:$F$90,3,FALSE)/10000))</f>
        <v/>
      </c>
      <c r="BF50" s="15" t="str">
        <f t="shared" si="57"/>
        <v/>
      </c>
      <c r="BG50" t="str">
        <f t="shared" si="58"/>
        <v/>
      </c>
      <c r="BH50" t="str">
        <f t="shared" si="59"/>
        <v/>
      </c>
      <c r="BI50" t="str">
        <f t="shared" si="60"/>
        <v/>
      </c>
      <c r="BJ50" t="str">
        <f t="shared" si="61"/>
        <v/>
      </c>
      <c r="BK50" t="str">
        <f t="shared" si="62"/>
        <v/>
      </c>
      <c r="BL50" t="str">
        <f t="shared" si="63"/>
        <v/>
      </c>
      <c r="BM50" t="str">
        <f t="shared" si="64"/>
        <v/>
      </c>
      <c r="BN50" t="str">
        <f t="shared" si="65"/>
        <v/>
      </c>
      <c r="BO50" t="str">
        <f t="shared" si="66"/>
        <v/>
      </c>
      <c r="BP50" t="str">
        <f t="shared" si="67"/>
        <v/>
      </c>
      <c r="BQ50" s="51" t="str">
        <f t="shared" si="55"/>
        <v/>
      </c>
      <c r="BR50" s="16" t="str">
        <f t="shared" si="56"/>
        <v/>
      </c>
      <c r="BS50" s="30" t="str">
        <f t="shared" si="68"/>
        <v/>
      </c>
      <c r="BT50" s="54" t="str">
        <f>IF(B50="","",COUNTIF(I50:I50,'Race results'!$J$3)+COUNTIF(I50:I50,'Race results'!$K$3))</f>
        <v/>
      </c>
      <c r="BU50" s="54" t="str">
        <f>IF(B50="","",COUNTIF(J50:AW50,'Race results'!$J$2)+COUNTIF(J50:AW50,'Race results'!$K$2))</f>
        <v/>
      </c>
      <c r="BV50">
        <f ca="1">IF(No_Races=0,0,COUNT(I50:OFFSET(I50,0,No_Races-1)))</f>
        <v>0</v>
      </c>
    </row>
    <row r="51" spans="1:74" s="73" customFormat="1" ht="13.5" thickBot="1">
      <c r="A51" s="68" t="str">
        <f t="shared" si="11"/>
        <v/>
      </c>
      <c r="B51" s="69"/>
      <c r="C51" s="225"/>
      <c r="D51" s="70"/>
      <c r="E51" s="70"/>
      <c r="F51" s="70"/>
      <c r="G51" s="70"/>
      <c r="H51" s="71" t="str">
        <f t="shared" ca="1" si="12"/>
        <v/>
      </c>
      <c r="I51" s="231" t="str">
        <f t="shared" si="13"/>
        <v/>
      </c>
      <c r="J51" s="231" t="str">
        <f t="shared" si="14"/>
        <v/>
      </c>
      <c r="K51" s="231" t="str">
        <f t="shared" si="15"/>
        <v/>
      </c>
      <c r="L51" s="231" t="str">
        <f t="shared" si="16"/>
        <v/>
      </c>
      <c r="M51" s="231" t="str">
        <f t="shared" si="17"/>
        <v/>
      </c>
      <c r="N51" s="231" t="str">
        <f t="shared" si="18"/>
        <v/>
      </c>
      <c r="O51" s="231" t="str">
        <f t="shared" si="19"/>
        <v/>
      </c>
      <c r="P51" s="231" t="str">
        <f t="shared" si="20"/>
        <v/>
      </c>
      <c r="Q51" s="231" t="str">
        <f t="shared" si="21"/>
        <v/>
      </c>
      <c r="R51" s="231" t="str">
        <f t="shared" si="22"/>
        <v/>
      </c>
      <c r="S51" s="231" t="str">
        <f t="shared" si="23"/>
        <v/>
      </c>
      <c r="T51" s="231" t="str">
        <f t="shared" si="24"/>
        <v/>
      </c>
      <c r="U51" s="231" t="str">
        <f t="shared" si="25"/>
        <v/>
      </c>
      <c r="V51" s="231" t="str">
        <f t="shared" si="26"/>
        <v/>
      </c>
      <c r="W51" s="231" t="str">
        <f t="shared" si="27"/>
        <v/>
      </c>
      <c r="X51" s="231" t="str">
        <f t="shared" si="28"/>
        <v/>
      </c>
      <c r="Y51" s="231" t="str">
        <f t="shared" si="29"/>
        <v/>
      </c>
      <c r="Z51" s="231" t="str">
        <f t="shared" si="30"/>
        <v/>
      </c>
      <c r="AA51" s="231" t="str">
        <f t="shared" si="31"/>
        <v/>
      </c>
      <c r="AB51" s="231" t="str">
        <f t="shared" si="32"/>
        <v/>
      </c>
      <c r="AC51" s="231" t="str">
        <f t="shared" si="33"/>
        <v/>
      </c>
      <c r="AD51" s="231" t="str">
        <f t="shared" si="34"/>
        <v/>
      </c>
      <c r="AE51" s="231" t="str">
        <f t="shared" si="35"/>
        <v/>
      </c>
      <c r="AF51" s="231" t="str">
        <f t="shared" si="36"/>
        <v/>
      </c>
      <c r="AG51" s="231" t="str">
        <f t="shared" si="37"/>
        <v/>
      </c>
      <c r="AH51" s="231" t="str">
        <f t="shared" si="38"/>
        <v/>
      </c>
      <c r="AI51" s="231" t="str">
        <f t="shared" si="39"/>
        <v/>
      </c>
      <c r="AJ51" s="231" t="str">
        <f t="shared" si="40"/>
        <v/>
      </c>
      <c r="AK51" s="231" t="str">
        <f t="shared" si="41"/>
        <v/>
      </c>
      <c r="AL51" s="231" t="str">
        <f t="shared" si="42"/>
        <v/>
      </c>
      <c r="AM51" s="231" t="str">
        <f t="shared" si="43"/>
        <v/>
      </c>
      <c r="AN51" s="231" t="str">
        <f t="shared" si="44"/>
        <v/>
      </c>
      <c r="AO51" s="231" t="str">
        <f t="shared" si="45"/>
        <v/>
      </c>
      <c r="AP51" s="231" t="str">
        <f t="shared" si="46"/>
        <v/>
      </c>
      <c r="AQ51" s="231" t="str">
        <f t="shared" si="47"/>
        <v/>
      </c>
      <c r="AR51" s="231" t="str">
        <f t="shared" si="48"/>
        <v/>
      </c>
      <c r="AS51" s="231" t="str">
        <f t="shared" si="49"/>
        <v/>
      </c>
      <c r="AT51" s="231" t="str">
        <f t="shared" si="50"/>
        <v/>
      </c>
      <c r="AU51" s="231" t="str">
        <f t="shared" si="51"/>
        <v/>
      </c>
      <c r="AV51" s="231" t="str">
        <f t="shared" si="52"/>
        <v/>
      </c>
      <c r="AW51" s="232" t="str">
        <f t="shared" si="53"/>
        <v/>
      </c>
      <c r="AX51" s="72">
        <f ca="1">IF(No_Races=0,0,SUM(I51:OFFSET(I51,0,No_Races-1)))</f>
        <v>0</v>
      </c>
      <c r="AY51" s="72">
        <f ca="1">IF(No_Races=0,0,IF(No_Races&gt;AY$9-1,LARGE($I51:OFFSET($I51,0,No_Races-1),AY$7+$BT51+$BU51),0))</f>
        <v>0</v>
      </c>
      <c r="AZ51" s="72">
        <f ca="1">IF(No_Races=0,0,IF(No_Races&gt;AZ$9-1,LARGE($I51:OFFSET($I51,0,No_Races-1),AZ$7+$BT51+$BU51),0))</f>
        <v>0</v>
      </c>
      <c r="BA51" s="72">
        <f ca="1">IF(No_Races=0,0,IF(No_Races&gt;BA$9-1,LARGE($I51:OFFSET($I51,0,No_Races-1),BA$7+$BT51+$BU51),0))</f>
        <v>0</v>
      </c>
      <c r="BB51" s="72">
        <f ca="1">IF(No_Races=0,0,IF(No_Races&gt;BB$9-1,LARGE($I51:OFFSET($I51,0,No_Races-1),BB$7+$BT51+$BU51),0))</f>
        <v>0</v>
      </c>
      <c r="BC51" s="72">
        <f ca="1">IF(No_Races=0,0,IF(No_Races&gt;BC$9-1,LARGE($I51:OFFSET($I51,0,No_Races-1),BC$7+$BT51+$BU51),0))</f>
        <v>0</v>
      </c>
      <c r="BD51" s="72">
        <f ca="1">IF(No_Races=0,0,IF(No_Races&gt;BD$9-1,LARGE($I51:OFFSET($I51,0,No_Races-1),BD$7+$BT51+$BU51),0))</f>
        <v>0</v>
      </c>
      <c r="BE51" s="72" t="str">
        <f>IF(B51="","",G51/1000+INT((AX51-SUM(AY51:BD51))*1000)/1000+IF(COUNTIF(Summary!$D$7:$D$90,C51)&lt;1,0,VLOOKUP(C51,Summary!$D$7:$F$90,3,FALSE)/10000))</f>
        <v/>
      </c>
      <c r="BF51" s="72" t="str">
        <f t="shared" si="57"/>
        <v/>
      </c>
      <c r="BG51" s="73" t="str">
        <f t="shared" si="58"/>
        <v/>
      </c>
      <c r="BH51" s="73" t="str">
        <f t="shared" si="59"/>
        <v/>
      </c>
      <c r="BI51" s="73" t="str">
        <f t="shared" si="60"/>
        <v/>
      </c>
      <c r="BJ51" s="73" t="str">
        <f t="shared" si="61"/>
        <v/>
      </c>
      <c r="BK51" s="73" t="str">
        <f t="shared" si="62"/>
        <v/>
      </c>
      <c r="BL51" s="73" t="str">
        <f t="shared" si="63"/>
        <v/>
      </c>
      <c r="BM51" s="73" t="str">
        <f t="shared" si="64"/>
        <v/>
      </c>
      <c r="BN51" s="73" t="str">
        <f t="shared" si="65"/>
        <v/>
      </c>
      <c r="BO51" s="73" t="str">
        <f t="shared" si="66"/>
        <v/>
      </c>
      <c r="BP51" s="73" t="str">
        <f t="shared" si="67"/>
        <v/>
      </c>
      <c r="BQ51" s="74" t="str">
        <f t="shared" si="55"/>
        <v/>
      </c>
      <c r="BR51" s="75" t="str">
        <f t="shared" si="56"/>
        <v/>
      </c>
      <c r="BS51" s="76" t="str">
        <f t="shared" si="68"/>
        <v/>
      </c>
      <c r="BT51" s="135" t="str">
        <f>IF(B51="","",COUNTIF(I51:I51,'Race results'!$J$3)+COUNTIF(I51:I51,'Race results'!$K$3))</f>
        <v/>
      </c>
      <c r="BU51" s="135" t="str">
        <f>IF(B51="","",COUNTIF(J51:AW51,'Race results'!$J$2)+COUNTIF(J51:AW51,'Race results'!$K$2))</f>
        <v/>
      </c>
      <c r="BV51" s="73">
        <f ca="1">IF(No_Races=0,0,COUNT(I51:OFFSET(I51,0,No_Races-1)))</f>
        <v>0</v>
      </c>
    </row>
    <row r="52" spans="1:74">
      <c r="A52" s="68" t="str">
        <f t="shared" si="11"/>
        <v/>
      </c>
      <c r="B52" s="77"/>
      <c r="C52" s="244"/>
      <c r="D52" s="78"/>
      <c r="E52" s="78"/>
      <c r="F52" s="78"/>
      <c r="G52" s="78"/>
      <c r="H52" s="64" t="str">
        <f t="shared" ca="1" si="12"/>
        <v/>
      </c>
      <c r="I52" s="229" t="str">
        <f t="shared" si="13"/>
        <v/>
      </c>
      <c r="J52" s="229" t="str">
        <f t="shared" si="14"/>
        <v/>
      </c>
      <c r="K52" s="229" t="str">
        <f t="shared" si="15"/>
        <v/>
      </c>
      <c r="L52" s="229" t="str">
        <f t="shared" si="16"/>
        <v/>
      </c>
      <c r="M52" s="229" t="str">
        <f t="shared" si="17"/>
        <v/>
      </c>
      <c r="N52" s="229" t="str">
        <f t="shared" si="18"/>
        <v/>
      </c>
      <c r="O52" s="229" t="str">
        <f t="shared" si="19"/>
        <v/>
      </c>
      <c r="P52" s="229" t="str">
        <f t="shared" si="20"/>
        <v/>
      </c>
      <c r="Q52" s="229" t="str">
        <f t="shared" si="21"/>
        <v/>
      </c>
      <c r="R52" s="229" t="str">
        <f t="shared" si="22"/>
        <v/>
      </c>
      <c r="S52" s="229" t="str">
        <f t="shared" si="23"/>
        <v/>
      </c>
      <c r="T52" s="229" t="str">
        <f t="shared" si="24"/>
        <v/>
      </c>
      <c r="U52" s="229" t="str">
        <f t="shared" si="25"/>
        <v/>
      </c>
      <c r="V52" s="229" t="str">
        <f t="shared" si="26"/>
        <v/>
      </c>
      <c r="W52" s="229" t="str">
        <f t="shared" si="27"/>
        <v/>
      </c>
      <c r="X52" s="229" t="str">
        <f t="shared" si="28"/>
        <v/>
      </c>
      <c r="Y52" s="229" t="str">
        <f t="shared" si="29"/>
        <v/>
      </c>
      <c r="Z52" s="229" t="str">
        <f t="shared" si="30"/>
        <v/>
      </c>
      <c r="AA52" s="229" t="str">
        <f t="shared" si="31"/>
        <v/>
      </c>
      <c r="AB52" s="229" t="str">
        <f t="shared" si="32"/>
        <v/>
      </c>
      <c r="AC52" s="229" t="str">
        <f t="shared" si="33"/>
        <v/>
      </c>
      <c r="AD52" s="229" t="str">
        <f t="shared" si="34"/>
        <v/>
      </c>
      <c r="AE52" s="229" t="str">
        <f t="shared" si="35"/>
        <v/>
      </c>
      <c r="AF52" s="229" t="str">
        <f t="shared" si="36"/>
        <v/>
      </c>
      <c r="AG52" s="229" t="str">
        <f t="shared" si="37"/>
        <v/>
      </c>
      <c r="AH52" s="229" t="str">
        <f t="shared" si="38"/>
        <v/>
      </c>
      <c r="AI52" s="229" t="str">
        <f t="shared" si="39"/>
        <v/>
      </c>
      <c r="AJ52" s="229" t="str">
        <f t="shared" si="40"/>
        <v/>
      </c>
      <c r="AK52" s="229" t="str">
        <f t="shared" si="41"/>
        <v/>
      </c>
      <c r="AL52" s="229" t="str">
        <f t="shared" si="42"/>
        <v/>
      </c>
      <c r="AM52" s="229" t="str">
        <f t="shared" si="43"/>
        <v/>
      </c>
      <c r="AN52" s="229" t="str">
        <f t="shared" si="44"/>
        <v/>
      </c>
      <c r="AO52" s="229" t="str">
        <f t="shared" si="45"/>
        <v/>
      </c>
      <c r="AP52" s="229" t="str">
        <f t="shared" si="46"/>
        <v/>
      </c>
      <c r="AQ52" s="229" t="str">
        <f t="shared" si="47"/>
        <v/>
      </c>
      <c r="AR52" s="229" t="str">
        <f t="shared" si="48"/>
        <v/>
      </c>
      <c r="AS52" s="229" t="str">
        <f t="shared" si="49"/>
        <v/>
      </c>
      <c r="AT52" s="229" t="str">
        <f t="shared" si="50"/>
        <v/>
      </c>
      <c r="AU52" s="229" t="str">
        <f t="shared" si="51"/>
        <v/>
      </c>
      <c r="AV52" s="229" t="str">
        <f t="shared" si="52"/>
        <v/>
      </c>
      <c r="AW52" s="230" t="str">
        <f t="shared" si="53"/>
        <v/>
      </c>
      <c r="AX52" s="15">
        <f ca="1">IF(No_Races=0,0,SUM(I52:OFFSET(I52,0,No_Races-1)))</f>
        <v>0</v>
      </c>
      <c r="AY52" s="15">
        <f ca="1">IF(No_Races=0,0,IF(No_Races&gt;AY$9-1,LARGE($I52:OFFSET($I52,0,No_Races-1),AY$7+$BT52+$BU52),0))</f>
        <v>0</v>
      </c>
      <c r="AZ52" s="15">
        <f ca="1">IF(No_Races=0,0,IF(No_Races&gt;AZ$9-1,LARGE($I52:OFFSET($I52,0,No_Races-1),AZ$7+$BT52+$BU52),0))</f>
        <v>0</v>
      </c>
      <c r="BA52" s="15">
        <f ca="1">IF(No_Races=0,0,IF(No_Races&gt;BA$9-1,LARGE($I52:OFFSET($I52,0,No_Races-1),BA$7+$BT52+$BU52),0))</f>
        <v>0</v>
      </c>
      <c r="BB52" s="15">
        <f ca="1">IF(No_Races=0,0,IF(No_Races&gt;BB$9-1,LARGE($I52:OFFSET($I52,0,No_Races-1),BB$7+$BT52+$BU52),0))</f>
        <v>0</v>
      </c>
      <c r="BC52" s="15">
        <f ca="1">IF(No_Races=0,0,IF(No_Races&gt;BC$9-1,LARGE($I52:OFFSET($I52,0,No_Races-1),BC$7+$BT52+$BU52),0))</f>
        <v>0</v>
      </c>
      <c r="BD52" s="15">
        <f ca="1">IF(No_Races=0,0,IF(No_Races&gt;BD$9-1,LARGE($I52:OFFSET($I52,0,No_Races-1),BD$7+$BT52+$BU52),0))</f>
        <v>0</v>
      </c>
      <c r="BE52" s="15" t="str">
        <f>IF(B52="","",G52/1000+INT((AX52-SUM(AY52:BD52))*1000)/1000+IF(COUNTIF(Summary!$D$7:$D$90,C52)&lt;1,0,VLOOKUP(C52,Summary!$D$7:$F$90,3,FALSE)/10000))</f>
        <v/>
      </c>
      <c r="BF52" s="15" t="str">
        <f t="shared" si="57"/>
        <v/>
      </c>
      <c r="BG52" t="str">
        <f t="shared" si="58"/>
        <v/>
      </c>
      <c r="BH52" t="str">
        <f t="shared" si="59"/>
        <v/>
      </c>
      <c r="BI52" t="str">
        <f t="shared" si="60"/>
        <v/>
      </c>
      <c r="BJ52" t="str">
        <f t="shared" si="61"/>
        <v/>
      </c>
      <c r="BK52" t="str">
        <f t="shared" si="62"/>
        <v/>
      </c>
      <c r="BL52" t="str">
        <f t="shared" si="63"/>
        <v/>
      </c>
      <c r="BM52" t="str">
        <f t="shared" si="64"/>
        <v/>
      </c>
      <c r="BN52" t="str">
        <f t="shared" si="65"/>
        <v/>
      </c>
      <c r="BO52" t="str">
        <f t="shared" si="66"/>
        <v/>
      </c>
      <c r="BP52" t="str">
        <f t="shared" si="67"/>
        <v/>
      </c>
      <c r="BQ52" s="51" t="str">
        <f t="shared" si="55"/>
        <v/>
      </c>
      <c r="BR52" s="16" t="str">
        <f t="shared" si="56"/>
        <v/>
      </c>
      <c r="BS52" s="30" t="str">
        <f t="shared" si="68"/>
        <v/>
      </c>
      <c r="BT52" s="54" t="str">
        <f>IF(B52="","",COUNTIF(I52:I52,'Race results'!$J$3)+COUNTIF(I52:I52,'Race results'!$K$3))</f>
        <v/>
      </c>
      <c r="BU52" s="54" t="str">
        <f>IF(B52="","",COUNTIF(J52:AW52,'Race results'!$J$2)+COUNTIF(J52:AW52,'Race results'!$K$2))</f>
        <v/>
      </c>
      <c r="BV52">
        <f ca="1">IF(No_Races=0,0,COUNT(I52:OFFSET(I52,0,No_Races-1)))</f>
        <v>0</v>
      </c>
    </row>
    <row r="53" spans="1:74">
      <c r="A53" s="68" t="str">
        <f t="shared" si="11"/>
        <v/>
      </c>
      <c r="B53" s="77"/>
      <c r="C53" s="244"/>
      <c r="D53" s="78"/>
      <c r="E53" s="78"/>
      <c r="F53" s="78"/>
      <c r="G53" s="78"/>
      <c r="H53" s="64" t="str">
        <f t="shared" ca="1" si="12"/>
        <v/>
      </c>
      <c r="I53" s="229" t="str">
        <f t="shared" si="13"/>
        <v/>
      </c>
      <c r="J53" s="229" t="str">
        <f t="shared" si="14"/>
        <v/>
      </c>
      <c r="K53" s="229" t="str">
        <f t="shared" si="15"/>
        <v/>
      </c>
      <c r="L53" s="229" t="str">
        <f t="shared" si="16"/>
        <v/>
      </c>
      <c r="M53" s="229" t="str">
        <f t="shared" si="17"/>
        <v/>
      </c>
      <c r="N53" s="229" t="str">
        <f t="shared" si="18"/>
        <v/>
      </c>
      <c r="O53" s="229" t="str">
        <f t="shared" si="19"/>
        <v/>
      </c>
      <c r="P53" s="229" t="str">
        <f t="shared" si="20"/>
        <v/>
      </c>
      <c r="Q53" s="229" t="str">
        <f t="shared" si="21"/>
        <v/>
      </c>
      <c r="R53" s="229" t="str">
        <f t="shared" si="22"/>
        <v/>
      </c>
      <c r="S53" s="229" t="str">
        <f t="shared" si="23"/>
        <v/>
      </c>
      <c r="T53" s="229" t="str">
        <f t="shared" si="24"/>
        <v/>
      </c>
      <c r="U53" s="229" t="str">
        <f t="shared" si="25"/>
        <v/>
      </c>
      <c r="V53" s="229" t="str">
        <f t="shared" si="26"/>
        <v/>
      </c>
      <c r="W53" s="229" t="str">
        <f t="shared" si="27"/>
        <v/>
      </c>
      <c r="X53" s="229" t="str">
        <f t="shared" si="28"/>
        <v/>
      </c>
      <c r="Y53" s="229" t="str">
        <f t="shared" si="29"/>
        <v/>
      </c>
      <c r="Z53" s="229" t="str">
        <f t="shared" si="30"/>
        <v/>
      </c>
      <c r="AA53" s="229" t="str">
        <f t="shared" si="31"/>
        <v/>
      </c>
      <c r="AB53" s="229" t="str">
        <f t="shared" si="32"/>
        <v/>
      </c>
      <c r="AC53" s="229" t="str">
        <f t="shared" si="33"/>
        <v/>
      </c>
      <c r="AD53" s="229" t="str">
        <f t="shared" si="34"/>
        <v/>
      </c>
      <c r="AE53" s="229" t="str">
        <f t="shared" si="35"/>
        <v/>
      </c>
      <c r="AF53" s="229" t="str">
        <f t="shared" si="36"/>
        <v/>
      </c>
      <c r="AG53" s="229" t="str">
        <f t="shared" si="37"/>
        <v/>
      </c>
      <c r="AH53" s="229" t="str">
        <f t="shared" si="38"/>
        <v/>
      </c>
      <c r="AI53" s="229" t="str">
        <f t="shared" si="39"/>
        <v/>
      </c>
      <c r="AJ53" s="229" t="str">
        <f t="shared" si="40"/>
        <v/>
      </c>
      <c r="AK53" s="229" t="str">
        <f t="shared" si="41"/>
        <v/>
      </c>
      <c r="AL53" s="229" t="str">
        <f t="shared" si="42"/>
        <v/>
      </c>
      <c r="AM53" s="229" t="str">
        <f t="shared" si="43"/>
        <v/>
      </c>
      <c r="AN53" s="229" t="str">
        <f t="shared" si="44"/>
        <v/>
      </c>
      <c r="AO53" s="229" t="str">
        <f t="shared" si="45"/>
        <v/>
      </c>
      <c r="AP53" s="229" t="str">
        <f t="shared" si="46"/>
        <v/>
      </c>
      <c r="AQ53" s="229" t="str">
        <f t="shared" si="47"/>
        <v/>
      </c>
      <c r="AR53" s="229" t="str">
        <f t="shared" si="48"/>
        <v/>
      </c>
      <c r="AS53" s="229" t="str">
        <f t="shared" si="49"/>
        <v/>
      </c>
      <c r="AT53" s="229" t="str">
        <f t="shared" si="50"/>
        <v/>
      </c>
      <c r="AU53" s="229" t="str">
        <f t="shared" si="51"/>
        <v/>
      </c>
      <c r="AV53" s="229" t="str">
        <f t="shared" si="52"/>
        <v/>
      </c>
      <c r="AW53" s="230" t="str">
        <f t="shared" si="53"/>
        <v/>
      </c>
      <c r="AX53" s="15">
        <f ca="1">IF(No_Races=0,0,SUM(I53:OFFSET(I53,0,No_Races-1)))</f>
        <v>0</v>
      </c>
      <c r="AY53" s="15">
        <f ca="1">IF(No_Races=0,0,IF(No_Races&gt;AY$9-1,LARGE($I53:OFFSET($I53,0,No_Races-1),AY$7+$BT53+$BU53),0))</f>
        <v>0</v>
      </c>
      <c r="AZ53" s="15">
        <f ca="1">IF(No_Races=0,0,IF(No_Races&gt;AZ$9-1,LARGE($I53:OFFSET($I53,0,No_Races-1),AZ$7+$BT53+$BU53),0))</f>
        <v>0</v>
      </c>
      <c r="BA53" s="15">
        <f ca="1">IF(No_Races=0,0,IF(No_Races&gt;BA$9-1,LARGE($I53:OFFSET($I53,0,No_Races-1),BA$7+$BT53+$BU53),0))</f>
        <v>0</v>
      </c>
      <c r="BB53" s="15">
        <f ca="1">IF(No_Races=0,0,IF(No_Races&gt;BB$9-1,LARGE($I53:OFFSET($I53,0,No_Races-1),BB$7+$BT53+$BU53),0))</f>
        <v>0</v>
      </c>
      <c r="BC53" s="15">
        <f ca="1">IF(No_Races=0,0,IF(No_Races&gt;BC$9-1,LARGE($I53:OFFSET($I53,0,No_Races-1),BC$7+$BT53+$BU53),0))</f>
        <v>0</v>
      </c>
      <c r="BD53" s="15">
        <f ca="1">IF(No_Races=0,0,IF(No_Races&gt;BD$9-1,LARGE($I53:OFFSET($I53,0,No_Races-1),BD$7+$BT53+$BU53),0))</f>
        <v>0</v>
      </c>
      <c r="BE53" s="15" t="str">
        <f>IF(B53="","",G53/1000+INT((AX53-SUM(AY53:BD53))*1000)/1000+IF(COUNTIF(Summary!$D$7:$D$90,C53)&lt;1,0,VLOOKUP(C53,Summary!$D$7:$F$90,3,FALSE)/10000))</f>
        <v/>
      </c>
      <c r="BF53" s="15" t="str">
        <f t="shared" si="57"/>
        <v/>
      </c>
      <c r="BG53" t="str">
        <f t="shared" si="58"/>
        <v/>
      </c>
      <c r="BH53" t="str">
        <f t="shared" si="59"/>
        <v/>
      </c>
      <c r="BI53" t="str">
        <f t="shared" si="60"/>
        <v/>
      </c>
      <c r="BJ53" t="str">
        <f t="shared" si="61"/>
        <v/>
      </c>
      <c r="BK53" t="str">
        <f t="shared" si="62"/>
        <v/>
      </c>
      <c r="BL53" t="str">
        <f t="shared" si="63"/>
        <v/>
      </c>
      <c r="BM53" t="str">
        <f t="shared" si="64"/>
        <v/>
      </c>
      <c r="BN53" t="str">
        <f t="shared" si="65"/>
        <v/>
      </c>
      <c r="BO53" t="str">
        <f t="shared" si="66"/>
        <v/>
      </c>
      <c r="BP53" t="str">
        <f t="shared" si="67"/>
        <v/>
      </c>
      <c r="BQ53" s="51" t="str">
        <f t="shared" si="55"/>
        <v/>
      </c>
      <c r="BR53" s="16" t="str">
        <f t="shared" si="56"/>
        <v/>
      </c>
      <c r="BS53" s="30" t="str">
        <f t="shared" si="68"/>
        <v/>
      </c>
      <c r="BT53" s="54" t="str">
        <f>IF(B53="","",COUNTIF(I53:I53,'Race results'!$J$3)+COUNTIF(I53:I53,'Race results'!$K$3))</f>
        <v/>
      </c>
      <c r="BU53" s="54" t="str">
        <f>IF(B53="","",COUNTIF(J53:AW53,'Race results'!$J$2)+COUNTIF(J53:AW53,'Race results'!$K$2))</f>
        <v/>
      </c>
      <c r="BV53">
        <f ca="1">IF(No_Races=0,0,COUNT(I53:OFFSET(I53,0,No_Races-1)))</f>
        <v>0</v>
      </c>
    </row>
    <row r="54" spans="1:74" s="73" customFormat="1" ht="13.5" thickBot="1">
      <c r="A54" s="68" t="str">
        <f t="shared" si="11"/>
        <v/>
      </c>
      <c r="B54" s="69"/>
      <c r="C54" s="225"/>
      <c r="D54" s="70"/>
      <c r="E54" s="70"/>
      <c r="F54" s="70"/>
      <c r="G54" s="70"/>
      <c r="H54" s="71" t="str">
        <f t="shared" ca="1" si="12"/>
        <v/>
      </c>
      <c r="I54" s="231" t="str">
        <f t="shared" si="13"/>
        <v/>
      </c>
      <c r="J54" s="231" t="str">
        <f t="shared" si="14"/>
        <v/>
      </c>
      <c r="K54" s="231" t="str">
        <f t="shared" si="15"/>
        <v/>
      </c>
      <c r="L54" s="231" t="str">
        <f t="shared" si="16"/>
        <v/>
      </c>
      <c r="M54" s="231" t="str">
        <f t="shared" si="17"/>
        <v/>
      </c>
      <c r="N54" s="231" t="str">
        <f t="shared" si="18"/>
        <v/>
      </c>
      <c r="O54" s="231" t="str">
        <f t="shared" si="19"/>
        <v/>
      </c>
      <c r="P54" s="231" t="str">
        <f t="shared" si="20"/>
        <v/>
      </c>
      <c r="Q54" s="231" t="str">
        <f t="shared" si="21"/>
        <v/>
      </c>
      <c r="R54" s="231" t="str">
        <f t="shared" si="22"/>
        <v/>
      </c>
      <c r="S54" s="231" t="str">
        <f t="shared" si="23"/>
        <v/>
      </c>
      <c r="T54" s="231" t="str">
        <f t="shared" si="24"/>
        <v/>
      </c>
      <c r="U54" s="231" t="str">
        <f t="shared" si="25"/>
        <v/>
      </c>
      <c r="V54" s="231" t="str">
        <f t="shared" si="26"/>
        <v/>
      </c>
      <c r="W54" s="231" t="str">
        <f t="shared" si="27"/>
        <v/>
      </c>
      <c r="X54" s="231" t="str">
        <f t="shared" si="28"/>
        <v/>
      </c>
      <c r="Y54" s="231" t="str">
        <f t="shared" si="29"/>
        <v/>
      </c>
      <c r="Z54" s="231" t="str">
        <f t="shared" si="30"/>
        <v/>
      </c>
      <c r="AA54" s="231" t="str">
        <f t="shared" si="31"/>
        <v/>
      </c>
      <c r="AB54" s="231" t="str">
        <f t="shared" si="32"/>
        <v/>
      </c>
      <c r="AC54" s="231" t="str">
        <f t="shared" si="33"/>
        <v/>
      </c>
      <c r="AD54" s="231" t="str">
        <f t="shared" si="34"/>
        <v/>
      </c>
      <c r="AE54" s="231" t="str">
        <f t="shared" si="35"/>
        <v/>
      </c>
      <c r="AF54" s="231" t="str">
        <f t="shared" si="36"/>
        <v/>
      </c>
      <c r="AG54" s="231" t="str">
        <f t="shared" si="37"/>
        <v/>
      </c>
      <c r="AH54" s="231" t="str">
        <f t="shared" si="38"/>
        <v/>
      </c>
      <c r="AI54" s="231" t="str">
        <f t="shared" si="39"/>
        <v/>
      </c>
      <c r="AJ54" s="231" t="str">
        <f t="shared" si="40"/>
        <v/>
      </c>
      <c r="AK54" s="231" t="str">
        <f t="shared" si="41"/>
        <v/>
      </c>
      <c r="AL54" s="231" t="str">
        <f t="shared" si="42"/>
        <v/>
      </c>
      <c r="AM54" s="231" t="str">
        <f t="shared" si="43"/>
        <v/>
      </c>
      <c r="AN54" s="231" t="str">
        <f t="shared" si="44"/>
        <v/>
      </c>
      <c r="AO54" s="231" t="str">
        <f t="shared" si="45"/>
        <v/>
      </c>
      <c r="AP54" s="231" t="str">
        <f t="shared" si="46"/>
        <v/>
      </c>
      <c r="AQ54" s="231" t="str">
        <f t="shared" si="47"/>
        <v/>
      </c>
      <c r="AR54" s="231" t="str">
        <f t="shared" si="48"/>
        <v/>
      </c>
      <c r="AS54" s="231" t="str">
        <f t="shared" si="49"/>
        <v/>
      </c>
      <c r="AT54" s="231" t="str">
        <f t="shared" si="50"/>
        <v/>
      </c>
      <c r="AU54" s="231" t="str">
        <f t="shared" si="51"/>
        <v/>
      </c>
      <c r="AV54" s="231" t="str">
        <f t="shared" si="52"/>
        <v/>
      </c>
      <c r="AW54" s="232" t="str">
        <f t="shared" si="53"/>
        <v/>
      </c>
      <c r="AX54" s="72">
        <f ca="1">IF(No_Races=0,0,SUM(I54:OFFSET(I54,0,No_Races-1)))</f>
        <v>0</v>
      </c>
      <c r="AY54" s="72">
        <f ca="1">IF(No_Races=0,0,IF(No_Races&gt;AY$9-1,LARGE($I54:OFFSET($I54,0,No_Races-1),AY$7+$BT54+$BU54),0))</f>
        <v>0</v>
      </c>
      <c r="AZ54" s="72">
        <f ca="1">IF(No_Races=0,0,IF(No_Races&gt;AZ$9-1,LARGE($I54:OFFSET($I54,0,No_Races-1),AZ$7+$BT54+$BU54),0))</f>
        <v>0</v>
      </c>
      <c r="BA54" s="72">
        <f ca="1">IF(No_Races=0,0,IF(No_Races&gt;BA$9-1,LARGE($I54:OFFSET($I54,0,No_Races-1),BA$7+$BT54+$BU54),0))</f>
        <v>0</v>
      </c>
      <c r="BB54" s="72">
        <f ca="1">IF(No_Races=0,0,IF(No_Races&gt;BB$9-1,LARGE($I54:OFFSET($I54,0,No_Races-1),BB$7+$BT54+$BU54),0))</f>
        <v>0</v>
      </c>
      <c r="BC54" s="72">
        <f ca="1">IF(No_Races=0,0,IF(No_Races&gt;BC$9-1,LARGE($I54:OFFSET($I54,0,No_Races-1),BC$7+$BT54+$BU54),0))</f>
        <v>0</v>
      </c>
      <c r="BD54" s="72">
        <f ca="1">IF(No_Races=0,0,IF(No_Races&gt;BD$9-1,LARGE($I54:OFFSET($I54,0,No_Races-1),BD$7+$BT54+$BU54),0))</f>
        <v>0</v>
      </c>
      <c r="BE54" s="72" t="str">
        <f>IF(B54="","",G54/1000+INT((AX54-SUM(AY54:BD54))*1000)/1000+IF(COUNTIF(Summary!$D$7:$D$90,C54)&lt;1,0,VLOOKUP(C54,Summary!$D$7:$F$90,3,FALSE)/10000))</f>
        <v/>
      </c>
      <c r="BF54" s="72" t="str">
        <f t="shared" si="57"/>
        <v/>
      </c>
      <c r="BG54" s="73" t="str">
        <f t="shared" si="58"/>
        <v/>
      </c>
      <c r="BH54" s="73" t="str">
        <f t="shared" si="59"/>
        <v/>
      </c>
      <c r="BI54" s="73" t="str">
        <f t="shared" si="60"/>
        <v/>
      </c>
      <c r="BJ54" s="73" t="str">
        <f t="shared" si="61"/>
        <v/>
      </c>
      <c r="BK54" s="73" t="str">
        <f t="shared" si="62"/>
        <v/>
      </c>
      <c r="BL54" s="73" t="str">
        <f t="shared" si="63"/>
        <v/>
      </c>
      <c r="BM54" s="73" t="str">
        <f t="shared" si="64"/>
        <v/>
      </c>
      <c r="BN54" s="73" t="str">
        <f t="shared" si="65"/>
        <v/>
      </c>
      <c r="BO54" s="73" t="str">
        <f t="shared" si="66"/>
        <v/>
      </c>
      <c r="BP54" s="73" t="str">
        <f t="shared" si="67"/>
        <v/>
      </c>
      <c r="BQ54" s="74" t="str">
        <f t="shared" si="55"/>
        <v/>
      </c>
      <c r="BR54" s="75" t="str">
        <f t="shared" si="56"/>
        <v/>
      </c>
      <c r="BS54" s="76" t="str">
        <f t="shared" si="68"/>
        <v/>
      </c>
      <c r="BT54" s="135" t="str">
        <f>IF(B54="","",COUNTIF(I54:I54,'Race results'!$J$3)+COUNTIF(I54:I54,'Race results'!$K$3))</f>
        <v/>
      </c>
      <c r="BU54" s="135" t="str">
        <f>IF(B54="","",COUNTIF(J54:AW54,'Race results'!$J$2)+COUNTIF(J54:AW54,'Race results'!$K$2))</f>
        <v/>
      </c>
      <c r="BV54" s="73">
        <f ca="1">IF(No_Races=0,0,COUNT(I54:OFFSET(I54,0,No_Races-1)))</f>
        <v>0</v>
      </c>
    </row>
    <row r="55" spans="1:74">
      <c r="A55" s="68" t="str">
        <f t="shared" si="11"/>
        <v/>
      </c>
      <c r="B55" s="238"/>
      <c r="C55" s="239"/>
      <c r="D55" s="239"/>
      <c r="E55" s="239"/>
      <c r="F55" s="239"/>
      <c r="G55" s="78"/>
      <c r="H55" s="64" t="str">
        <f t="shared" ca="1" si="12"/>
        <v/>
      </c>
      <c r="I55" s="229" t="str">
        <f t="shared" si="13"/>
        <v/>
      </c>
      <c r="J55" s="229" t="str">
        <f t="shared" si="14"/>
        <v/>
      </c>
      <c r="K55" s="229" t="str">
        <f t="shared" si="15"/>
        <v/>
      </c>
      <c r="L55" s="229" t="str">
        <f t="shared" si="16"/>
        <v/>
      </c>
      <c r="M55" s="229" t="str">
        <f t="shared" si="17"/>
        <v/>
      </c>
      <c r="N55" s="229" t="str">
        <f t="shared" si="18"/>
        <v/>
      </c>
      <c r="O55" s="229" t="str">
        <f t="shared" si="19"/>
        <v/>
      </c>
      <c r="P55" s="229" t="str">
        <f t="shared" si="20"/>
        <v/>
      </c>
      <c r="Q55" s="229" t="str">
        <f t="shared" si="21"/>
        <v/>
      </c>
      <c r="R55" s="229" t="str">
        <f t="shared" si="22"/>
        <v/>
      </c>
      <c r="S55" s="229" t="str">
        <f t="shared" si="23"/>
        <v/>
      </c>
      <c r="T55" s="229" t="str">
        <f t="shared" si="24"/>
        <v/>
      </c>
      <c r="U55" s="229" t="str">
        <f t="shared" si="25"/>
        <v/>
      </c>
      <c r="V55" s="229" t="str">
        <f t="shared" si="26"/>
        <v/>
      </c>
      <c r="W55" s="229" t="str">
        <f t="shared" si="27"/>
        <v/>
      </c>
      <c r="X55" s="229" t="str">
        <f t="shared" si="28"/>
        <v/>
      </c>
      <c r="Y55" s="229" t="str">
        <f t="shared" si="29"/>
        <v/>
      </c>
      <c r="Z55" s="229" t="str">
        <f t="shared" si="30"/>
        <v/>
      </c>
      <c r="AA55" s="229" t="str">
        <f t="shared" si="31"/>
        <v/>
      </c>
      <c r="AB55" s="229" t="str">
        <f t="shared" si="32"/>
        <v/>
      </c>
      <c r="AC55" s="229" t="str">
        <f t="shared" si="33"/>
        <v/>
      </c>
      <c r="AD55" s="229" t="str">
        <f t="shared" si="34"/>
        <v/>
      </c>
      <c r="AE55" s="229" t="str">
        <f t="shared" si="35"/>
        <v/>
      </c>
      <c r="AF55" s="229" t="str">
        <f t="shared" si="36"/>
        <v/>
      </c>
      <c r="AG55" s="229" t="str">
        <f t="shared" si="37"/>
        <v/>
      </c>
      <c r="AH55" s="229" t="str">
        <f t="shared" si="38"/>
        <v/>
      </c>
      <c r="AI55" s="229" t="str">
        <f t="shared" si="39"/>
        <v/>
      </c>
      <c r="AJ55" s="229" t="str">
        <f t="shared" si="40"/>
        <v/>
      </c>
      <c r="AK55" s="229" t="str">
        <f t="shared" si="41"/>
        <v/>
      </c>
      <c r="AL55" s="229" t="str">
        <f t="shared" si="42"/>
        <v/>
      </c>
      <c r="AM55" s="229" t="str">
        <f t="shared" si="43"/>
        <v/>
      </c>
      <c r="AN55" s="229" t="str">
        <f t="shared" si="44"/>
        <v/>
      </c>
      <c r="AO55" s="229" t="str">
        <f t="shared" si="45"/>
        <v/>
      </c>
      <c r="AP55" s="229" t="str">
        <f t="shared" si="46"/>
        <v/>
      </c>
      <c r="AQ55" s="229" t="str">
        <f t="shared" si="47"/>
        <v/>
      </c>
      <c r="AR55" s="229" t="str">
        <f t="shared" si="48"/>
        <v/>
      </c>
      <c r="AS55" s="229" t="str">
        <f t="shared" si="49"/>
        <v/>
      </c>
      <c r="AT55" s="229" t="str">
        <f t="shared" si="50"/>
        <v/>
      </c>
      <c r="AU55" s="229" t="str">
        <f t="shared" si="51"/>
        <v/>
      </c>
      <c r="AV55" s="229" t="str">
        <f t="shared" si="52"/>
        <v/>
      </c>
      <c r="AW55" s="230" t="str">
        <f t="shared" si="53"/>
        <v/>
      </c>
      <c r="AX55" s="15">
        <f ca="1">IF(No_Races=0,0,SUM(I55:OFFSET(I55,0,No_Races-1)))</f>
        <v>0</v>
      </c>
      <c r="AY55" s="15">
        <f ca="1">IF(No_Races=0,0,IF(No_Races&gt;AY$9-1,LARGE($I55:OFFSET($I55,0,No_Races-1),AY$7+$BT55+$BU55),0))</f>
        <v>0</v>
      </c>
      <c r="AZ55" s="15">
        <f ca="1">IF(No_Races=0,0,IF(No_Races&gt;AZ$9-1,LARGE($I55:OFFSET($I55,0,No_Races-1),AZ$7+$BT55+$BU55),0))</f>
        <v>0</v>
      </c>
      <c r="BA55" s="15">
        <f ca="1">IF(No_Races=0,0,IF(No_Races&gt;BA$9-1,LARGE($I55:OFFSET($I55,0,No_Races-1),BA$7+$BT55+$BU55),0))</f>
        <v>0</v>
      </c>
      <c r="BB55" s="15">
        <f ca="1">IF(No_Races=0,0,IF(No_Races&gt;BB$9-1,LARGE($I55:OFFSET($I55,0,No_Races-1),BB$7+$BT55+$BU55),0))</f>
        <v>0</v>
      </c>
      <c r="BC55" s="15">
        <f ca="1">IF(No_Races=0,0,IF(No_Races&gt;BC$9-1,LARGE($I55:OFFSET($I55,0,No_Races-1),BC$7+$BT55+$BU55),0))</f>
        <v>0</v>
      </c>
      <c r="BD55" s="15">
        <f ca="1">IF(No_Races=0,0,IF(No_Races&gt;BD$9-1,LARGE($I55:OFFSET($I55,0,No_Races-1),BD$7+$BT55+$BU55),0))</f>
        <v>0</v>
      </c>
      <c r="BE55" s="15" t="str">
        <f>IF(B55="","",G55/1000+INT((AX55-SUM(AY55:BD55))*1000)/1000+IF(COUNTIF(Summary!$D$7:$D$90,C55)&lt;1,0,VLOOKUP(C55,Summary!$D$7:$F$90,3,FALSE)/10000))</f>
        <v/>
      </c>
      <c r="BF55" s="15" t="str">
        <f t="shared" si="57"/>
        <v/>
      </c>
      <c r="BG55" t="str">
        <f t="shared" si="58"/>
        <v/>
      </c>
      <c r="BH55" t="str">
        <f t="shared" si="59"/>
        <v/>
      </c>
      <c r="BI55" t="str">
        <f t="shared" si="60"/>
        <v/>
      </c>
      <c r="BJ55" t="str">
        <f t="shared" si="61"/>
        <v/>
      </c>
      <c r="BK55" t="str">
        <f t="shared" si="62"/>
        <v/>
      </c>
      <c r="BL55" t="str">
        <f t="shared" si="63"/>
        <v/>
      </c>
      <c r="BM55" t="str">
        <f t="shared" si="64"/>
        <v/>
      </c>
      <c r="BN55" t="str">
        <f t="shared" si="65"/>
        <v/>
      </c>
      <c r="BO55" t="str">
        <f t="shared" si="66"/>
        <v/>
      </c>
      <c r="BP55" t="str">
        <f t="shared" si="67"/>
        <v/>
      </c>
      <c r="BQ55" s="51" t="str">
        <f t="shared" si="55"/>
        <v/>
      </c>
      <c r="BR55" s="16" t="str">
        <f t="shared" si="56"/>
        <v/>
      </c>
      <c r="BS55" s="30" t="str">
        <f t="shared" si="68"/>
        <v/>
      </c>
      <c r="BT55" s="54" t="str">
        <f>IF(B55="","",COUNTIF(I55:I55,'Race results'!$J$3)+COUNTIF(I55:I55,'Race results'!$K$3))</f>
        <v/>
      </c>
      <c r="BU55" s="54" t="str">
        <f>IF(B55="","",COUNTIF(J55:AW55,'Race results'!$J$2)+COUNTIF(J55:AW55,'Race results'!$K$2))</f>
        <v/>
      </c>
      <c r="BV55">
        <f ca="1">IF(No_Races=0,0,COUNT(I55:OFFSET(I55,0,No_Races-1)))</f>
        <v>0</v>
      </c>
    </row>
    <row r="56" spans="1:74">
      <c r="A56" s="68" t="str">
        <f t="shared" si="11"/>
        <v/>
      </c>
      <c r="B56" s="245"/>
      <c r="C56" s="244"/>
      <c r="D56" s="244"/>
      <c r="E56" s="244"/>
      <c r="F56" s="244"/>
      <c r="G56" s="78"/>
      <c r="H56" s="64" t="str">
        <f t="shared" ca="1" si="12"/>
        <v/>
      </c>
      <c r="I56" s="229" t="str">
        <f t="shared" si="13"/>
        <v/>
      </c>
      <c r="J56" s="229" t="str">
        <f t="shared" si="14"/>
        <v/>
      </c>
      <c r="K56" s="229" t="str">
        <f t="shared" si="15"/>
        <v/>
      </c>
      <c r="L56" s="229" t="str">
        <f t="shared" si="16"/>
        <v/>
      </c>
      <c r="M56" s="229" t="str">
        <f t="shared" si="17"/>
        <v/>
      </c>
      <c r="N56" s="229" t="str">
        <f t="shared" si="18"/>
        <v/>
      </c>
      <c r="O56" s="229" t="str">
        <f t="shared" si="19"/>
        <v/>
      </c>
      <c r="P56" s="229" t="str">
        <f t="shared" si="20"/>
        <v/>
      </c>
      <c r="Q56" s="229" t="str">
        <f t="shared" si="21"/>
        <v/>
      </c>
      <c r="R56" s="229" t="str">
        <f t="shared" si="22"/>
        <v/>
      </c>
      <c r="S56" s="229" t="str">
        <f t="shared" si="23"/>
        <v/>
      </c>
      <c r="T56" s="229" t="str">
        <f t="shared" si="24"/>
        <v/>
      </c>
      <c r="U56" s="229" t="str">
        <f t="shared" si="25"/>
        <v/>
      </c>
      <c r="V56" s="229" t="str">
        <f t="shared" si="26"/>
        <v/>
      </c>
      <c r="W56" s="229" t="str">
        <f t="shared" si="27"/>
        <v/>
      </c>
      <c r="X56" s="229" t="str">
        <f t="shared" si="28"/>
        <v/>
      </c>
      <c r="Y56" s="229" t="str">
        <f t="shared" si="29"/>
        <v/>
      </c>
      <c r="Z56" s="229" t="str">
        <f t="shared" si="30"/>
        <v/>
      </c>
      <c r="AA56" s="229" t="str">
        <f t="shared" si="31"/>
        <v/>
      </c>
      <c r="AB56" s="229" t="str">
        <f t="shared" si="32"/>
        <v/>
      </c>
      <c r="AC56" s="229" t="str">
        <f t="shared" si="33"/>
        <v/>
      </c>
      <c r="AD56" s="229" t="str">
        <f t="shared" si="34"/>
        <v/>
      </c>
      <c r="AE56" s="229" t="str">
        <f t="shared" si="35"/>
        <v/>
      </c>
      <c r="AF56" s="229" t="str">
        <f t="shared" si="36"/>
        <v/>
      </c>
      <c r="AG56" s="229" t="str">
        <f t="shared" si="37"/>
        <v/>
      </c>
      <c r="AH56" s="229" t="str">
        <f t="shared" si="38"/>
        <v/>
      </c>
      <c r="AI56" s="229" t="str">
        <f t="shared" si="39"/>
        <v/>
      </c>
      <c r="AJ56" s="229" t="str">
        <f t="shared" si="40"/>
        <v/>
      </c>
      <c r="AK56" s="229" t="str">
        <f t="shared" si="41"/>
        <v/>
      </c>
      <c r="AL56" s="229" t="str">
        <f t="shared" si="42"/>
        <v/>
      </c>
      <c r="AM56" s="229" t="str">
        <f t="shared" si="43"/>
        <v/>
      </c>
      <c r="AN56" s="229" t="str">
        <f t="shared" si="44"/>
        <v/>
      </c>
      <c r="AO56" s="229" t="str">
        <f t="shared" si="45"/>
        <v/>
      </c>
      <c r="AP56" s="229" t="str">
        <f t="shared" si="46"/>
        <v/>
      </c>
      <c r="AQ56" s="229" t="str">
        <f t="shared" si="47"/>
        <v/>
      </c>
      <c r="AR56" s="229" t="str">
        <f t="shared" si="48"/>
        <v/>
      </c>
      <c r="AS56" s="229" t="str">
        <f t="shared" si="49"/>
        <v/>
      </c>
      <c r="AT56" s="229" t="str">
        <f t="shared" si="50"/>
        <v/>
      </c>
      <c r="AU56" s="229" t="str">
        <f t="shared" si="51"/>
        <v/>
      </c>
      <c r="AV56" s="229" t="str">
        <f t="shared" si="52"/>
        <v/>
      </c>
      <c r="AW56" s="230" t="str">
        <f t="shared" si="53"/>
        <v/>
      </c>
      <c r="AX56" s="15">
        <f ca="1">IF(No_Races=0,0,SUM(I56:OFFSET(I56,0,No_Races-1)))</f>
        <v>0</v>
      </c>
      <c r="AY56" s="15">
        <f ca="1">IF(No_Races=0,0,IF(No_Races&gt;AY$9-1,LARGE($I56:OFFSET($I56,0,No_Races-1),AY$7+$BT56+$BU56),0))</f>
        <v>0</v>
      </c>
      <c r="AZ56" s="15">
        <f ca="1">IF(No_Races=0,0,IF(No_Races&gt;AZ$9-1,LARGE($I56:OFFSET($I56,0,No_Races-1),AZ$7+$BT56+$BU56),0))</f>
        <v>0</v>
      </c>
      <c r="BA56" s="15">
        <f ca="1">IF(No_Races=0,0,IF(No_Races&gt;BA$9-1,LARGE($I56:OFFSET($I56,0,No_Races-1),BA$7+$BT56+$BU56),0))</f>
        <v>0</v>
      </c>
      <c r="BB56" s="15">
        <f ca="1">IF(No_Races=0,0,IF(No_Races&gt;BB$9-1,LARGE($I56:OFFSET($I56,0,No_Races-1),BB$7+$BT56+$BU56),0))</f>
        <v>0</v>
      </c>
      <c r="BC56" s="15">
        <f ca="1">IF(No_Races=0,0,IF(No_Races&gt;BC$9-1,LARGE($I56:OFFSET($I56,0,No_Races-1),BC$7+$BT56+$BU56),0))</f>
        <v>0</v>
      </c>
      <c r="BD56" s="15">
        <f ca="1">IF(No_Races=0,0,IF(No_Races&gt;BD$9-1,LARGE($I56:OFFSET($I56,0,No_Races-1),BD$7+$BT56+$BU56),0))</f>
        <v>0</v>
      </c>
      <c r="BE56" s="15" t="str">
        <f>IF(B56="","",G56/1000+INT((AX56-SUM(AY56:BD56))*1000)/1000+IF(COUNTIF(Summary!$D$7:$D$90,C56)&lt;1,0,VLOOKUP(C56,Summary!$D$7:$F$90,3,FALSE)/10000))</f>
        <v/>
      </c>
      <c r="BF56" s="15" t="str">
        <f t="shared" si="57"/>
        <v/>
      </c>
      <c r="BG56" t="str">
        <f t="shared" si="58"/>
        <v/>
      </c>
      <c r="BH56" t="str">
        <f t="shared" si="59"/>
        <v/>
      </c>
      <c r="BI56" t="str">
        <f t="shared" si="60"/>
        <v/>
      </c>
      <c r="BJ56" t="str">
        <f t="shared" si="61"/>
        <v/>
      </c>
      <c r="BK56" t="str">
        <f t="shared" si="62"/>
        <v/>
      </c>
      <c r="BL56" t="str">
        <f t="shared" si="63"/>
        <v/>
      </c>
      <c r="BM56" t="str">
        <f t="shared" si="64"/>
        <v/>
      </c>
      <c r="BN56" t="str">
        <f t="shared" si="65"/>
        <v/>
      </c>
      <c r="BO56" t="str">
        <f t="shared" si="66"/>
        <v/>
      </c>
      <c r="BP56" t="str">
        <f t="shared" si="67"/>
        <v/>
      </c>
      <c r="BQ56" s="51" t="str">
        <f t="shared" si="55"/>
        <v/>
      </c>
      <c r="BR56" s="16" t="str">
        <f t="shared" si="56"/>
        <v/>
      </c>
      <c r="BS56" s="30" t="str">
        <f t="shared" si="68"/>
        <v/>
      </c>
      <c r="BT56" s="54" t="str">
        <f>IF(B56="","",COUNTIF(I56:I56,'Race results'!$J$3)+COUNTIF(I56:I56,'Race results'!$K$3))</f>
        <v/>
      </c>
      <c r="BU56" s="54" t="str">
        <f>IF(B56="","",COUNTIF(J56:AW56,'Race results'!$J$2)+COUNTIF(J56:AW56,'Race results'!$K$2))</f>
        <v/>
      </c>
      <c r="BV56">
        <f ca="1">IF(No_Races=0,0,COUNT(I56:OFFSET(I56,0,No_Races-1)))</f>
        <v>0</v>
      </c>
    </row>
    <row r="57" spans="1:74" s="73" customFormat="1" ht="13.5" thickBot="1">
      <c r="A57" s="68" t="str">
        <f t="shared" si="11"/>
        <v/>
      </c>
      <c r="B57" s="241"/>
      <c r="C57" s="225"/>
      <c r="D57" s="225"/>
      <c r="E57" s="225"/>
      <c r="F57" s="225"/>
      <c r="G57" s="70"/>
      <c r="H57" s="71" t="str">
        <f t="shared" ca="1" si="12"/>
        <v/>
      </c>
      <c r="I57" s="231" t="str">
        <f t="shared" si="13"/>
        <v/>
      </c>
      <c r="J57" s="231" t="str">
        <f t="shared" si="14"/>
        <v/>
      </c>
      <c r="K57" s="231" t="str">
        <f t="shared" si="15"/>
        <v/>
      </c>
      <c r="L57" s="231" t="str">
        <f t="shared" si="16"/>
        <v/>
      </c>
      <c r="M57" s="231" t="str">
        <f t="shared" si="17"/>
        <v/>
      </c>
      <c r="N57" s="231" t="str">
        <f t="shared" si="18"/>
        <v/>
      </c>
      <c r="O57" s="231" t="str">
        <f t="shared" si="19"/>
        <v/>
      </c>
      <c r="P57" s="231" t="str">
        <f t="shared" si="20"/>
        <v/>
      </c>
      <c r="Q57" s="231" t="str">
        <f t="shared" si="21"/>
        <v/>
      </c>
      <c r="R57" s="231" t="str">
        <f t="shared" si="22"/>
        <v/>
      </c>
      <c r="S57" s="231" t="str">
        <f t="shared" si="23"/>
        <v/>
      </c>
      <c r="T57" s="231" t="str">
        <f t="shared" si="24"/>
        <v/>
      </c>
      <c r="U57" s="231" t="str">
        <f t="shared" si="25"/>
        <v/>
      </c>
      <c r="V57" s="231" t="str">
        <f t="shared" si="26"/>
        <v/>
      </c>
      <c r="W57" s="231" t="str">
        <f t="shared" si="27"/>
        <v/>
      </c>
      <c r="X57" s="231" t="str">
        <f t="shared" si="28"/>
        <v/>
      </c>
      <c r="Y57" s="231" t="str">
        <f t="shared" si="29"/>
        <v/>
      </c>
      <c r="Z57" s="231" t="str">
        <f t="shared" si="30"/>
        <v/>
      </c>
      <c r="AA57" s="231" t="str">
        <f t="shared" si="31"/>
        <v/>
      </c>
      <c r="AB57" s="231" t="str">
        <f t="shared" si="32"/>
        <v/>
      </c>
      <c r="AC57" s="231" t="str">
        <f t="shared" si="33"/>
        <v/>
      </c>
      <c r="AD57" s="231" t="str">
        <f t="shared" si="34"/>
        <v/>
      </c>
      <c r="AE57" s="231" t="str">
        <f t="shared" si="35"/>
        <v/>
      </c>
      <c r="AF57" s="231" t="str">
        <f t="shared" si="36"/>
        <v/>
      </c>
      <c r="AG57" s="231" t="str">
        <f t="shared" si="37"/>
        <v/>
      </c>
      <c r="AH57" s="231" t="str">
        <f t="shared" si="38"/>
        <v/>
      </c>
      <c r="AI57" s="231" t="str">
        <f t="shared" si="39"/>
        <v/>
      </c>
      <c r="AJ57" s="231" t="str">
        <f t="shared" si="40"/>
        <v/>
      </c>
      <c r="AK57" s="231" t="str">
        <f t="shared" si="41"/>
        <v/>
      </c>
      <c r="AL57" s="231" t="str">
        <f t="shared" si="42"/>
        <v/>
      </c>
      <c r="AM57" s="231" t="str">
        <f t="shared" si="43"/>
        <v/>
      </c>
      <c r="AN57" s="231" t="str">
        <f t="shared" si="44"/>
        <v/>
      </c>
      <c r="AO57" s="231" t="str">
        <f t="shared" si="45"/>
        <v/>
      </c>
      <c r="AP57" s="231" t="str">
        <f t="shared" si="46"/>
        <v/>
      </c>
      <c r="AQ57" s="231" t="str">
        <f t="shared" si="47"/>
        <v/>
      </c>
      <c r="AR57" s="231" t="str">
        <f t="shared" si="48"/>
        <v/>
      </c>
      <c r="AS57" s="231" t="str">
        <f t="shared" si="49"/>
        <v/>
      </c>
      <c r="AT57" s="231" t="str">
        <f t="shared" si="50"/>
        <v/>
      </c>
      <c r="AU57" s="231" t="str">
        <f t="shared" si="51"/>
        <v/>
      </c>
      <c r="AV57" s="231" t="str">
        <f t="shared" si="52"/>
        <v/>
      </c>
      <c r="AW57" s="232" t="str">
        <f t="shared" si="53"/>
        <v/>
      </c>
      <c r="AX57" s="219">
        <f ca="1">IF(No_Races=0,0,SUM(I57:OFFSET(I57,0,No_Races-1)))</f>
        <v>0</v>
      </c>
      <c r="AY57" s="72">
        <f ca="1">IF(No_Races=0,0,IF(No_Races&gt;AY$9-1,LARGE($I57:OFFSET($I57,0,No_Races-1),AY$7+$BT57+$BU57),0))</f>
        <v>0</v>
      </c>
      <c r="AZ57" s="72">
        <f ca="1">IF(No_Races=0,0,IF(No_Races&gt;AZ$9-1,LARGE($I57:OFFSET($I57,0,No_Races-1),AZ$7+$BT57+$BU57),0))</f>
        <v>0</v>
      </c>
      <c r="BA57" s="72">
        <f ca="1">IF(No_Races=0,0,IF(No_Races&gt;BA$9-1,LARGE($I57:OFFSET($I57,0,No_Races-1),BA$7+$BT57+$BU57),0))</f>
        <v>0</v>
      </c>
      <c r="BB57" s="72">
        <f ca="1">IF(No_Races=0,0,IF(No_Races&gt;BB$9-1,LARGE($I57:OFFSET($I57,0,No_Races-1),BB$7+$BT57+$BU57),0))</f>
        <v>0</v>
      </c>
      <c r="BC57" s="72">
        <f ca="1">IF(No_Races=0,0,IF(No_Races&gt;BC$9-1,LARGE($I57:OFFSET($I57,0,No_Races-1),BC$7+$BT57+$BU57),0))</f>
        <v>0</v>
      </c>
      <c r="BD57" s="72">
        <f ca="1">IF(No_Races=0,0,IF(No_Races&gt;BD$9-1,LARGE($I57:OFFSET($I57,0,No_Races-1),BD$7+$BT57+$BU57),0))</f>
        <v>0</v>
      </c>
      <c r="BE57" s="72" t="str">
        <f>IF(B57="","",G57/1000+INT((AX57-SUM(AY57:BD57))*1000)/1000+IF(COUNTIF(Summary!$D$7:$D$90,C57)&lt;1,0,VLOOKUP(C57,Summary!$D$7:$F$90,3,FALSE)/10000))</f>
        <v/>
      </c>
      <c r="BF57" s="72" t="str">
        <f t="shared" si="57"/>
        <v/>
      </c>
      <c r="BG57" s="73" t="str">
        <f t="shared" si="58"/>
        <v/>
      </c>
      <c r="BH57" s="73" t="str">
        <f t="shared" si="59"/>
        <v/>
      </c>
      <c r="BI57" s="73" t="str">
        <f t="shared" si="60"/>
        <v/>
      </c>
      <c r="BJ57" s="73" t="str">
        <f t="shared" si="61"/>
        <v/>
      </c>
      <c r="BK57" s="73" t="str">
        <f t="shared" si="62"/>
        <v/>
      </c>
      <c r="BL57" s="73" t="str">
        <f t="shared" si="63"/>
        <v/>
      </c>
      <c r="BM57" s="73" t="str">
        <f t="shared" si="64"/>
        <v/>
      </c>
      <c r="BN57" s="73" t="str">
        <f t="shared" si="65"/>
        <v/>
      </c>
      <c r="BO57" s="73" t="str">
        <f t="shared" si="66"/>
        <v/>
      </c>
      <c r="BP57" s="73" t="str">
        <f t="shared" si="67"/>
        <v/>
      </c>
      <c r="BQ57" s="74" t="str">
        <f t="shared" si="55"/>
        <v/>
      </c>
      <c r="BR57" s="75" t="str">
        <f t="shared" si="56"/>
        <v/>
      </c>
      <c r="BS57" s="76" t="str">
        <f t="shared" si="68"/>
        <v/>
      </c>
      <c r="BT57" s="135" t="str">
        <f>IF(B57="","",COUNTIF(I57:I57,'Race results'!$J$3)+COUNTIF(I57:I57,'Race results'!$K$3))</f>
        <v/>
      </c>
      <c r="BU57" s="135" t="str">
        <f>IF(B57="","",COUNTIF(J57:AW57,'Race results'!$J$2)+COUNTIF(J57:AW57,'Race results'!$K$2))</f>
        <v/>
      </c>
      <c r="BV57" s="73">
        <f ca="1">IF(No_Races=0,0,COUNT(I57:OFFSET(I57,0,No_Races-1)))</f>
        <v>0</v>
      </c>
    </row>
    <row r="58" spans="1:74">
      <c r="A58" s="68" t="str">
        <f t="shared" si="11"/>
        <v/>
      </c>
      <c r="B58" s="245"/>
      <c r="C58" s="244"/>
      <c r="D58" s="244"/>
      <c r="E58" s="244"/>
      <c r="F58" s="244"/>
      <c r="G58" s="78"/>
      <c r="H58" s="64" t="str">
        <f t="shared" ca="1" si="12"/>
        <v/>
      </c>
      <c r="I58" s="229" t="str">
        <f t="shared" si="13"/>
        <v/>
      </c>
      <c r="J58" s="229" t="str">
        <f t="shared" si="14"/>
        <v/>
      </c>
      <c r="K58" s="229" t="str">
        <f t="shared" si="15"/>
        <v/>
      </c>
      <c r="L58" s="229" t="str">
        <f t="shared" si="16"/>
        <v/>
      </c>
      <c r="M58" s="229" t="str">
        <f t="shared" si="17"/>
        <v/>
      </c>
      <c r="N58" s="229" t="str">
        <f t="shared" si="18"/>
        <v/>
      </c>
      <c r="O58" s="229" t="str">
        <f t="shared" si="19"/>
        <v/>
      </c>
      <c r="P58" s="229" t="str">
        <f t="shared" si="20"/>
        <v/>
      </c>
      <c r="Q58" s="229" t="str">
        <f t="shared" si="21"/>
        <v/>
      </c>
      <c r="R58" s="229" t="str">
        <f t="shared" si="22"/>
        <v/>
      </c>
      <c r="S58" s="229" t="str">
        <f t="shared" si="23"/>
        <v/>
      </c>
      <c r="T58" s="229" t="str">
        <f t="shared" si="24"/>
        <v/>
      </c>
      <c r="U58" s="229" t="str">
        <f t="shared" si="25"/>
        <v/>
      </c>
      <c r="V58" s="229" t="str">
        <f t="shared" si="26"/>
        <v/>
      </c>
      <c r="W58" s="229" t="str">
        <f t="shared" si="27"/>
        <v/>
      </c>
      <c r="X58" s="229" t="str">
        <f t="shared" si="28"/>
        <v/>
      </c>
      <c r="Y58" s="229" t="str">
        <f t="shared" si="29"/>
        <v/>
      </c>
      <c r="Z58" s="229" t="str">
        <f t="shared" si="30"/>
        <v/>
      </c>
      <c r="AA58" s="229" t="str">
        <f t="shared" si="31"/>
        <v/>
      </c>
      <c r="AB58" s="229" t="str">
        <f t="shared" si="32"/>
        <v/>
      </c>
      <c r="AC58" s="229" t="str">
        <f t="shared" si="33"/>
        <v/>
      </c>
      <c r="AD58" s="229" t="str">
        <f t="shared" si="34"/>
        <v/>
      </c>
      <c r="AE58" s="229" t="str">
        <f t="shared" si="35"/>
        <v/>
      </c>
      <c r="AF58" s="229" t="str">
        <f t="shared" si="36"/>
        <v/>
      </c>
      <c r="AG58" s="229" t="str">
        <f t="shared" si="37"/>
        <v/>
      </c>
      <c r="AH58" s="229" t="str">
        <f t="shared" si="38"/>
        <v/>
      </c>
      <c r="AI58" s="229" t="str">
        <f t="shared" si="39"/>
        <v/>
      </c>
      <c r="AJ58" s="229" t="str">
        <f t="shared" si="40"/>
        <v/>
      </c>
      <c r="AK58" s="229" t="str">
        <f t="shared" si="41"/>
        <v/>
      </c>
      <c r="AL58" s="229" t="str">
        <f t="shared" si="42"/>
        <v/>
      </c>
      <c r="AM58" s="229" t="str">
        <f t="shared" si="43"/>
        <v/>
      </c>
      <c r="AN58" s="229" t="str">
        <f t="shared" si="44"/>
        <v/>
      </c>
      <c r="AO58" s="229" t="str">
        <f t="shared" si="45"/>
        <v/>
      </c>
      <c r="AP58" s="229" t="str">
        <f t="shared" si="46"/>
        <v/>
      </c>
      <c r="AQ58" s="229" t="str">
        <f t="shared" si="47"/>
        <v/>
      </c>
      <c r="AR58" s="229" t="str">
        <f t="shared" si="48"/>
        <v/>
      </c>
      <c r="AS58" s="229" t="str">
        <f t="shared" si="49"/>
        <v/>
      </c>
      <c r="AT58" s="229" t="str">
        <f t="shared" si="50"/>
        <v/>
      </c>
      <c r="AU58" s="229" t="str">
        <f t="shared" si="51"/>
        <v/>
      </c>
      <c r="AV58" s="229" t="str">
        <f t="shared" si="52"/>
        <v/>
      </c>
      <c r="AW58" s="230" t="str">
        <f t="shared" si="53"/>
        <v/>
      </c>
      <c r="AX58" s="15">
        <f ca="1">IF(No_Races=0,0,SUM(I58:OFFSET(I58,0,No_Races-1)))</f>
        <v>0</v>
      </c>
      <c r="AY58" s="15">
        <f ca="1">IF(No_Races=0,0,IF(No_Races&gt;AY$9-1,LARGE($I58:OFFSET($I58,0,No_Races-1),AY$7+$BT58+$BU58),0))</f>
        <v>0</v>
      </c>
      <c r="AZ58" s="15">
        <f ca="1">IF(No_Races=0,0,IF(No_Races&gt;AZ$9-1,LARGE($I58:OFFSET($I58,0,No_Races-1),AZ$7+$BT58+$BU58),0))</f>
        <v>0</v>
      </c>
      <c r="BA58" s="15">
        <f ca="1">IF(No_Races=0,0,IF(No_Races&gt;BA$9-1,LARGE($I58:OFFSET($I58,0,No_Races-1),BA$7+$BT58+$BU58),0))</f>
        <v>0</v>
      </c>
      <c r="BB58" s="15">
        <f ca="1">IF(No_Races=0,0,IF(No_Races&gt;BB$9-1,LARGE($I58:OFFSET($I58,0,No_Races-1),BB$7+$BT58+$BU58),0))</f>
        <v>0</v>
      </c>
      <c r="BC58" s="15">
        <f ca="1">IF(No_Races=0,0,IF(No_Races&gt;BC$9-1,LARGE($I58:OFFSET($I58,0,No_Races-1),BC$7+$BT58+$BU58),0))</f>
        <v>0</v>
      </c>
      <c r="BD58" s="15">
        <f ca="1">IF(No_Races=0,0,IF(No_Races&gt;BD$9-1,LARGE($I58:OFFSET($I58,0,No_Races-1),BD$7+$BT58+$BU58),0))</f>
        <v>0</v>
      </c>
      <c r="BE58" s="15" t="str">
        <f>IF(B58="","",G58/1000+INT((AX58-SUM(AY58:BD58))*1000)/1000+IF(COUNTIF(Summary!$D$7:$D$90,C58)&lt;1,0,VLOOKUP(C58,Summary!$D$7:$F$90,3,FALSE)/10000))</f>
        <v/>
      </c>
      <c r="BF58" s="15" t="str">
        <f t="shared" si="57"/>
        <v/>
      </c>
      <c r="BG58" t="str">
        <f t="shared" si="58"/>
        <v/>
      </c>
      <c r="BH58" t="str">
        <f t="shared" si="59"/>
        <v/>
      </c>
      <c r="BI58" t="str">
        <f t="shared" si="60"/>
        <v/>
      </c>
      <c r="BJ58" t="str">
        <f t="shared" si="61"/>
        <v/>
      </c>
      <c r="BK58" t="str">
        <f t="shared" si="62"/>
        <v/>
      </c>
      <c r="BL58" t="str">
        <f t="shared" si="63"/>
        <v/>
      </c>
      <c r="BM58" t="str">
        <f t="shared" si="64"/>
        <v/>
      </c>
      <c r="BN58" t="str">
        <f t="shared" si="65"/>
        <v/>
      </c>
      <c r="BO58" t="str">
        <f t="shared" si="66"/>
        <v/>
      </c>
      <c r="BP58" t="str">
        <f t="shared" si="67"/>
        <v/>
      </c>
      <c r="BQ58" s="51" t="str">
        <f t="shared" si="55"/>
        <v/>
      </c>
      <c r="BR58" s="16" t="str">
        <f t="shared" si="56"/>
        <v/>
      </c>
      <c r="BS58" s="30" t="str">
        <f t="shared" si="68"/>
        <v/>
      </c>
      <c r="BT58" s="54" t="str">
        <f>IF(B58="","",COUNTIF(I58:I58,'Race results'!$J$3)+COUNTIF(I58:I58,'Race results'!$K$3))</f>
        <v/>
      </c>
      <c r="BU58" s="54" t="str">
        <f>IF(B58="","",COUNTIF(J58:AW58,'Race results'!$J$2)+COUNTIF(J58:AW58,'Race results'!$K$2))</f>
        <v/>
      </c>
      <c r="BV58">
        <f ca="1">IF(No_Races=0,0,COUNT(I58:OFFSET(I58,0,No_Races-1)))</f>
        <v>0</v>
      </c>
    </row>
    <row r="59" spans="1:74">
      <c r="A59" s="68" t="str">
        <f t="shared" si="11"/>
        <v/>
      </c>
      <c r="B59" s="245"/>
      <c r="C59" s="244"/>
      <c r="D59" s="244"/>
      <c r="E59" s="244"/>
      <c r="F59" s="244"/>
      <c r="G59" s="78"/>
      <c r="H59" s="64" t="str">
        <f t="shared" ca="1" si="12"/>
        <v/>
      </c>
      <c r="I59" s="229" t="str">
        <f t="shared" si="13"/>
        <v/>
      </c>
      <c r="J59" s="229" t="str">
        <f t="shared" si="14"/>
        <v/>
      </c>
      <c r="K59" s="229" t="str">
        <f t="shared" si="15"/>
        <v/>
      </c>
      <c r="L59" s="229" t="str">
        <f t="shared" si="16"/>
        <v/>
      </c>
      <c r="M59" s="229" t="str">
        <f t="shared" si="17"/>
        <v/>
      </c>
      <c r="N59" s="229" t="str">
        <f t="shared" si="18"/>
        <v/>
      </c>
      <c r="O59" s="229" t="str">
        <f t="shared" si="19"/>
        <v/>
      </c>
      <c r="P59" s="229" t="str">
        <f t="shared" si="20"/>
        <v/>
      </c>
      <c r="Q59" s="229" t="str">
        <f t="shared" si="21"/>
        <v/>
      </c>
      <c r="R59" s="229" t="str">
        <f t="shared" si="22"/>
        <v/>
      </c>
      <c r="S59" s="229" t="str">
        <f t="shared" si="23"/>
        <v/>
      </c>
      <c r="T59" s="229" t="str">
        <f t="shared" si="24"/>
        <v/>
      </c>
      <c r="U59" s="229" t="str">
        <f t="shared" si="25"/>
        <v/>
      </c>
      <c r="V59" s="229" t="str">
        <f t="shared" si="26"/>
        <v/>
      </c>
      <c r="W59" s="229" t="str">
        <f t="shared" si="27"/>
        <v/>
      </c>
      <c r="X59" s="229" t="str">
        <f t="shared" si="28"/>
        <v/>
      </c>
      <c r="Y59" s="229" t="str">
        <f t="shared" si="29"/>
        <v/>
      </c>
      <c r="Z59" s="229" t="str">
        <f t="shared" si="30"/>
        <v/>
      </c>
      <c r="AA59" s="229" t="str">
        <f t="shared" si="31"/>
        <v/>
      </c>
      <c r="AB59" s="229" t="str">
        <f t="shared" si="32"/>
        <v/>
      </c>
      <c r="AC59" s="229" t="str">
        <f t="shared" si="33"/>
        <v/>
      </c>
      <c r="AD59" s="229" t="str">
        <f t="shared" si="34"/>
        <v/>
      </c>
      <c r="AE59" s="229" t="str">
        <f t="shared" si="35"/>
        <v/>
      </c>
      <c r="AF59" s="229" t="str">
        <f t="shared" si="36"/>
        <v/>
      </c>
      <c r="AG59" s="229" t="str">
        <f t="shared" si="37"/>
        <v/>
      </c>
      <c r="AH59" s="229" t="str">
        <f t="shared" si="38"/>
        <v/>
      </c>
      <c r="AI59" s="229" t="str">
        <f t="shared" si="39"/>
        <v/>
      </c>
      <c r="AJ59" s="229" t="str">
        <f t="shared" si="40"/>
        <v/>
      </c>
      <c r="AK59" s="229" t="str">
        <f t="shared" si="41"/>
        <v/>
      </c>
      <c r="AL59" s="229" t="str">
        <f t="shared" si="42"/>
        <v/>
      </c>
      <c r="AM59" s="229" t="str">
        <f t="shared" si="43"/>
        <v/>
      </c>
      <c r="AN59" s="229" t="str">
        <f t="shared" si="44"/>
        <v/>
      </c>
      <c r="AO59" s="229" t="str">
        <f t="shared" si="45"/>
        <v/>
      </c>
      <c r="AP59" s="229" t="str">
        <f t="shared" si="46"/>
        <v/>
      </c>
      <c r="AQ59" s="229" t="str">
        <f t="shared" si="47"/>
        <v/>
      </c>
      <c r="AR59" s="229" t="str">
        <f t="shared" si="48"/>
        <v/>
      </c>
      <c r="AS59" s="229" t="str">
        <f t="shared" si="49"/>
        <v/>
      </c>
      <c r="AT59" s="229" t="str">
        <f t="shared" si="50"/>
        <v/>
      </c>
      <c r="AU59" s="229" t="str">
        <f t="shared" si="51"/>
        <v/>
      </c>
      <c r="AV59" s="229" t="str">
        <f t="shared" si="52"/>
        <v/>
      </c>
      <c r="AW59" s="230" t="str">
        <f t="shared" si="53"/>
        <v/>
      </c>
      <c r="AX59" s="15">
        <f ca="1">IF(No_Races=0,0,SUM(I59:OFFSET(I59,0,No_Races-1)))</f>
        <v>0</v>
      </c>
      <c r="AY59" s="15">
        <f ca="1">IF(No_Races=0,0,IF(No_Races&gt;AY$9-1,LARGE($I59:OFFSET($I59,0,No_Races-1),AY$7+$BT59+$BU59),0))</f>
        <v>0</v>
      </c>
      <c r="AZ59" s="15">
        <f ca="1">IF(No_Races=0,0,IF(No_Races&gt;AZ$9-1,LARGE($I59:OFFSET($I59,0,No_Races-1),AZ$7+$BT59+$BU59),0))</f>
        <v>0</v>
      </c>
      <c r="BA59" s="15">
        <f ca="1">IF(No_Races=0,0,IF(No_Races&gt;BA$9-1,LARGE($I59:OFFSET($I59,0,No_Races-1),BA$7+$BT59+$BU59),0))</f>
        <v>0</v>
      </c>
      <c r="BB59" s="15">
        <f ca="1">IF(No_Races=0,0,IF(No_Races&gt;BB$9-1,LARGE($I59:OFFSET($I59,0,No_Races-1),BB$7+$BT59+$BU59),0))</f>
        <v>0</v>
      </c>
      <c r="BC59" s="15">
        <f ca="1">IF(No_Races=0,0,IF(No_Races&gt;BC$9-1,LARGE($I59:OFFSET($I59,0,No_Races-1),BC$7+$BT59+$BU59),0))</f>
        <v>0</v>
      </c>
      <c r="BD59" s="15">
        <f ca="1">IF(No_Races=0,0,IF(No_Races&gt;BD$9-1,LARGE($I59:OFFSET($I59,0,No_Races-1),BD$7+$BT59+$BU59),0))</f>
        <v>0</v>
      </c>
      <c r="BE59" s="15" t="str">
        <f>IF(B59="","",G59/1000+INT((AX59-SUM(AY59:BD59))*1000)/1000+IF(COUNTIF(Summary!$D$7:$D$90,C59)&lt;1,0,VLOOKUP(C59,Summary!$D$7:$F$90,3,FALSE)/10000))</f>
        <v/>
      </c>
      <c r="BF59" s="15" t="str">
        <f t="shared" si="57"/>
        <v/>
      </c>
      <c r="BG59" t="str">
        <f t="shared" si="58"/>
        <v/>
      </c>
      <c r="BH59" t="str">
        <f t="shared" si="59"/>
        <v/>
      </c>
      <c r="BI59" t="str">
        <f t="shared" si="60"/>
        <v/>
      </c>
      <c r="BJ59" t="str">
        <f t="shared" si="61"/>
        <v/>
      </c>
      <c r="BK59" t="str">
        <f t="shared" si="62"/>
        <v/>
      </c>
      <c r="BL59" t="str">
        <f t="shared" si="63"/>
        <v/>
      </c>
      <c r="BM59" t="str">
        <f t="shared" si="64"/>
        <v/>
      </c>
      <c r="BN59" t="str">
        <f t="shared" si="65"/>
        <v/>
      </c>
      <c r="BO59" t="str">
        <f t="shared" si="66"/>
        <v/>
      </c>
      <c r="BP59" t="str">
        <f t="shared" si="67"/>
        <v/>
      </c>
      <c r="BQ59" s="51" t="str">
        <f t="shared" si="55"/>
        <v/>
      </c>
      <c r="BR59" s="16" t="str">
        <f t="shared" si="56"/>
        <v/>
      </c>
      <c r="BS59" s="30" t="str">
        <f t="shared" si="68"/>
        <v/>
      </c>
      <c r="BT59" s="54" t="str">
        <f>IF(B59="","",COUNTIF(I59:I59,'Race results'!$J$3)+COUNTIF(I59:I59,'Race results'!$K$3))</f>
        <v/>
      </c>
      <c r="BU59" s="54" t="str">
        <f>IF(B59="","",COUNTIF(J59:AW59,'Race results'!$J$2)+COUNTIF(J59:AW59,'Race results'!$K$2))</f>
        <v/>
      </c>
      <c r="BV59">
        <f ca="1">IF(No_Races=0,0,COUNT(I59:OFFSET(I59,0,No_Races-1)))</f>
        <v>0</v>
      </c>
    </row>
    <row r="60" spans="1:74" s="73" customFormat="1" ht="13.5" thickBot="1">
      <c r="A60" s="68" t="str">
        <f t="shared" si="11"/>
        <v/>
      </c>
      <c r="B60" s="241"/>
      <c r="C60" s="225"/>
      <c r="D60" s="225"/>
      <c r="E60" s="225"/>
      <c r="F60" s="225"/>
      <c r="G60" s="70"/>
      <c r="H60" s="71" t="str">
        <f t="shared" ca="1" si="12"/>
        <v/>
      </c>
      <c r="I60" s="231" t="str">
        <f t="shared" si="13"/>
        <v/>
      </c>
      <c r="J60" s="231" t="str">
        <f t="shared" si="14"/>
        <v/>
      </c>
      <c r="K60" s="231" t="str">
        <f t="shared" si="15"/>
        <v/>
      </c>
      <c r="L60" s="231" t="str">
        <f t="shared" si="16"/>
        <v/>
      </c>
      <c r="M60" s="231" t="str">
        <f t="shared" si="17"/>
        <v/>
      </c>
      <c r="N60" s="231" t="str">
        <f t="shared" si="18"/>
        <v/>
      </c>
      <c r="O60" s="231" t="str">
        <f t="shared" si="19"/>
        <v/>
      </c>
      <c r="P60" s="231" t="str">
        <f t="shared" si="20"/>
        <v/>
      </c>
      <c r="Q60" s="231" t="str">
        <f t="shared" si="21"/>
        <v/>
      </c>
      <c r="R60" s="231" t="str">
        <f t="shared" si="22"/>
        <v/>
      </c>
      <c r="S60" s="231" t="str">
        <f t="shared" si="23"/>
        <v/>
      </c>
      <c r="T60" s="231" t="str">
        <f t="shared" si="24"/>
        <v/>
      </c>
      <c r="U60" s="231" t="str">
        <f t="shared" si="25"/>
        <v/>
      </c>
      <c r="V60" s="231" t="str">
        <f t="shared" si="26"/>
        <v/>
      </c>
      <c r="W60" s="231" t="str">
        <f t="shared" si="27"/>
        <v/>
      </c>
      <c r="X60" s="231" t="str">
        <f t="shared" si="28"/>
        <v/>
      </c>
      <c r="Y60" s="231" t="str">
        <f t="shared" si="29"/>
        <v/>
      </c>
      <c r="Z60" s="231" t="str">
        <f t="shared" si="30"/>
        <v/>
      </c>
      <c r="AA60" s="231" t="str">
        <f t="shared" si="31"/>
        <v/>
      </c>
      <c r="AB60" s="231" t="str">
        <f t="shared" si="32"/>
        <v/>
      </c>
      <c r="AC60" s="231" t="str">
        <f t="shared" si="33"/>
        <v/>
      </c>
      <c r="AD60" s="231" t="str">
        <f t="shared" si="34"/>
        <v/>
      </c>
      <c r="AE60" s="231" t="str">
        <f t="shared" si="35"/>
        <v/>
      </c>
      <c r="AF60" s="231" t="str">
        <f t="shared" si="36"/>
        <v/>
      </c>
      <c r="AG60" s="231" t="str">
        <f t="shared" si="37"/>
        <v/>
      </c>
      <c r="AH60" s="231" t="str">
        <f t="shared" si="38"/>
        <v/>
      </c>
      <c r="AI60" s="231" t="str">
        <f t="shared" si="39"/>
        <v/>
      </c>
      <c r="AJ60" s="231" t="str">
        <f t="shared" si="40"/>
        <v/>
      </c>
      <c r="AK60" s="231" t="str">
        <f t="shared" si="41"/>
        <v/>
      </c>
      <c r="AL60" s="231" t="str">
        <f t="shared" si="42"/>
        <v/>
      </c>
      <c r="AM60" s="231" t="str">
        <f t="shared" si="43"/>
        <v/>
      </c>
      <c r="AN60" s="231" t="str">
        <f t="shared" si="44"/>
        <v/>
      </c>
      <c r="AO60" s="231" t="str">
        <f t="shared" si="45"/>
        <v/>
      </c>
      <c r="AP60" s="231" t="str">
        <f t="shared" si="46"/>
        <v/>
      </c>
      <c r="AQ60" s="231" t="str">
        <f t="shared" si="47"/>
        <v/>
      </c>
      <c r="AR60" s="231" t="str">
        <f t="shared" si="48"/>
        <v/>
      </c>
      <c r="AS60" s="231" t="str">
        <f t="shared" si="49"/>
        <v/>
      </c>
      <c r="AT60" s="231" t="str">
        <f t="shared" si="50"/>
        <v/>
      </c>
      <c r="AU60" s="231" t="str">
        <f t="shared" si="51"/>
        <v/>
      </c>
      <c r="AV60" s="231" t="str">
        <f t="shared" si="52"/>
        <v/>
      </c>
      <c r="AW60" s="232" t="str">
        <f t="shared" si="53"/>
        <v/>
      </c>
      <c r="AX60" s="72">
        <f ca="1">IF(No_Races=0,0,SUM(I60:OFFSET(I60,0,No_Races-1)))</f>
        <v>0</v>
      </c>
      <c r="AY60" s="72">
        <f ca="1">IF(No_Races=0,0,IF(No_Races&gt;AY$9-1,LARGE($I60:OFFSET($I60,0,No_Races-1),AY$7+$BT60+$BU60),0))</f>
        <v>0</v>
      </c>
      <c r="AZ60" s="72">
        <f ca="1">IF(No_Races=0,0,IF(No_Races&gt;AZ$9-1,LARGE($I60:OFFSET($I60,0,No_Races-1),AZ$7+$BT60+$BU60),0))</f>
        <v>0</v>
      </c>
      <c r="BA60" s="72">
        <f ca="1">IF(No_Races=0,0,IF(No_Races&gt;BA$9-1,LARGE($I60:OFFSET($I60,0,No_Races-1),BA$7+$BT60+$BU60),0))</f>
        <v>0</v>
      </c>
      <c r="BB60" s="72">
        <f ca="1">IF(No_Races=0,0,IF(No_Races&gt;BB$9-1,LARGE($I60:OFFSET($I60,0,No_Races-1),BB$7+$BT60+$BU60),0))</f>
        <v>0</v>
      </c>
      <c r="BC60" s="72">
        <f ca="1">IF(No_Races=0,0,IF(No_Races&gt;BC$9-1,LARGE($I60:OFFSET($I60,0,No_Races-1),BC$7+$BT60+$BU60),0))</f>
        <v>0</v>
      </c>
      <c r="BD60" s="72">
        <f ca="1">IF(No_Races=0,0,IF(No_Races&gt;BD$9-1,LARGE($I60:OFFSET($I60,0,No_Races-1),BD$7+$BT60+$BU60),0))</f>
        <v>0</v>
      </c>
      <c r="BE60" s="72" t="str">
        <f>IF(B60="","",G60/1000+INT((AX60-SUM(AY60:BD60))*1000)/1000+IF(COUNTIF(Summary!$D$7:$D$90,C60)&lt;1,0,VLOOKUP(C60,Summary!$D$7:$F$90,3,FALSE)/10000))</f>
        <v/>
      </c>
      <c r="BF60" s="72" t="str">
        <f t="shared" si="57"/>
        <v/>
      </c>
      <c r="BG60" s="73" t="str">
        <f t="shared" si="58"/>
        <v/>
      </c>
      <c r="BH60" s="73" t="str">
        <f t="shared" si="59"/>
        <v/>
      </c>
      <c r="BI60" s="73" t="str">
        <f t="shared" si="60"/>
        <v/>
      </c>
      <c r="BJ60" s="73" t="str">
        <f t="shared" si="61"/>
        <v/>
      </c>
      <c r="BK60" s="73" t="str">
        <f t="shared" si="62"/>
        <v/>
      </c>
      <c r="BL60" s="73" t="str">
        <f t="shared" si="63"/>
        <v/>
      </c>
      <c r="BM60" s="73" t="str">
        <f t="shared" si="64"/>
        <v/>
      </c>
      <c r="BN60" s="73" t="str">
        <f t="shared" si="65"/>
        <v/>
      </c>
      <c r="BO60" s="73" t="str">
        <f t="shared" si="66"/>
        <v/>
      </c>
      <c r="BP60" s="73" t="str">
        <f t="shared" si="67"/>
        <v/>
      </c>
      <c r="BQ60" s="74" t="str">
        <f t="shared" si="55"/>
        <v/>
      </c>
      <c r="BR60" s="75" t="str">
        <f t="shared" si="56"/>
        <v/>
      </c>
      <c r="BS60" s="76" t="str">
        <f t="shared" si="68"/>
        <v/>
      </c>
      <c r="BT60" s="135" t="str">
        <f>IF(B60="","",COUNTIF(I60:I60,'Race results'!$J$3)+COUNTIF(I60:I60,'Race results'!$K$3))</f>
        <v/>
      </c>
      <c r="BU60" s="135" t="str">
        <f>IF(B60="","",COUNTIF(J60:AW60,'Race results'!$J$2)+COUNTIF(J60:AW60,'Race results'!$K$2))</f>
        <v/>
      </c>
      <c r="BV60" s="73">
        <f ca="1">IF(No_Races=0,0,COUNT(I60:OFFSET(I60,0,No_Races-1)))</f>
        <v>0</v>
      </c>
    </row>
    <row r="61" spans="1:74">
      <c r="A61" s="68" t="str">
        <f t="shared" si="11"/>
        <v/>
      </c>
      <c r="B61" s="77"/>
      <c r="C61" s="244"/>
      <c r="D61" s="78"/>
      <c r="E61" s="78"/>
      <c r="F61" s="78"/>
      <c r="G61" s="78"/>
      <c r="H61" s="64" t="str">
        <f t="shared" ca="1" si="12"/>
        <v/>
      </c>
      <c r="I61" s="229" t="str">
        <f t="shared" si="13"/>
        <v/>
      </c>
      <c r="J61" s="229" t="str">
        <f t="shared" si="14"/>
        <v/>
      </c>
      <c r="K61" s="229" t="str">
        <f t="shared" si="15"/>
        <v/>
      </c>
      <c r="L61" s="229" t="str">
        <f t="shared" si="16"/>
        <v/>
      </c>
      <c r="M61" s="229" t="str">
        <f t="shared" si="17"/>
        <v/>
      </c>
      <c r="N61" s="229" t="str">
        <f t="shared" si="18"/>
        <v/>
      </c>
      <c r="O61" s="229" t="str">
        <f t="shared" si="19"/>
        <v/>
      </c>
      <c r="P61" s="229" t="str">
        <f t="shared" si="20"/>
        <v/>
      </c>
      <c r="Q61" s="229" t="str">
        <f t="shared" si="21"/>
        <v/>
      </c>
      <c r="R61" s="229" t="str">
        <f t="shared" si="22"/>
        <v/>
      </c>
      <c r="S61" s="229" t="str">
        <f t="shared" si="23"/>
        <v/>
      </c>
      <c r="T61" s="229" t="str">
        <f t="shared" si="24"/>
        <v/>
      </c>
      <c r="U61" s="229" t="str">
        <f t="shared" si="25"/>
        <v/>
      </c>
      <c r="V61" s="229" t="str">
        <f t="shared" si="26"/>
        <v/>
      </c>
      <c r="W61" s="229" t="str">
        <f t="shared" si="27"/>
        <v/>
      </c>
      <c r="X61" s="229" t="str">
        <f t="shared" si="28"/>
        <v/>
      </c>
      <c r="Y61" s="229" t="str">
        <f t="shared" si="29"/>
        <v/>
      </c>
      <c r="Z61" s="229" t="str">
        <f t="shared" si="30"/>
        <v/>
      </c>
      <c r="AA61" s="229" t="str">
        <f t="shared" si="31"/>
        <v/>
      </c>
      <c r="AB61" s="229" t="str">
        <f t="shared" si="32"/>
        <v/>
      </c>
      <c r="AC61" s="229" t="str">
        <f t="shared" si="33"/>
        <v/>
      </c>
      <c r="AD61" s="229" t="str">
        <f t="shared" si="34"/>
        <v/>
      </c>
      <c r="AE61" s="229" t="str">
        <f t="shared" si="35"/>
        <v/>
      </c>
      <c r="AF61" s="229" t="str">
        <f t="shared" si="36"/>
        <v/>
      </c>
      <c r="AG61" s="229" t="str">
        <f t="shared" si="37"/>
        <v/>
      </c>
      <c r="AH61" s="229" t="str">
        <f t="shared" si="38"/>
        <v/>
      </c>
      <c r="AI61" s="229" t="str">
        <f t="shared" si="39"/>
        <v/>
      </c>
      <c r="AJ61" s="229" t="str">
        <f t="shared" si="40"/>
        <v/>
      </c>
      <c r="AK61" s="229" t="str">
        <f t="shared" si="41"/>
        <v/>
      </c>
      <c r="AL61" s="229" t="str">
        <f t="shared" si="42"/>
        <v/>
      </c>
      <c r="AM61" s="229" t="str">
        <f t="shared" si="43"/>
        <v/>
      </c>
      <c r="AN61" s="229" t="str">
        <f t="shared" si="44"/>
        <v/>
      </c>
      <c r="AO61" s="229" t="str">
        <f t="shared" si="45"/>
        <v/>
      </c>
      <c r="AP61" s="229" t="str">
        <f t="shared" si="46"/>
        <v/>
      </c>
      <c r="AQ61" s="229" t="str">
        <f t="shared" si="47"/>
        <v/>
      </c>
      <c r="AR61" s="229" t="str">
        <f t="shared" si="48"/>
        <v/>
      </c>
      <c r="AS61" s="229" t="str">
        <f t="shared" si="49"/>
        <v/>
      </c>
      <c r="AT61" s="229" t="str">
        <f t="shared" si="50"/>
        <v/>
      </c>
      <c r="AU61" s="229" t="str">
        <f t="shared" si="51"/>
        <v/>
      </c>
      <c r="AV61" s="229" t="str">
        <f t="shared" si="52"/>
        <v/>
      </c>
      <c r="AW61" s="230" t="str">
        <f t="shared" si="53"/>
        <v/>
      </c>
      <c r="AX61" s="15">
        <f ca="1">IF(No_Races=0,0,SUM(I61:OFFSET(I61,0,No_Races-1)))</f>
        <v>0</v>
      </c>
      <c r="AY61" s="15">
        <f ca="1">IF(No_Races=0,0,IF(No_Races&gt;AY$9-1,LARGE($I61:OFFSET($I61,0,No_Races-1),AY$7+$BT61+$BU61),0))</f>
        <v>0</v>
      </c>
      <c r="AZ61" s="15">
        <f ca="1">IF(No_Races=0,0,IF(No_Races&gt;AZ$9-1,LARGE($I61:OFFSET($I61,0,No_Races-1),AZ$7+$BT61+$BU61),0))</f>
        <v>0</v>
      </c>
      <c r="BA61" s="15">
        <f ca="1">IF(No_Races=0,0,IF(No_Races&gt;BA$9-1,LARGE($I61:OFFSET($I61,0,No_Races-1),BA$7+$BT61+$BU61),0))</f>
        <v>0</v>
      </c>
      <c r="BB61" s="15">
        <f ca="1">IF(No_Races=0,0,IF(No_Races&gt;BB$9-1,LARGE($I61:OFFSET($I61,0,No_Races-1),BB$7+$BT61+$BU61),0))</f>
        <v>0</v>
      </c>
      <c r="BC61" s="15">
        <f ca="1">IF(No_Races=0,0,IF(No_Races&gt;BC$9-1,LARGE($I61:OFFSET($I61,0,No_Races-1),BC$7+$BT61+$BU61),0))</f>
        <v>0</v>
      </c>
      <c r="BD61" s="15">
        <f ca="1">IF(No_Races=0,0,IF(No_Races&gt;BD$9-1,LARGE($I61:OFFSET($I61,0,No_Races-1),BD$7+$BT61+$BU61),0))</f>
        <v>0</v>
      </c>
      <c r="BE61" s="15" t="str">
        <f>IF(B61="","",G61/1000+INT((AX61-SUM(AY61:BD61))*1000)/1000+IF(COUNTIF(Summary!$D$7:$D$90,C61)&lt;1,0,VLOOKUP(C61,Summary!$D$7:$F$90,3,FALSE)/10000))</f>
        <v/>
      </c>
      <c r="BF61" s="15" t="str">
        <f t="shared" si="57"/>
        <v/>
      </c>
      <c r="BG61" t="str">
        <f t="shared" si="58"/>
        <v/>
      </c>
      <c r="BH61" t="str">
        <f t="shared" si="59"/>
        <v/>
      </c>
      <c r="BI61" t="str">
        <f t="shared" si="60"/>
        <v/>
      </c>
      <c r="BJ61" t="str">
        <f t="shared" si="61"/>
        <v/>
      </c>
      <c r="BK61" t="str">
        <f t="shared" si="62"/>
        <v/>
      </c>
      <c r="BL61" t="str">
        <f t="shared" si="63"/>
        <v/>
      </c>
      <c r="BM61" t="str">
        <f t="shared" si="64"/>
        <v/>
      </c>
      <c r="BN61" t="str">
        <f t="shared" si="65"/>
        <v/>
      </c>
      <c r="BO61" t="str">
        <f t="shared" si="66"/>
        <v/>
      </c>
      <c r="BP61" t="str">
        <f t="shared" si="67"/>
        <v/>
      </c>
      <c r="BQ61" s="51" t="str">
        <f t="shared" si="55"/>
        <v/>
      </c>
      <c r="BR61" s="16" t="str">
        <f t="shared" si="56"/>
        <v/>
      </c>
      <c r="BS61" s="30" t="str">
        <f t="shared" si="68"/>
        <v/>
      </c>
      <c r="BT61" s="54" t="str">
        <f>IF(B61="","",COUNTIF(I61:I61,'Race results'!$J$3)+COUNTIF(I61:I61,'Race results'!$K$3))</f>
        <v/>
      </c>
      <c r="BU61" s="54" t="str">
        <f>IF(B61="","",COUNTIF(J61:AW61,'Race results'!$J$2)+COUNTIF(J61:AW61,'Race results'!$K$2))</f>
        <v/>
      </c>
      <c r="BV61">
        <f ca="1">IF(No_Races=0,0,COUNT(I61:OFFSET(I61,0,No_Races-1)))</f>
        <v>0</v>
      </c>
    </row>
    <row r="62" spans="1:74">
      <c r="A62" s="68" t="str">
        <f t="shared" si="11"/>
        <v/>
      </c>
      <c r="B62" s="245"/>
      <c r="C62" s="244"/>
      <c r="D62" s="244"/>
      <c r="E62" s="244"/>
      <c r="F62" s="244"/>
      <c r="G62" s="78"/>
      <c r="H62" s="64" t="str">
        <f t="shared" ca="1" si="12"/>
        <v/>
      </c>
      <c r="I62" s="229" t="str">
        <f t="shared" si="13"/>
        <v/>
      </c>
      <c r="J62" s="229" t="str">
        <f t="shared" si="14"/>
        <v/>
      </c>
      <c r="K62" s="229" t="str">
        <f t="shared" si="15"/>
        <v/>
      </c>
      <c r="L62" s="229" t="str">
        <f t="shared" si="16"/>
        <v/>
      </c>
      <c r="M62" s="229" t="str">
        <f t="shared" si="17"/>
        <v/>
      </c>
      <c r="N62" s="229" t="str">
        <f t="shared" si="18"/>
        <v/>
      </c>
      <c r="O62" s="229" t="str">
        <f t="shared" si="19"/>
        <v/>
      </c>
      <c r="P62" s="229" t="str">
        <f t="shared" si="20"/>
        <v/>
      </c>
      <c r="Q62" s="229" t="str">
        <f t="shared" si="21"/>
        <v/>
      </c>
      <c r="R62" s="229" t="str">
        <f t="shared" si="22"/>
        <v/>
      </c>
      <c r="S62" s="229" t="str">
        <f t="shared" si="23"/>
        <v/>
      </c>
      <c r="T62" s="229" t="str">
        <f t="shared" si="24"/>
        <v/>
      </c>
      <c r="U62" s="229" t="str">
        <f t="shared" si="25"/>
        <v/>
      </c>
      <c r="V62" s="229" t="str">
        <f t="shared" si="26"/>
        <v/>
      </c>
      <c r="W62" s="229" t="str">
        <f t="shared" si="27"/>
        <v/>
      </c>
      <c r="X62" s="229" t="str">
        <f t="shared" si="28"/>
        <v/>
      </c>
      <c r="Y62" s="229" t="str">
        <f t="shared" si="29"/>
        <v/>
      </c>
      <c r="Z62" s="229" t="str">
        <f t="shared" si="30"/>
        <v/>
      </c>
      <c r="AA62" s="229" t="str">
        <f t="shared" si="31"/>
        <v/>
      </c>
      <c r="AB62" s="229" t="str">
        <f t="shared" si="32"/>
        <v/>
      </c>
      <c r="AC62" s="229" t="str">
        <f t="shared" si="33"/>
        <v/>
      </c>
      <c r="AD62" s="229" t="str">
        <f t="shared" si="34"/>
        <v/>
      </c>
      <c r="AE62" s="229" t="str">
        <f t="shared" si="35"/>
        <v/>
      </c>
      <c r="AF62" s="229" t="str">
        <f t="shared" si="36"/>
        <v/>
      </c>
      <c r="AG62" s="229" t="str">
        <f t="shared" si="37"/>
        <v/>
      </c>
      <c r="AH62" s="229" t="str">
        <f t="shared" si="38"/>
        <v/>
      </c>
      <c r="AI62" s="229" t="str">
        <f t="shared" si="39"/>
        <v/>
      </c>
      <c r="AJ62" s="229" t="str">
        <f t="shared" si="40"/>
        <v/>
      </c>
      <c r="AK62" s="229" t="str">
        <f t="shared" si="41"/>
        <v/>
      </c>
      <c r="AL62" s="229" t="str">
        <f t="shared" si="42"/>
        <v/>
      </c>
      <c r="AM62" s="229" t="str">
        <f t="shared" si="43"/>
        <v/>
      </c>
      <c r="AN62" s="229" t="str">
        <f t="shared" si="44"/>
        <v/>
      </c>
      <c r="AO62" s="229" t="str">
        <f t="shared" si="45"/>
        <v/>
      </c>
      <c r="AP62" s="229" t="str">
        <f t="shared" si="46"/>
        <v/>
      </c>
      <c r="AQ62" s="229" t="str">
        <f t="shared" si="47"/>
        <v/>
      </c>
      <c r="AR62" s="229" t="str">
        <f t="shared" si="48"/>
        <v/>
      </c>
      <c r="AS62" s="229" t="str">
        <f t="shared" si="49"/>
        <v/>
      </c>
      <c r="AT62" s="229" t="str">
        <f t="shared" si="50"/>
        <v/>
      </c>
      <c r="AU62" s="229" t="str">
        <f t="shared" si="51"/>
        <v/>
      </c>
      <c r="AV62" s="229" t="str">
        <f t="shared" si="52"/>
        <v/>
      </c>
      <c r="AW62" s="230" t="str">
        <f t="shared" si="53"/>
        <v/>
      </c>
      <c r="AX62" s="15">
        <f ca="1">IF(No_Races=0,0,SUM(I62:OFFSET(I62,0,No_Races-1)))</f>
        <v>0</v>
      </c>
      <c r="AY62" s="15">
        <f ca="1">IF(No_Races=0,0,IF(No_Races&gt;AY$9-1,LARGE($I62:OFFSET($I62,0,No_Races-1),AY$7+$BT62+$BU62),0))</f>
        <v>0</v>
      </c>
      <c r="AZ62" s="15">
        <f ca="1">IF(No_Races=0,0,IF(No_Races&gt;AZ$9-1,LARGE($I62:OFFSET($I62,0,No_Races-1),AZ$7+$BT62+$BU62),0))</f>
        <v>0</v>
      </c>
      <c r="BA62" s="15">
        <f ca="1">IF(No_Races=0,0,IF(No_Races&gt;BA$9-1,LARGE($I62:OFFSET($I62,0,No_Races-1),BA$7+$BT62+$BU62),0))</f>
        <v>0</v>
      </c>
      <c r="BB62" s="15">
        <f ca="1">IF(No_Races=0,0,IF(No_Races&gt;BB$9-1,LARGE($I62:OFFSET($I62,0,No_Races-1),BB$7+$BT62+$BU62),0))</f>
        <v>0</v>
      </c>
      <c r="BC62" s="15">
        <f ca="1">IF(No_Races=0,0,IF(No_Races&gt;BC$9-1,LARGE($I62:OFFSET($I62,0,No_Races-1),BC$7+$BT62+$BU62),0))</f>
        <v>0</v>
      </c>
      <c r="BD62" s="15">
        <f ca="1">IF(No_Races=0,0,IF(No_Races&gt;BD$9-1,LARGE($I62:OFFSET($I62,0,No_Races-1),BD$7+$BT62+$BU62),0))</f>
        <v>0</v>
      </c>
      <c r="BE62" s="15" t="str">
        <f>IF(B62="","",G62/1000+INT((AX62-SUM(AY62:BD62))*1000)/1000+IF(COUNTIF(Summary!$D$7:$D$90,C62)&lt;1,0,VLOOKUP(C62,Summary!$D$7:$F$90,3,FALSE)/10000))</f>
        <v/>
      </c>
      <c r="BF62" s="15" t="str">
        <f t="shared" si="57"/>
        <v/>
      </c>
      <c r="BG62" t="str">
        <f t="shared" si="58"/>
        <v/>
      </c>
      <c r="BH62" t="str">
        <f t="shared" si="59"/>
        <v/>
      </c>
      <c r="BI62" t="str">
        <f t="shared" si="60"/>
        <v/>
      </c>
      <c r="BJ62" t="str">
        <f t="shared" si="61"/>
        <v/>
      </c>
      <c r="BK62" t="str">
        <f t="shared" si="62"/>
        <v/>
      </c>
      <c r="BL62" t="str">
        <f t="shared" si="63"/>
        <v/>
      </c>
      <c r="BM62" t="str">
        <f t="shared" si="64"/>
        <v/>
      </c>
      <c r="BN62" t="str">
        <f t="shared" si="65"/>
        <v/>
      </c>
      <c r="BO62" t="str">
        <f t="shared" si="66"/>
        <v/>
      </c>
      <c r="BP62" t="str">
        <f t="shared" si="67"/>
        <v/>
      </c>
      <c r="BQ62" s="51" t="str">
        <f t="shared" si="55"/>
        <v/>
      </c>
      <c r="BR62" s="16" t="str">
        <f t="shared" si="56"/>
        <v/>
      </c>
      <c r="BS62" s="30" t="str">
        <f t="shared" si="68"/>
        <v/>
      </c>
      <c r="BT62" s="54" t="str">
        <f>IF(B62="","",COUNTIF(I62:I62,'Race results'!$J$3)+COUNTIF(I62:I62,'Race results'!$K$3))</f>
        <v/>
      </c>
      <c r="BU62" s="54" t="str">
        <f>IF(B62="","",COUNTIF(J62:AW62,'Race results'!$J$2)+COUNTIF(J62:AW62,'Race results'!$K$2))</f>
        <v/>
      </c>
      <c r="BV62">
        <f ca="1">IF(No_Races=0,0,COUNT(I62:OFFSET(I62,0,No_Races-1)))</f>
        <v>0</v>
      </c>
    </row>
    <row r="63" spans="1:74" s="73" customFormat="1" ht="13.5" thickBot="1">
      <c r="A63" s="68" t="str">
        <f t="shared" si="11"/>
        <v/>
      </c>
      <c r="B63" s="69"/>
      <c r="C63" s="225"/>
      <c r="D63" s="70"/>
      <c r="E63" s="70"/>
      <c r="F63" s="70"/>
      <c r="G63" s="70"/>
      <c r="H63" s="71" t="str">
        <f t="shared" ca="1" si="12"/>
        <v/>
      </c>
      <c r="I63" s="231" t="str">
        <f t="shared" si="13"/>
        <v/>
      </c>
      <c r="J63" s="231" t="str">
        <f t="shared" si="14"/>
        <v/>
      </c>
      <c r="K63" s="231" t="str">
        <f t="shared" si="15"/>
        <v/>
      </c>
      <c r="L63" s="231" t="str">
        <f t="shared" si="16"/>
        <v/>
      </c>
      <c r="M63" s="231" t="str">
        <f t="shared" si="17"/>
        <v/>
      </c>
      <c r="N63" s="231" t="str">
        <f t="shared" si="18"/>
        <v/>
      </c>
      <c r="O63" s="231" t="str">
        <f t="shared" si="19"/>
        <v/>
      </c>
      <c r="P63" s="231" t="str">
        <f t="shared" si="20"/>
        <v/>
      </c>
      <c r="Q63" s="231" t="str">
        <f t="shared" si="21"/>
        <v/>
      </c>
      <c r="R63" s="231" t="str">
        <f t="shared" si="22"/>
        <v/>
      </c>
      <c r="S63" s="231" t="str">
        <f t="shared" si="23"/>
        <v/>
      </c>
      <c r="T63" s="231" t="str">
        <f t="shared" si="24"/>
        <v/>
      </c>
      <c r="U63" s="231" t="str">
        <f t="shared" si="25"/>
        <v/>
      </c>
      <c r="V63" s="231" t="str">
        <f t="shared" si="26"/>
        <v/>
      </c>
      <c r="W63" s="231" t="str">
        <f t="shared" si="27"/>
        <v/>
      </c>
      <c r="X63" s="231" t="str">
        <f t="shared" si="28"/>
        <v/>
      </c>
      <c r="Y63" s="231" t="str">
        <f t="shared" si="29"/>
        <v/>
      </c>
      <c r="Z63" s="231" t="str">
        <f t="shared" si="30"/>
        <v/>
      </c>
      <c r="AA63" s="231" t="str">
        <f t="shared" si="31"/>
        <v/>
      </c>
      <c r="AB63" s="231" t="str">
        <f t="shared" si="32"/>
        <v/>
      </c>
      <c r="AC63" s="231" t="str">
        <f t="shared" si="33"/>
        <v/>
      </c>
      <c r="AD63" s="231" t="str">
        <f t="shared" si="34"/>
        <v/>
      </c>
      <c r="AE63" s="231" t="str">
        <f t="shared" si="35"/>
        <v/>
      </c>
      <c r="AF63" s="231" t="str">
        <f t="shared" si="36"/>
        <v/>
      </c>
      <c r="AG63" s="231" t="str">
        <f t="shared" si="37"/>
        <v/>
      </c>
      <c r="AH63" s="231" t="str">
        <f t="shared" si="38"/>
        <v/>
      </c>
      <c r="AI63" s="231" t="str">
        <f t="shared" si="39"/>
        <v/>
      </c>
      <c r="AJ63" s="231" t="str">
        <f t="shared" si="40"/>
        <v/>
      </c>
      <c r="AK63" s="231" t="str">
        <f t="shared" si="41"/>
        <v/>
      </c>
      <c r="AL63" s="231" t="str">
        <f t="shared" si="42"/>
        <v/>
      </c>
      <c r="AM63" s="231" t="str">
        <f t="shared" si="43"/>
        <v/>
      </c>
      <c r="AN63" s="231" t="str">
        <f t="shared" si="44"/>
        <v/>
      </c>
      <c r="AO63" s="231" t="str">
        <f t="shared" si="45"/>
        <v/>
      </c>
      <c r="AP63" s="231" t="str">
        <f t="shared" si="46"/>
        <v/>
      </c>
      <c r="AQ63" s="231" t="str">
        <f t="shared" si="47"/>
        <v/>
      </c>
      <c r="AR63" s="231" t="str">
        <f t="shared" si="48"/>
        <v/>
      </c>
      <c r="AS63" s="231" t="str">
        <f t="shared" si="49"/>
        <v/>
      </c>
      <c r="AT63" s="231" t="str">
        <f t="shared" si="50"/>
        <v/>
      </c>
      <c r="AU63" s="231" t="str">
        <f t="shared" si="51"/>
        <v/>
      </c>
      <c r="AV63" s="231" t="str">
        <f t="shared" si="52"/>
        <v/>
      </c>
      <c r="AW63" s="232" t="str">
        <f t="shared" si="53"/>
        <v/>
      </c>
      <c r="AX63" s="72">
        <f ca="1">IF(No_Races=0,0,SUM(I63:OFFSET(I63,0,No_Races-1)))</f>
        <v>0</v>
      </c>
      <c r="AY63" s="72">
        <f ca="1">IF(No_Races=0,0,IF(No_Races&gt;AY$9-1,LARGE($I63:OFFSET($I63,0,No_Races-1),AY$7+$BT63+$BU63),0))</f>
        <v>0</v>
      </c>
      <c r="AZ63" s="72">
        <f ca="1">IF(No_Races=0,0,IF(No_Races&gt;AZ$9-1,LARGE($I63:OFFSET($I63,0,No_Races-1),AZ$7+$BT63+$BU63),0))</f>
        <v>0</v>
      </c>
      <c r="BA63" s="72">
        <f ca="1">IF(No_Races=0,0,IF(No_Races&gt;BA$9-1,LARGE($I63:OFFSET($I63,0,No_Races-1),BA$7+$BT63+$BU63),0))</f>
        <v>0</v>
      </c>
      <c r="BB63" s="72">
        <f ca="1">IF(No_Races=0,0,IF(No_Races&gt;BB$9-1,LARGE($I63:OFFSET($I63,0,No_Races-1),BB$7+$BT63+$BU63),0))</f>
        <v>0</v>
      </c>
      <c r="BC63" s="72">
        <f ca="1">IF(No_Races=0,0,IF(No_Races&gt;BC$9-1,LARGE($I63:OFFSET($I63,0,No_Races-1),BC$7+$BT63+$BU63),0))</f>
        <v>0</v>
      </c>
      <c r="BD63" s="72">
        <f ca="1">IF(No_Races=0,0,IF(No_Races&gt;BD$9-1,LARGE($I63:OFFSET($I63,0,No_Races-1),BD$7+$BT63+$BU63),0))</f>
        <v>0</v>
      </c>
      <c r="BE63" s="72" t="str">
        <f>IF(B63="","",G63/1000+INT((AX63-SUM(AY63:BD63))*1000)/1000+IF(COUNTIF(Summary!$D$7:$D$90,C63)&lt;1,0,VLOOKUP(C63,Summary!$D$7:$F$90,3,FALSE)/10000))</f>
        <v/>
      </c>
      <c r="BF63" s="72" t="str">
        <f t="shared" si="57"/>
        <v/>
      </c>
      <c r="BG63" s="73" t="str">
        <f t="shared" si="58"/>
        <v/>
      </c>
      <c r="BH63" s="73" t="str">
        <f t="shared" si="59"/>
        <v/>
      </c>
      <c r="BI63" s="73" t="str">
        <f t="shared" si="60"/>
        <v/>
      </c>
      <c r="BJ63" s="73" t="str">
        <f t="shared" si="61"/>
        <v/>
      </c>
      <c r="BK63" s="73" t="str">
        <f t="shared" si="62"/>
        <v/>
      </c>
      <c r="BL63" s="73" t="str">
        <f t="shared" si="63"/>
        <v/>
      </c>
      <c r="BM63" s="73" t="str">
        <f t="shared" si="64"/>
        <v/>
      </c>
      <c r="BN63" s="73" t="str">
        <f t="shared" si="65"/>
        <v/>
      </c>
      <c r="BO63" s="73" t="str">
        <f t="shared" si="66"/>
        <v/>
      </c>
      <c r="BP63" s="73" t="str">
        <f t="shared" si="67"/>
        <v/>
      </c>
      <c r="BQ63" s="74" t="str">
        <f t="shared" si="55"/>
        <v/>
      </c>
      <c r="BR63" s="75" t="str">
        <f t="shared" si="56"/>
        <v/>
      </c>
      <c r="BS63" s="76" t="str">
        <f t="shared" si="68"/>
        <v/>
      </c>
      <c r="BT63" s="135" t="str">
        <f>IF(B63="","",COUNTIF(I63:I63,'Race results'!$J$3)+COUNTIF(I63:I63,'Race results'!$K$3))</f>
        <v/>
      </c>
      <c r="BU63" s="135" t="str">
        <f>IF(B63="","",COUNTIF(J63:AW63,'Race results'!$J$2)+COUNTIF(J63:AW63,'Race results'!$K$2))</f>
        <v/>
      </c>
      <c r="BV63" s="73">
        <f ca="1">IF(No_Races=0,0,COUNT(I63:OFFSET(I63,0,No_Races-1)))</f>
        <v>0</v>
      </c>
    </row>
    <row r="64" spans="1:74">
      <c r="A64" s="68" t="str">
        <f t="shared" si="11"/>
        <v/>
      </c>
      <c r="B64" s="63"/>
      <c r="C64" s="239"/>
      <c r="D64" s="42"/>
      <c r="E64" s="42"/>
      <c r="F64" s="42"/>
      <c r="G64" s="42"/>
      <c r="H64" s="64" t="str">
        <f t="shared" ca="1" si="12"/>
        <v/>
      </c>
      <c r="I64" s="229" t="str">
        <f t="shared" si="13"/>
        <v/>
      </c>
      <c r="J64" s="229" t="str">
        <f t="shared" si="14"/>
        <v/>
      </c>
      <c r="K64" s="229" t="str">
        <f t="shared" si="15"/>
        <v/>
      </c>
      <c r="L64" s="229" t="str">
        <f t="shared" si="16"/>
        <v/>
      </c>
      <c r="M64" s="229" t="str">
        <f t="shared" si="17"/>
        <v/>
      </c>
      <c r="N64" s="229" t="str">
        <f t="shared" si="18"/>
        <v/>
      </c>
      <c r="O64" s="229" t="str">
        <f t="shared" si="19"/>
        <v/>
      </c>
      <c r="P64" s="229" t="str">
        <f t="shared" si="20"/>
        <v/>
      </c>
      <c r="Q64" s="229" t="str">
        <f t="shared" si="21"/>
        <v/>
      </c>
      <c r="R64" s="229" t="str">
        <f t="shared" si="22"/>
        <v/>
      </c>
      <c r="S64" s="229" t="str">
        <f t="shared" si="23"/>
        <v/>
      </c>
      <c r="T64" s="229" t="str">
        <f t="shared" si="24"/>
        <v/>
      </c>
      <c r="U64" s="229" t="str">
        <f t="shared" si="25"/>
        <v/>
      </c>
      <c r="V64" s="229" t="str">
        <f t="shared" si="26"/>
        <v/>
      </c>
      <c r="W64" s="229" t="str">
        <f t="shared" si="27"/>
        <v/>
      </c>
      <c r="X64" s="229" t="str">
        <f t="shared" si="28"/>
        <v/>
      </c>
      <c r="Y64" s="229" t="str">
        <f t="shared" si="29"/>
        <v/>
      </c>
      <c r="Z64" s="229" t="str">
        <f t="shared" si="30"/>
        <v/>
      </c>
      <c r="AA64" s="229" t="str">
        <f t="shared" si="31"/>
        <v/>
      </c>
      <c r="AB64" s="229" t="str">
        <f t="shared" si="32"/>
        <v/>
      </c>
      <c r="AC64" s="229" t="str">
        <f t="shared" si="33"/>
        <v/>
      </c>
      <c r="AD64" s="229" t="str">
        <f t="shared" si="34"/>
        <v/>
      </c>
      <c r="AE64" s="229" t="str">
        <f t="shared" si="35"/>
        <v/>
      </c>
      <c r="AF64" s="229" t="str">
        <f t="shared" si="36"/>
        <v/>
      </c>
      <c r="AG64" s="229" t="str">
        <f t="shared" si="37"/>
        <v/>
      </c>
      <c r="AH64" s="229" t="str">
        <f t="shared" si="38"/>
        <v/>
      </c>
      <c r="AI64" s="229" t="str">
        <f t="shared" si="39"/>
        <v/>
      </c>
      <c r="AJ64" s="229" t="str">
        <f t="shared" si="40"/>
        <v/>
      </c>
      <c r="AK64" s="229" t="str">
        <f t="shared" si="41"/>
        <v/>
      </c>
      <c r="AL64" s="229" t="str">
        <f t="shared" si="42"/>
        <v/>
      </c>
      <c r="AM64" s="229" t="str">
        <f t="shared" si="43"/>
        <v/>
      </c>
      <c r="AN64" s="229" t="str">
        <f t="shared" si="44"/>
        <v/>
      </c>
      <c r="AO64" s="229" t="str">
        <f t="shared" si="45"/>
        <v/>
      </c>
      <c r="AP64" s="229" t="str">
        <f t="shared" si="46"/>
        <v/>
      </c>
      <c r="AQ64" s="229" t="str">
        <f t="shared" si="47"/>
        <v/>
      </c>
      <c r="AR64" s="229" t="str">
        <f t="shared" si="48"/>
        <v/>
      </c>
      <c r="AS64" s="229" t="str">
        <f t="shared" si="49"/>
        <v/>
      </c>
      <c r="AT64" s="229" t="str">
        <f t="shared" si="50"/>
        <v/>
      </c>
      <c r="AU64" s="229" t="str">
        <f t="shared" si="51"/>
        <v/>
      </c>
      <c r="AV64" s="229" t="str">
        <f t="shared" si="52"/>
        <v/>
      </c>
      <c r="AW64" s="230" t="str">
        <f t="shared" si="53"/>
        <v/>
      </c>
      <c r="AX64" s="15">
        <f ca="1">IF(No_Races=0,0,SUM(I64:OFFSET(I64,0,No_Races-1)))</f>
        <v>0</v>
      </c>
      <c r="AY64" s="15">
        <f ca="1">IF(No_Races=0,0,IF(No_Races&gt;AY$9-1,LARGE($I64:OFFSET($I64,0,No_Races-1),AY$7+$BT64+$BU64),0))</f>
        <v>0</v>
      </c>
      <c r="AZ64" s="15">
        <f ca="1">IF(No_Races=0,0,IF(No_Races&gt;AZ$9-1,LARGE($I64:OFFSET($I64,0,No_Races-1),AZ$7+$BT64+$BU64),0))</f>
        <v>0</v>
      </c>
      <c r="BA64" s="15">
        <f ca="1">IF(No_Races=0,0,IF(No_Races&gt;BA$9-1,LARGE($I64:OFFSET($I64,0,No_Races-1),BA$7+$BT64+$BU64),0))</f>
        <v>0</v>
      </c>
      <c r="BB64" s="15">
        <f ca="1">IF(No_Races=0,0,IF(No_Races&gt;BB$9-1,LARGE($I64:OFFSET($I64,0,No_Races-1),BB$7+$BT64+$BU64),0))</f>
        <v>0</v>
      </c>
      <c r="BC64" s="15">
        <f ca="1">IF(No_Races=0,0,IF(No_Races&gt;BC$9-1,LARGE($I64:OFFSET($I64,0,No_Races-1),BC$7+$BT64+$BU64),0))</f>
        <v>0</v>
      </c>
      <c r="BD64" s="15">
        <f ca="1">IF(No_Races=0,0,IF(No_Races&gt;BD$9-1,LARGE($I64:OFFSET($I64,0,No_Races-1),BD$7+$BT64+$BU64),0))</f>
        <v>0</v>
      </c>
      <c r="BE64" s="15" t="str">
        <f>IF(B64="","",G64/1000+INT((AX64-SUM(AY64:BD64))*1000)/1000+IF(COUNTIF(Summary!$D$7:$D$90,C64)&lt;1,0,VLOOKUP(C64,Summary!$D$7:$F$90,3,FALSE)/10000))</f>
        <v/>
      </c>
      <c r="BF64" s="15" t="str">
        <f t="shared" si="57"/>
        <v/>
      </c>
      <c r="BG64" t="str">
        <f t="shared" si="58"/>
        <v/>
      </c>
      <c r="BH64" t="str">
        <f t="shared" si="59"/>
        <v/>
      </c>
      <c r="BI64" t="str">
        <f t="shared" si="60"/>
        <v/>
      </c>
      <c r="BJ64" t="str">
        <f t="shared" si="61"/>
        <v/>
      </c>
      <c r="BK64" t="str">
        <f t="shared" si="62"/>
        <v/>
      </c>
      <c r="BL64" t="str">
        <f t="shared" si="63"/>
        <v/>
      </c>
      <c r="BM64" t="str">
        <f t="shared" si="64"/>
        <v/>
      </c>
      <c r="BN64" t="str">
        <f t="shared" si="65"/>
        <v/>
      </c>
      <c r="BO64" t="str">
        <f t="shared" si="66"/>
        <v/>
      </c>
      <c r="BP64" t="str">
        <f t="shared" si="67"/>
        <v/>
      </c>
      <c r="BQ64" s="51" t="str">
        <f t="shared" si="55"/>
        <v/>
      </c>
      <c r="BR64" s="16" t="str">
        <f t="shared" si="56"/>
        <v/>
      </c>
      <c r="BS64" s="30" t="str">
        <f t="shared" si="68"/>
        <v/>
      </c>
      <c r="BT64" s="54" t="str">
        <f>IF(B64="","",COUNTIF(I64:I64,'Race results'!$J$3)+COUNTIF(I64:I64,'Race results'!$K$3))</f>
        <v/>
      </c>
      <c r="BU64" s="54" t="str">
        <f>IF(B64="","",COUNTIF(J64:AW64,'Race results'!$J$2)+COUNTIF(J64:AW64,'Race results'!$K$2))</f>
        <v/>
      </c>
      <c r="BV64">
        <f ca="1">IF(No_Races=0,0,COUNT(I64:OFFSET(I64,0,No_Races-1)))</f>
        <v>0</v>
      </c>
    </row>
    <row r="65" spans="1:74">
      <c r="A65" s="68" t="str">
        <f t="shared" si="11"/>
        <v/>
      </c>
      <c r="B65" s="77"/>
      <c r="C65" s="244"/>
      <c r="D65" s="78"/>
      <c r="E65" s="78"/>
      <c r="F65" s="78"/>
      <c r="G65" s="78"/>
      <c r="H65" s="64" t="str">
        <f t="shared" ca="1" si="12"/>
        <v/>
      </c>
      <c r="I65" s="229" t="str">
        <f t="shared" si="13"/>
        <v/>
      </c>
      <c r="J65" s="229" t="str">
        <f t="shared" si="14"/>
        <v/>
      </c>
      <c r="K65" s="229" t="str">
        <f t="shared" si="15"/>
        <v/>
      </c>
      <c r="L65" s="229" t="str">
        <f t="shared" si="16"/>
        <v/>
      </c>
      <c r="M65" s="229" t="str">
        <f t="shared" si="17"/>
        <v/>
      </c>
      <c r="N65" s="229" t="str">
        <f t="shared" si="18"/>
        <v/>
      </c>
      <c r="O65" s="229" t="str">
        <f t="shared" si="19"/>
        <v/>
      </c>
      <c r="P65" s="229" t="str">
        <f t="shared" si="20"/>
        <v/>
      </c>
      <c r="Q65" s="229" t="str">
        <f t="shared" si="21"/>
        <v/>
      </c>
      <c r="R65" s="229" t="str">
        <f t="shared" si="22"/>
        <v/>
      </c>
      <c r="S65" s="229" t="str">
        <f t="shared" si="23"/>
        <v/>
      </c>
      <c r="T65" s="229" t="str">
        <f t="shared" si="24"/>
        <v/>
      </c>
      <c r="U65" s="229" t="str">
        <f t="shared" si="25"/>
        <v/>
      </c>
      <c r="V65" s="229" t="str">
        <f t="shared" si="26"/>
        <v/>
      </c>
      <c r="W65" s="229" t="str">
        <f t="shared" si="27"/>
        <v/>
      </c>
      <c r="X65" s="229" t="str">
        <f t="shared" si="28"/>
        <v/>
      </c>
      <c r="Y65" s="229" t="str">
        <f t="shared" si="29"/>
        <v/>
      </c>
      <c r="Z65" s="229" t="str">
        <f t="shared" si="30"/>
        <v/>
      </c>
      <c r="AA65" s="229" t="str">
        <f t="shared" si="31"/>
        <v/>
      </c>
      <c r="AB65" s="229" t="str">
        <f t="shared" si="32"/>
        <v/>
      </c>
      <c r="AC65" s="229" t="str">
        <f t="shared" si="33"/>
        <v/>
      </c>
      <c r="AD65" s="229" t="str">
        <f t="shared" si="34"/>
        <v/>
      </c>
      <c r="AE65" s="229" t="str">
        <f t="shared" si="35"/>
        <v/>
      </c>
      <c r="AF65" s="229" t="str">
        <f t="shared" si="36"/>
        <v/>
      </c>
      <c r="AG65" s="229" t="str">
        <f t="shared" si="37"/>
        <v/>
      </c>
      <c r="AH65" s="229" t="str">
        <f t="shared" si="38"/>
        <v/>
      </c>
      <c r="AI65" s="229" t="str">
        <f t="shared" si="39"/>
        <v/>
      </c>
      <c r="AJ65" s="229" t="str">
        <f t="shared" si="40"/>
        <v/>
      </c>
      <c r="AK65" s="229" t="str">
        <f t="shared" si="41"/>
        <v/>
      </c>
      <c r="AL65" s="229" t="str">
        <f t="shared" si="42"/>
        <v/>
      </c>
      <c r="AM65" s="229" t="str">
        <f t="shared" si="43"/>
        <v/>
      </c>
      <c r="AN65" s="229" t="str">
        <f t="shared" si="44"/>
        <v/>
      </c>
      <c r="AO65" s="229" t="str">
        <f t="shared" si="45"/>
        <v/>
      </c>
      <c r="AP65" s="229" t="str">
        <f t="shared" si="46"/>
        <v/>
      </c>
      <c r="AQ65" s="229" t="str">
        <f t="shared" si="47"/>
        <v/>
      </c>
      <c r="AR65" s="229" t="str">
        <f t="shared" si="48"/>
        <v/>
      </c>
      <c r="AS65" s="229" t="str">
        <f t="shared" si="49"/>
        <v/>
      </c>
      <c r="AT65" s="229" t="str">
        <f t="shared" si="50"/>
        <v/>
      </c>
      <c r="AU65" s="229" t="str">
        <f t="shared" si="51"/>
        <v/>
      </c>
      <c r="AV65" s="229" t="str">
        <f t="shared" si="52"/>
        <v/>
      </c>
      <c r="AW65" s="230" t="str">
        <f t="shared" si="53"/>
        <v/>
      </c>
      <c r="AX65" s="15">
        <f ca="1">IF(No_Races=0,0,SUM(I65:OFFSET(I65,0,No_Races-1)))</f>
        <v>0</v>
      </c>
      <c r="AY65" s="15">
        <f ca="1">IF(No_Races=0,0,IF(No_Races&gt;AY$9-1,LARGE($I65:OFFSET($I65,0,No_Races-1),AY$7+$BT65+$BU65),0))</f>
        <v>0</v>
      </c>
      <c r="AZ65" s="15">
        <f ca="1">IF(No_Races=0,0,IF(No_Races&gt;AZ$9-1,LARGE($I65:OFFSET($I65,0,No_Races-1),AZ$7+$BT65+$BU65),0))</f>
        <v>0</v>
      </c>
      <c r="BA65" s="15">
        <f ca="1">IF(No_Races=0,0,IF(No_Races&gt;BA$9-1,LARGE($I65:OFFSET($I65,0,No_Races-1),BA$7+$BT65+$BU65),0))</f>
        <v>0</v>
      </c>
      <c r="BB65" s="15">
        <f ca="1">IF(No_Races=0,0,IF(No_Races&gt;BB$9-1,LARGE($I65:OFFSET($I65,0,No_Races-1),BB$7+$BT65+$BU65),0))</f>
        <v>0</v>
      </c>
      <c r="BC65" s="15">
        <f ca="1">IF(No_Races=0,0,IF(No_Races&gt;BC$9-1,LARGE($I65:OFFSET($I65,0,No_Races-1),BC$7+$BT65+$BU65),0))</f>
        <v>0</v>
      </c>
      <c r="BD65" s="15">
        <f ca="1">IF(No_Races=0,0,IF(No_Races&gt;BD$9-1,LARGE($I65:OFFSET($I65,0,No_Races-1),BD$7+$BT65+$BU65),0))</f>
        <v>0</v>
      </c>
      <c r="BE65" s="15" t="str">
        <f>IF(B65="","",G65/1000+INT((AX65-SUM(AY65:BD65))*1000)/1000+IF(COUNTIF(Summary!$D$7:$D$90,C65)&lt;1,0,VLOOKUP(C65,Summary!$D$7:$F$90,3,FALSE)/10000))</f>
        <v/>
      </c>
      <c r="BF65" s="15" t="str">
        <f t="shared" si="57"/>
        <v/>
      </c>
      <c r="BG65" t="str">
        <f t="shared" si="58"/>
        <v/>
      </c>
      <c r="BH65" t="str">
        <f t="shared" si="59"/>
        <v/>
      </c>
      <c r="BI65" t="str">
        <f t="shared" si="60"/>
        <v/>
      </c>
      <c r="BJ65" t="str">
        <f t="shared" si="61"/>
        <v/>
      </c>
      <c r="BK65" t="str">
        <f t="shared" si="62"/>
        <v/>
      </c>
      <c r="BL65" t="str">
        <f t="shared" si="63"/>
        <v/>
      </c>
      <c r="BM65" t="str">
        <f t="shared" si="64"/>
        <v/>
      </c>
      <c r="BN65" t="str">
        <f t="shared" si="65"/>
        <v/>
      </c>
      <c r="BO65" t="str">
        <f t="shared" si="66"/>
        <v/>
      </c>
      <c r="BP65" t="str">
        <f t="shared" si="67"/>
        <v/>
      </c>
      <c r="BQ65" s="51" t="str">
        <f t="shared" si="55"/>
        <v/>
      </c>
      <c r="BR65" s="16" t="str">
        <f t="shared" si="56"/>
        <v/>
      </c>
      <c r="BS65" s="30" t="str">
        <f t="shared" si="68"/>
        <v/>
      </c>
      <c r="BT65" s="54" t="str">
        <f>IF(B65="","",COUNTIF(I65:I65,'Race results'!$J$3)+COUNTIF(I65:I65,'Race results'!$K$3))</f>
        <v/>
      </c>
      <c r="BU65" s="54" t="str">
        <f>IF(B65="","",COUNTIF(J65:AW65,'Race results'!$J$2)+COUNTIF(J65:AW65,'Race results'!$K$2))</f>
        <v/>
      </c>
      <c r="BV65">
        <f ca="1">IF(No_Races=0,0,COUNT(I65:OFFSET(I65,0,No_Races-1)))</f>
        <v>0</v>
      </c>
    </row>
    <row r="66" spans="1:74" s="73" customFormat="1" ht="13.5" thickBot="1">
      <c r="A66" s="68" t="str">
        <f t="shared" si="11"/>
        <v/>
      </c>
      <c r="B66" s="69"/>
      <c r="C66" s="225"/>
      <c r="D66" s="70"/>
      <c r="E66" s="70"/>
      <c r="F66" s="70"/>
      <c r="G66" s="70"/>
      <c r="H66" s="71" t="str">
        <f t="shared" ca="1" si="12"/>
        <v/>
      </c>
      <c r="I66" s="231" t="str">
        <f t="shared" si="13"/>
        <v/>
      </c>
      <c r="J66" s="231" t="str">
        <f t="shared" si="14"/>
        <v/>
      </c>
      <c r="K66" s="231" t="str">
        <f t="shared" si="15"/>
        <v/>
      </c>
      <c r="L66" s="231" t="str">
        <f t="shared" si="16"/>
        <v/>
      </c>
      <c r="M66" s="231" t="str">
        <f t="shared" si="17"/>
        <v/>
      </c>
      <c r="N66" s="231" t="str">
        <f t="shared" si="18"/>
        <v/>
      </c>
      <c r="O66" s="231" t="str">
        <f t="shared" si="19"/>
        <v/>
      </c>
      <c r="P66" s="231" t="str">
        <f t="shared" si="20"/>
        <v/>
      </c>
      <c r="Q66" s="231" t="str">
        <f t="shared" si="21"/>
        <v/>
      </c>
      <c r="R66" s="231" t="str">
        <f t="shared" si="22"/>
        <v/>
      </c>
      <c r="S66" s="231" t="str">
        <f t="shared" si="23"/>
        <v/>
      </c>
      <c r="T66" s="231" t="str">
        <f t="shared" si="24"/>
        <v/>
      </c>
      <c r="U66" s="231" t="str">
        <f t="shared" si="25"/>
        <v/>
      </c>
      <c r="V66" s="231" t="str">
        <f t="shared" si="26"/>
        <v/>
      </c>
      <c r="W66" s="231" t="str">
        <f t="shared" si="27"/>
        <v/>
      </c>
      <c r="X66" s="231" t="str">
        <f t="shared" si="28"/>
        <v/>
      </c>
      <c r="Y66" s="231" t="str">
        <f t="shared" si="29"/>
        <v/>
      </c>
      <c r="Z66" s="231" t="str">
        <f t="shared" si="30"/>
        <v/>
      </c>
      <c r="AA66" s="231" t="str">
        <f t="shared" si="31"/>
        <v/>
      </c>
      <c r="AB66" s="231" t="str">
        <f t="shared" si="32"/>
        <v/>
      </c>
      <c r="AC66" s="231" t="str">
        <f t="shared" si="33"/>
        <v/>
      </c>
      <c r="AD66" s="231" t="str">
        <f t="shared" si="34"/>
        <v/>
      </c>
      <c r="AE66" s="231" t="str">
        <f t="shared" si="35"/>
        <v/>
      </c>
      <c r="AF66" s="231" t="str">
        <f t="shared" si="36"/>
        <v/>
      </c>
      <c r="AG66" s="231" t="str">
        <f t="shared" si="37"/>
        <v/>
      </c>
      <c r="AH66" s="231" t="str">
        <f t="shared" si="38"/>
        <v/>
      </c>
      <c r="AI66" s="231" t="str">
        <f t="shared" si="39"/>
        <v/>
      </c>
      <c r="AJ66" s="231" t="str">
        <f t="shared" si="40"/>
        <v/>
      </c>
      <c r="AK66" s="231" t="str">
        <f t="shared" si="41"/>
        <v/>
      </c>
      <c r="AL66" s="231" t="str">
        <f t="shared" si="42"/>
        <v/>
      </c>
      <c r="AM66" s="231" t="str">
        <f t="shared" si="43"/>
        <v/>
      </c>
      <c r="AN66" s="231" t="str">
        <f t="shared" si="44"/>
        <v/>
      </c>
      <c r="AO66" s="231" t="str">
        <f t="shared" si="45"/>
        <v/>
      </c>
      <c r="AP66" s="231" t="str">
        <f t="shared" si="46"/>
        <v/>
      </c>
      <c r="AQ66" s="231" t="str">
        <f t="shared" si="47"/>
        <v/>
      </c>
      <c r="AR66" s="231" t="str">
        <f t="shared" si="48"/>
        <v/>
      </c>
      <c r="AS66" s="231" t="str">
        <f t="shared" si="49"/>
        <v/>
      </c>
      <c r="AT66" s="231" t="str">
        <f t="shared" si="50"/>
        <v/>
      </c>
      <c r="AU66" s="231" t="str">
        <f t="shared" si="51"/>
        <v/>
      </c>
      <c r="AV66" s="231" t="str">
        <f t="shared" si="52"/>
        <v/>
      </c>
      <c r="AW66" s="232" t="str">
        <f t="shared" si="53"/>
        <v/>
      </c>
      <c r="AX66" s="72">
        <f ca="1">IF(No_Races=0,0,SUM(I66:OFFSET(I66,0,No_Races-1)))</f>
        <v>0</v>
      </c>
      <c r="AY66" s="72">
        <f ca="1">IF(No_Races=0,0,IF(No_Races&gt;AY$9-1,LARGE($I66:OFFSET($I66,0,No_Races-1),AY$7+$BT66+$BU66),0))</f>
        <v>0</v>
      </c>
      <c r="AZ66" s="72">
        <f ca="1">IF(No_Races=0,0,IF(No_Races&gt;AZ$9-1,LARGE($I66:OFFSET($I66,0,No_Races-1),AZ$7+$BT66+$BU66),0))</f>
        <v>0</v>
      </c>
      <c r="BA66" s="72">
        <f ca="1">IF(No_Races=0,0,IF(No_Races&gt;BA$9-1,LARGE($I66:OFFSET($I66,0,No_Races-1),BA$7+$BT66+$BU66),0))</f>
        <v>0</v>
      </c>
      <c r="BB66" s="72">
        <f ca="1">IF(No_Races=0,0,IF(No_Races&gt;BB$9-1,LARGE($I66:OFFSET($I66,0,No_Races-1),BB$7+$BT66+$BU66),0))</f>
        <v>0</v>
      </c>
      <c r="BC66" s="72">
        <f ca="1">IF(No_Races=0,0,IF(No_Races&gt;BC$9-1,LARGE($I66:OFFSET($I66,0,No_Races-1),BC$7+$BT66+$BU66),0))</f>
        <v>0</v>
      </c>
      <c r="BD66" s="72">
        <f ca="1">IF(No_Races=0,0,IF(No_Races&gt;BD$9-1,LARGE($I66:OFFSET($I66,0,No_Races-1),BD$7+$BT66+$BU66),0))</f>
        <v>0</v>
      </c>
      <c r="BE66" s="72" t="str">
        <f>IF(B66="","",G66/1000+INT((AX66-SUM(AY66:BD66))*1000)/1000+IF(COUNTIF(Summary!$D$7:$D$90,C66)&lt;1,0,VLOOKUP(C66,Summary!$D$7:$F$90,3,FALSE)/10000))</f>
        <v/>
      </c>
      <c r="BF66" s="72" t="str">
        <f t="shared" si="57"/>
        <v/>
      </c>
      <c r="BG66" s="73" t="str">
        <f t="shared" si="58"/>
        <v/>
      </c>
      <c r="BH66" s="73" t="str">
        <f t="shared" si="59"/>
        <v/>
      </c>
      <c r="BI66" s="73" t="str">
        <f t="shared" si="60"/>
        <v/>
      </c>
      <c r="BJ66" s="73" t="str">
        <f t="shared" si="61"/>
        <v/>
      </c>
      <c r="BK66" s="73" t="str">
        <f t="shared" si="62"/>
        <v/>
      </c>
      <c r="BL66" s="73" t="str">
        <f t="shared" si="63"/>
        <v/>
      </c>
      <c r="BM66" s="73" t="str">
        <f t="shared" si="64"/>
        <v/>
      </c>
      <c r="BN66" s="73" t="str">
        <f t="shared" si="65"/>
        <v/>
      </c>
      <c r="BO66" s="73" t="str">
        <f t="shared" si="66"/>
        <v/>
      </c>
      <c r="BP66" s="73" t="str">
        <f t="shared" si="67"/>
        <v/>
      </c>
      <c r="BQ66" s="74" t="str">
        <f t="shared" si="55"/>
        <v/>
      </c>
      <c r="BR66" s="75" t="str">
        <f t="shared" si="56"/>
        <v/>
      </c>
      <c r="BS66" s="76" t="str">
        <f t="shared" si="68"/>
        <v/>
      </c>
      <c r="BT66" s="135" t="str">
        <f>IF(B66="","",COUNTIF(I66:I66,'Race results'!$J$3)+COUNTIF(I66:I66,'Race results'!$K$3))</f>
        <v/>
      </c>
      <c r="BU66" s="135" t="str">
        <f>IF(B66="","",COUNTIF(J66:AW66,'Race results'!$J$2)+COUNTIF(J66:AW66,'Race results'!$K$2))</f>
        <v/>
      </c>
      <c r="BV66" s="73">
        <f ca="1">IF(No_Races=0,0,COUNT(I66:OFFSET(I66,0,No_Races-1)))</f>
        <v>0</v>
      </c>
    </row>
    <row r="67" spans="1:74">
      <c r="A67" s="68" t="str">
        <f t="shared" si="11"/>
        <v/>
      </c>
      <c r="B67" s="77"/>
      <c r="C67" s="244"/>
      <c r="D67" s="78"/>
      <c r="E67" s="78"/>
      <c r="F67" s="78"/>
      <c r="G67" s="78"/>
      <c r="H67" s="64" t="str">
        <f t="shared" ca="1" si="12"/>
        <v/>
      </c>
      <c r="I67" s="229" t="str">
        <f t="shared" si="13"/>
        <v/>
      </c>
      <c r="J67" s="229" t="str">
        <f t="shared" si="14"/>
        <v/>
      </c>
      <c r="K67" s="229" t="str">
        <f t="shared" si="15"/>
        <v/>
      </c>
      <c r="L67" s="229" t="str">
        <f t="shared" si="16"/>
        <v/>
      </c>
      <c r="M67" s="229" t="str">
        <f t="shared" si="17"/>
        <v/>
      </c>
      <c r="N67" s="229" t="str">
        <f t="shared" si="18"/>
        <v/>
      </c>
      <c r="O67" s="229" t="str">
        <f t="shared" si="19"/>
        <v/>
      </c>
      <c r="P67" s="229" t="str">
        <f t="shared" si="20"/>
        <v/>
      </c>
      <c r="Q67" s="229" t="str">
        <f t="shared" si="21"/>
        <v/>
      </c>
      <c r="R67" s="229" t="str">
        <f t="shared" si="22"/>
        <v/>
      </c>
      <c r="S67" s="229" t="str">
        <f t="shared" si="23"/>
        <v/>
      </c>
      <c r="T67" s="229" t="str">
        <f t="shared" si="24"/>
        <v/>
      </c>
      <c r="U67" s="229" t="str">
        <f t="shared" si="25"/>
        <v/>
      </c>
      <c r="V67" s="229" t="str">
        <f t="shared" si="26"/>
        <v/>
      </c>
      <c r="W67" s="229" t="str">
        <f t="shared" si="27"/>
        <v/>
      </c>
      <c r="X67" s="229" t="str">
        <f t="shared" si="28"/>
        <v/>
      </c>
      <c r="Y67" s="229" t="str">
        <f t="shared" si="29"/>
        <v/>
      </c>
      <c r="Z67" s="229" t="str">
        <f t="shared" si="30"/>
        <v/>
      </c>
      <c r="AA67" s="229" t="str">
        <f t="shared" si="31"/>
        <v/>
      </c>
      <c r="AB67" s="229" t="str">
        <f t="shared" si="32"/>
        <v/>
      </c>
      <c r="AC67" s="229" t="str">
        <f t="shared" si="33"/>
        <v/>
      </c>
      <c r="AD67" s="229" t="str">
        <f t="shared" si="34"/>
        <v/>
      </c>
      <c r="AE67" s="229" t="str">
        <f t="shared" si="35"/>
        <v/>
      </c>
      <c r="AF67" s="229" t="str">
        <f t="shared" si="36"/>
        <v/>
      </c>
      <c r="AG67" s="229" t="str">
        <f t="shared" si="37"/>
        <v/>
      </c>
      <c r="AH67" s="229" t="str">
        <f t="shared" si="38"/>
        <v/>
      </c>
      <c r="AI67" s="229" t="str">
        <f t="shared" si="39"/>
        <v/>
      </c>
      <c r="AJ67" s="229" t="str">
        <f t="shared" si="40"/>
        <v/>
      </c>
      <c r="AK67" s="229" t="str">
        <f t="shared" si="41"/>
        <v/>
      </c>
      <c r="AL67" s="229" t="str">
        <f t="shared" si="42"/>
        <v/>
      </c>
      <c r="AM67" s="229" t="str">
        <f t="shared" si="43"/>
        <v/>
      </c>
      <c r="AN67" s="229" t="str">
        <f t="shared" si="44"/>
        <v/>
      </c>
      <c r="AO67" s="229" t="str">
        <f t="shared" si="45"/>
        <v/>
      </c>
      <c r="AP67" s="229" t="str">
        <f t="shared" si="46"/>
        <v/>
      </c>
      <c r="AQ67" s="229" t="str">
        <f t="shared" si="47"/>
        <v/>
      </c>
      <c r="AR67" s="229" t="str">
        <f t="shared" si="48"/>
        <v/>
      </c>
      <c r="AS67" s="229" t="str">
        <f t="shared" si="49"/>
        <v/>
      </c>
      <c r="AT67" s="229" t="str">
        <f t="shared" si="50"/>
        <v/>
      </c>
      <c r="AU67" s="229" t="str">
        <f t="shared" si="51"/>
        <v/>
      </c>
      <c r="AV67" s="229" t="str">
        <f t="shared" si="52"/>
        <v/>
      </c>
      <c r="AW67" s="230" t="str">
        <f t="shared" si="53"/>
        <v/>
      </c>
      <c r="AX67" s="15">
        <f ca="1">IF(No_Races=0,0,SUM(I67:OFFSET(I67,0,No_Races-1)))</f>
        <v>0</v>
      </c>
      <c r="AY67" s="15">
        <f ca="1">IF(No_Races=0,0,IF(No_Races&gt;AY$9-1,LARGE($I67:OFFSET($I67,0,No_Races-1),AY$7+$BT67+$BU67),0))</f>
        <v>0</v>
      </c>
      <c r="AZ67" s="15">
        <f ca="1">IF(No_Races=0,0,IF(No_Races&gt;AZ$9-1,LARGE($I67:OFFSET($I67,0,No_Races-1),AZ$7+$BT67+$BU67),0))</f>
        <v>0</v>
      </c>
      <c r="BA67" s="15">
        <f ca="1">IF(No_Races=0,0,IF(No_Races&gt;BA$9-1,LARGE($I67:OFFSET($I67,0,No_Races-1),BA$7+$BT67+$BU67),0))</f>
        <v>0</v>
      </c>
      <c r="BB67" s="15">
        <f ca="1">IF(No_Races=0,0,IF(No_Races&gt;BB$9-1,LARGE($I67:OFFSET($I67,0,No_Races-1),BB$7+$BT67+$BU67),0))</f>
        <v>0</v>
      </c>
      <c r="BC67" s="15">
        <f ca="1">IF(No_Races=0,0,IF(No_Races&gt;BC$9-1,LARGE($I67:OFFSET($I67,0,No_Races-1),BC$7+$BT67+$BU67),0))</f>
        <v>0</v>
      </c>
      <c r="BD67" s="15">
        <f ca="1">IF(No_Races=0,0,IF(No_Races&gt;BD$9-1,LARGE($I67:OFFSET($I67,0,No_Races-1),BD$7+$BT67+$BU67),0))</f>
        <v>0</v>
      </c>
      <c r="BE67" s="15" t="str">
        <f>IF(B67="","",G67/1000+INT((AX67-SUM(AY67:BD67))*1000)/1000+IF(COUNTIF(Summary!$D$7:$D$90,C67)&lt;1,0,VLOOKUP(C67,Summary!$D$7:$F$90,3,FALSE)/10000))</f>
        <v/>
      </c>
      <c r="BF67" s="15" t="str">
        <f t="shared" si="57"/>
        <v/>
      </c>
      <c r="BG67" t="str">
        <f t="shared" si="58"/>
        <v/>
      </c>
      <c r="BH67" t="str">
        <f t="shared" si="59"/>
        <v/>
      </c>
      <c r="BI67" t="str">
        <f t="shared" si="60"/>
        <v/>
      </c>
      <c r="BJ67" t="str">
        <f t="shared" si="61"/>
        <v/>
      </c>
      <c r="BK67" t="str">
        <f t="shared" si="62"/>
        <v/>
      </c>
      <c r="BL67" t="str">
        <f t="shared" si="63"/>
        <v/>
      </c>
      <c r="BM67" t="str">
        <f t="shared" si="64"/>
        <v/>
      </c>
      <c r="BN67" t="str">
        <f t="shared" si="65"/>
        <v/>
      </c>
      <c r="BO67" t="str">
        <f t="shared" si="66"/>
        <v/>
      </c>
      <c r="BP67" t="str">
        <f t="shared" si="67"/>
        <v/>
      </c>
      <c r="BQ67" s="51" t="str">
        <f t="shared" si="55"/>
        <v/>
      </c>
      <c r="BR67" s="16" t="str">
        <f t="shared" si="56"/>
        <v/>
      </c>
      <c r="BS67" s="30" t="str">
        <f t="shared" si="68"/>
        <v/>
      </c>
      <c r="BT67" s="54" t="str">
        <f>IF(B67="","",COUNTIF(I67:I67,'Race results'!$J$3)+COUNTIF(I67:I67,'Race results'!$K$3))</f>
        <v/>
      </c>
      <c r="BU67" s="54" t="str">
        <f>IF(B67="","",COUNTIF(J67:AW67,'Race results'!$J$2)+COUNTIF(J67:AW67,'Race results'!$K$2))</f>
        <v/>
      </c>
      <c r="BV67">
        <f ca="1">IF(No_Races=0,0,COUNT(I67:OFFSET(I67,0,No_Races-1)))</f>
        <v>0</v>
      </c>
    </row>
    <row r="68" spans="1:74">
      <c r="A68" s="68" t="str">
        <f t="shared" si="11"/>
        <v/>
      </c>
      <c r="B68" s="63"/>
      <c r="C68" s="239"/>
      <c r="D68" s="42"/>
      <c r="E68" s="42"/>
      <c r="F68" s="42"/>
      <c r="G68" s="42"/>
      <c r="H68" s="64" t="str">
        <f t="shared" ca="1" si="12"/>
        <v/>
      </c>
      <c r="I68" s="229" t="str">
        <f t="shared" si="13"/>
        <v/>
      </c>
      <c r="J68" s="229" t="str">
        <f t="shared" si="14"/>
        <v/>
      </c>
      <c r="K68" s="229" t="str">
        <f t="shared" si="15"/>
        <v/>
      </c>
      <c r="L68" s="229" t="str">
        <f t="shared" si="16"/>
        <v/>
      </c>
      <c r="M68" s="229" t="str">
        <f t="shared" si="17"/>
        <v/>
      </c>
      <c r="N68" s="229" t="str">
        <f t="shared" si="18"/>
        <v/>
      </c>
      <c r="O68" s="229" t="str">
        <f t="shared" si="19"/>
        <v/>
      </c>
      <c r="P68" s="229" t="str">
        <f t="shared" si="20"/>
        <v/>
      </c>
      <c r="Q68" s="229" t="str">
        <f t="shared" si="21"/>
        <v/>
      </c>
      <c r="R68" s="229" t="str">
        <f t="shared" si="22"/>
        <v/>
      </c>
      <c r="S68" s="229" t="str">
        <f t="shared" si="23"/>
        <v/>
      </c>
      <c r="T68" s="229" t="str">
        <f t="shared" si="24"/>
        <v/>
      </c>
      <c r="U68" s="229" t="str">
        <f t="shared" si="25"/>
        <v/>
      </c>
      <c r="V68" s="229" t="str">
        <f t="shared" si="26"/>
        <v/>
      </c>
      <c r="W68" s="229" t="str">
        <f t="shared" si="27"/>
        <v/>
      </c>
      <c r="X68" s="229" t="str">
        <f t="shared" si="28"/>
        <v/>
      </c>
      <c r="Y68" s="229" t="str">
        <f t="shared" si="29"/>
        <v/>
      </c>
      <c r="Z68" s="229" t="str">
        <f t="shared" si="30"/>
        <v/>
      </c>
      <c r="AA68" s="229" t="str">
        <f t="shared" si="31"/>
        <v/>
      </c>
      <c r="AB68" s="229" t="str">
        <f t="shared" si="32"/>
        <v/>
      </c>
      <c r="AC68" s="229" t="str">
        <f t="shared" si="33"/>
        <v/>
      </c>
      <c r="AD68" s="229" t="str">
        <f t="shared" si="34"/>
        <v/>
      </c>
      <c r="AE68" s="229" t="str">
        <f t="shared" si="35"/>
        <v/>
      </c>
      <c r="AF68" s="229" t="str">
        <f t="shared" si="36"/>
        <v/>
      </c>
      <c r="AG68" s="229" t="str">
        <f t="shared" si="37"/>
        <v/>
      </c>
      <c r="AH68" s="229" t="str">
        <f t="shared" si="38"/>
        <v/>
      </c>
      <c r="AI68" s="229" t="str">
        <f t="shared" si="39"/>
        <v/>
      </c>
      <c r="AJ68" s="229" t="str">
        <f t="shared" si="40"/>
        <v/>
      </c>
      <c r="AK68" s="229" t="str">
        <f t="shared" si="41"/>
        <v/>
      </c>
      <c r="AL68" s="229" t="str">
        <f t="shared" si="42"/>
        <v/>
      </c>
      <c r="AM68" s="229" t="str">
        <f t="shared" si="43"/>
        <v/>
      </c>
      <c r="AN68" s="229" t="str">
        <f t="shared" si="44"/>
        <v/>
      </c>
      <c r="AO68" s="229" t="str">
        <f t="shared" si="45"/>
        <v/>
      </c>
      <c r="AP68" s="229" t="str">
        <f t="shared" si="46"/>
        <v/>
      </c>
      <c r="AQ68" s="229" t="str">
        <f t="shared" si="47"/>
        <v/>
      </c>
      <c r="AR68" s="229" t="str">
        <f t="shared" si="48"/>
        <v/>
      </c>
      <c r="AS68" s="229" t="str">
        <f t="shared" si="49"/>
        <v/>
      </c>
      <c r="AT68" s="229" t="str">
        <f t="shared" si="50"/>
        <v/>
      </c>
      <c r="AU68" s="229" t="str">
        <f t="shared" si="51"/>
        <v/>
      </c>
      <c r="AV68" s="229" t="str">
        <f t="shared" si="52"/>
        <v/>
      </c>
      <c r="AW68" s="230" t="str">
        <f t="shared" si="53"/>
        <v/>
      </c>
      <c r="AX68" s="15">
        <f ca="1">IF(No_Races=0,0,SUM(I68:OFFSET(I68,0,No_Races-1)))</f>
        <v>0</v>
      </c>
      <c r="AY68" s="15">
        <f ca="1">IF(No_Races=0,0,IF(No_Races&gt;AY$9-1,LARGE($I68:OFFSET($I68,0,No_Races-1),AY$7+$BT68+$BU68),0))</f>
        <v>0</v>
      </c>
      <c r="AZ68" s="15">
        <f ca="1">IF(No_Races=0,0,IF(No_Races&gt;AZ$9-1,LARGE($I68:OFFSET($I68,0,No_Races-1),AZ$7+$BT68+$BU68),0))</f>
        <v>0</v>
      </c>
      <c r="BA68" s="15">
        <f ca="1">IF(No_Races=0,0,IF(No_Races&gt;BA$9-1,LARGE($I68:OFFSET($I68,0,No_Races-1),BA$7+$BT68+$BU68),0))</f>
        <v>0</v>
      </c>
      <c r="BB68" s="15">
        <f ca="1">IF(No_Races=0,0,IF(No_Races&gt;BB$9-1,LARGE($I68:OFFSET($I68,0,No_Races-1),BB$7+$BT68+$BU68),0))</f>
        <v>0</v>
      </c>
      <c r="BC68" s="15">
        <f ca="1">IF(No_Races=0,0,IF(No_Races&gt;BC$9-1,LARGE($I68:OFFSET($I68,0,No_Races-1),BC$7+$BT68+$BU68),0))</f>
        <v>0</v>
      </c>
      <c r="BD68" s="15">
        <f ca="1">IF(No_Races=0,0,IF(No_Races&gt;BD$9-1,LARGE($I68:OFFSET($I68,0,No_Races-1),BD$7+$BT68+$BU68),0))</f>
        <v>0</v>
      </c>
      <c r="BE68" s="15" t="str">
        <f>IF(B68="","",G68/1000+INT((AX68-SUM(AY68:BD68))*1000)/1000+IF(COUNTIF(Summary!$D$7:$D$90,C68)&lt;1,0,VLOOKUP(C68,Summary!$D$7:$F$90,3,FALSE)/10000))</f>
        <v/>
      </c>
      <c r="BF68" s="15" t="str">
        <f t="shared" si="57"/>
        <v/>
      </c>
      <c r="BG68" t="str">
        <f t="shared" si="58"/>
        <v/>
      </c>
      <c r="BH68" t="str">
        <f t="shared" si="59"/>
        <v/>
      </c>
      <c r="BI68" t="str">
        <f t="shared" si="60"/>
        <v/>
      </c>
      <c r="BJ68" t="str">
        <f t="shared" si="61"/>
        <v/>
      </c>
      <c r="BK68" t="str">
        <f t="shared" si="62"/>
        <v/>
      </c>
      <c r="BL68" t="str">
        <f t="shared" si="63"/>
        <v/>
      </c>
      <c r="BM68" t="str">
        <f t="shared" si="64"/>
        <v/>
      </c>
      <c r="BN68" t="str">
        <f t="shared" si="65"/>
        <v/>
      </c>
      <c r="BO68" t="str">
        <f t="shared" si="66"/>
        <v/>
      </c>
      <c r="BP68" t="str">
        <f t="shared" si="67"/>
        <v/>
      </c>
      <c r="BQ68" s="51" t="str">
        <f t="shared" si="55"/>
        <v/>
      </c>
      <c r="BR68" s="16" t="str">
        <f t="shared" si="56"/>
        <v/>
      </c>
      <c r="BS68" s="30" t="str">
        <f t="shared" si="68"/>
        <v/>
      </c>
      <c r="BT68" s="54" t="str">
        <f>IF(B68="","",COUNTIF(I68:I68,'Race results'!$J$3)+COUNTIF(I68:I68,'Race results'!$K$3))</f>
        <v/>
      </c>
      <c r="BU68" s="54" t="str">
        <f>IF(B68="","",COUNTIF(J68:AW68,'Race results'!$J$2)+COUNTIF(J68:AW68,'Race results'!$K$2))</f>
        <v/>
      </c>
      <c r="BV68">
        <f ca="1">IF(No_Races=0,0,COUNT(I68:OFFSET(I68,0,No_Races-1)))</f>
        <v>0</v>
      </c>
    </row>
    <row r="69" spans="1:74" s="73" customFormat="1" ht="13.5" thickBot="1">
      <c r="A69" s="68" t="str">
        <f t="shared" si="11"/>
        <v/>
      </c>
      <c r="B69" s="69"/>
      <c r="C69" s="225"/>
      <c r="D69" s="70"/>
      <c r="E69" s="70"/>
      <c r="F69" s="70"/>
      <c r="G69" s="70"/>
      <c r="H69" s="71" t="str">
        <f t="shared" ca="1" si="12"/>
        <v/>
      </c>
      <c r="I69" s="231" t="str">
        <f t="shared" si="13"/>
        <v/>
      </c>
      <c r="J69" s="231" t="str">
        <f t="shared" si="14"/>
        <v/>
      </c>
      <c r="K69" s="231" t="str">
        <f t="shared" si="15"/>
        <v/>
      </c>
      <c r="L69" s="231" t="str">
        <f t="shared" si="16"/>
        <v/>
      </c>
      <c r="M69" s="231" t="str">
        <f t="shared" si="17"/>
        <v/>
      </c>
      <c r="N69" s="231" t="str">
        <f t="shared" si="18"/>
        <v/>
      </c>
      <c r="O69" s="231" t="str">
        <f t="shared" si="19"/>
        <v/>
      </c>
      <c r="P69" s="231" t="str">
        <f t="shared" si="20"/>
        <v/>
      </c>
      <c r="Q69" s="231" t="str">
        <f t="shared" si="21"/>
        <v/>
      </c>
      <c r="R69" s="231" t="str">
        <f t="shared" si="22"/>
        <v/>
      </c>
      <c r="S69" s="231" t="str">
        <f t="shared" si="23"/>
        <v/>
      </c>
      <c r="T69" s="231" t="str">
        <f t="shared" si="24"/>
        <v/>
      </c>
      <c r="U69" s="231" t="str">
        <f t="shared" si="25"/>
        <v/>
      </c>
      <c r="V69" s="231" t="str">
        <f t="shared" si="26"/>
        <v/>
      </c>
      <c r="W69" s="231" t="str">
        <f t="shared" si="27"/>
        <v/>
      </c>
      <c r="X69" s="231" t="str">
        <f t="shared" si="28"/>
        <v/>
      </c>
      <c r="Y69" s="231" t="str">
        <f t="shared" si="29"/>
        <v/>
      </c>
      <c r="Z69" s="231" t="str">
        <f t="shared" si="30"/>
        <v/>
      </c>
      <c r="AA69" s="231" t="str">
        <f t="shared" si="31"/>
        <v/>
      </c>
      <c r="AB69" s="231" t="str">
        <f t="shared" si="32"/>
        <v/>
      </c>
      <c r="AC69" s="231" t="str">
        <f t="shared" si="33"/>
        <v/>
      </c>
      <c r="AD69" s="231" t="str">
        <f t="shared" si="34"/>
        <v/>
      </c>
      <c r="AE69" s="231" t="str">
        <f t="shared" si="35"/>
        <v/>
      </c>
      <c r="AF69" s="231" t="str">
        <f t="shared" si="36"/>
        <v/>
      </c>
      <c r="AG69" s="231" t="str">
        <f t="shared" si="37"/>
        <v/>
      </c>
      <c r="AH69" s="231" t="str">
        <f t="shared" si="38"/>
        <v/>
      </c>
      <c r="AI69" s="231" t="str">
        <f t="shared" si="39"/>
        <v/>
      </c>
      <c r="AJ69" s="231" t="str">
        <f t="shared" si="40"/>
        <v/>
      </c>
      <c r="AK69" s="231" t="str">
        <f t="shared" si="41"/>
        <v/>
      </c>
      <c r="AL69" s="231" t="str">
        <f t="shared" si="42"/>
        <v/>
      </c>
      <c r="AM69" s="231" t="str">
        <f t="shared" si="43"/>
        <v/>
      </c>
      <c r="AN69" s="231" t="str">
        <f t="shared" si="44"/>
        <v/>
      </c>
      <c r="AO69" s="231" t="str">
        <f t="shared" si="45"/>
        <v/>
      </c>
      <c r="AP69" s="231" t="str">
        <f t="shared" si="46"/>
        <v/>
      </c>
      <c r="AQ69" s="231" t="str">
        <f t="shared" si="47"/>
        <v/>
      </c>
      <c r="AR69" s="231" t="str">
        <f t="shared" si="48"/>
        <v/>
      </c>
      <c r="AS69" s="231" t="str">
        <f t="shared" si="49"/>
        <v/>
      </c>
      <c r="AT69" s="231" t="str">
        <f t="shared" si="50"/>
        <v/>
      </c>
      <c r="AU69" s="231" t="str">
        <f t="shared" si="51"/>
        <v/>
      </c>
      <c r="AV69" s="231" t="str">
        <f t="shared" si="52"/>
        <v/>
      </c>
      <c r="AW69" s="232" t="str">
        <f t="shared" si="53"/>
        <v/>
      </c>
      <c r="AX69" s="72">
        <f ca="1">IF(No_Races=0,0,SUM(I69:OFFSET(I69,0,No_Races-1)))</f>
        <v>0</v>
      </c>
      <c r="AY69" s="72">
        <f ca="1">IF(No_Races=0,0,IF(No_Races&gt;AY$9-1,LARGE($I69:OFFSET($I69,0,No_Races-1),AY$7+$BT69+$BU69),0))</f>
        <v>0</v>
      </c>
      <c r="AZ69" s="72">
        <f ca="1">IF(No_Races=0,0,IF(No_Races&gt;AZ$9-1,LARGE($I69:OFFSET($I69,0,No_Races-1),AZ$7+$BT69+$BU69),0))</f>
        <v>0</v>
      </c>
      <c r="BA69" s="72">
        <f ca="1">IF(No_Races=0,0,IF(No_Races&gt;BA$9-1,LARGE($I69:OFFSET($I69,0,No_Races-1),BA$7+$BT69+$BU69),0))</f>
        <v>0</v>
      </c>
      <c r="BB69" s="72">
        <f ca="1">IF(No_Races=0,0,IF(No_Races&gt;BB$9-1,LARGE($I69:OFFSET($I69,0,No_Races-1),BB$7+$BT69+$BU69),0))</f>
        <v>0</v>
      </c>
      <c r="BC69" s="72">
        <f ca="1">IF(No_Races=0,0,IF(No_Races&gt;BC$9-1,LARGE($I69:OFFSET($I69,0,No_Races-1),BC$7+$BT69+$BU69),0))</f>
        <v>0</v>
      </c>
      <c r="BD69" s="72">
        <f ca="1">IF(No_Races=0,0,IF(No_Races&gt;BD$9-1,LARGE($I69:OFFSET($I69,0,No_Races-1),BD$7+$BT69+$BU69),0))</f>
        <v>0</v>
      </c>
      <c r="BE69" s="72" t="str">
        <f>IF(B69="","",G69/1000+INT((AX69-SUM(AY69:BD69))*1000)/1000+IF(COUNTIF(Summary!$D$7:$D$90,C69)&lt;1,0,VLOOKUP(C69,Summary!$D$7:$F$90,3,FALSE)/10000))</f>
        <v/>
      </c>
      <c r="BF69" s="72" t="str">
        <f t="shared" si="57"/>
        <v/>
      </c>
      <c r="BG69" s="73" t="str">
        <f t="shared" si="58"/>
        <v/>
      </c>
      <c r="BH69" s="73" t="str">
        <f t="shared" si="59"/>
        <v/>
      </c>
      <c r="BI69" s="73" t="str">
        <f t="shared" si="60"/>
        <v/>
      </c>
      <c r="BJ69" s="73" t="str">
        <f t="shared" si="61"/>
        <v/>
      </c>
      <c r="BK69" s="73" t="str">
        <f t="shared" si="62"/>
        <v/>
      </c>
      <c r="BL69" s="73" t="str">
        <f t="shared" si="63"/>
        <v/>
      </c>
      <c r="BM69" s="73" t="str">
        <f t="shared" si="64"/>
        <v/>
      </c>
      <c r="BN69" s="73" t="str">
        <f t="shared" si="65"/>
        <v/>
      </c>
      <c r="BO69" s="73" t="str">
        <f t="shared" si="66"/>
        <v/>
      </c>
      <c r="BP69" s="73" t="str">
        <f t="shared" si="67"/>
        <v/>
      </c>
      <c r="BQ69" s="74" t="str">
        <f t="shared" si="55"/>
        <v/>
      </c>
      <c r="BR69" s="75" t="str">
        <f t="shared" si="56"/>
        <v/>
      </c>
      <c r="BS69" s="76" t="str">
        <f t="shared" si="68"/>
        <v/>
      </c>
      <c r="BT69" s="135" t="str">
        <f>IF(B69="","",COUNTIF(I69:I69,'Race results'!$J$3)+COUNTIF(I69:I69,'Race results'!$K$3))</f>
        <v/>
      </c>
      <c r="BU69" s="135" t="str">
        <f>IF(B69="","",COUNTIF(J69:AW69,'Race results'!$J$2)+COUNTIF(J69:AW69,'Race results'!$K$2))</f>
        <v/>
      </c>
      <c r="BV69" s="73">
        <f ca="1">IF(No_Races=0,0,COUNT(I69:OFFSET(I69,0,No_Races-1)))</f>
        <v>0</v>
      </c>
    </row>
    <row r="70" spans="1:74">
      <c r="A70" s="68" t="str">
        <f t="shared" si="11"/>
        <v/>
      </c>
      <c r="B70" s="238"/>
      <c r="C70" s="239"/>
      <c r="D70" s="239"/>
      <c r="E70" s="239"/>
      <c r="F70" s="239"/>
      <c r="G70" s="78"/>
      <c r="H70" s="64" t="str">
        <f t="shared" ca="1" si="12"/>
        <v/>
      </c>
      <c r="I70" s="229" t="str">
        <f t="shared" si="13"/>
        <v/>
      </c>
      <c r="J70" s="229" t="str">
        <f t="shared" si="14"/>
        <v/>
      </c>
      <c r="K70" s="229" t="str">
        <f t="shared" si="15"/>
        <v/>
      </c>
      <c r="L70" s="229" t="str">
        <f t="shared" si="16"/>
        <v/>
      </c>
      <c r="M70" s="229" t="str">
        <f t="shared" si="17"/>
        <v/>
      </c>
      <c r="N70" s="229" t="str">
        <f t="shared" si="18"/>
        <v/>
      </c>
      <c r="O70" s="229" t="str">
        <f t="shared" si="19"/>
        <v/>
      </c>
      <c r="P70" s="229" t="str">
        <f t="shared" si="20"/>
        <v/>
      </c>
      <c r="Q70" s="229" t="str">
        <f t="shared" si="21"/>
        <v/>
      </c>
      <c r="R70" s="229" t="str">
        <f t="shared" si="22"/>
        <v/>
      </c>
      <c r="S70" s="229" t="str">
        <f t="shared" si="23"/>
        <v/>
      </c>
      <c r="T70" s="229" t="str">
        <f t="shared" si="24"/>
        <v/>
      </c>
      <c r="U70" s="229" t="str">
        <f t="shared" si="25"/>
        <v/>
      </c>
      <c r="V70" s="229" t="str">
        <f t="shared" si="26"/>
        <v/>
      </c>
      <c r="W70" s="229" t="str">
        <f t="shared" si="27"/>
        <v/>
      </c>
      <c r="X70" s="229" t="str">
        <f t="shared" si="28"/>
        <v/>
      </c>
      <c r="Y70" s="229" t="str">
        <f t="shared" si="29"/>
        <v/>
      </c>
      <c r="Z70" s="229" t="str">
        <f t="shared" si="30"/>
        <v/>
      </c>
      <c r="AA70" s="229" t="str">
        <f t="shared" si="31"/>
        <v/>
      </c>
      <c r="AB70" s="229" t="str">
        <f t="shared" si="32"/>
        <v/>
      </c>
      <c r="AC70" s="229" t="str">
        <f t="shared" si="33"/>
        <v/>
      </c>
      <c r="AD70" s="229" t="str">
        <f t="shared" si="34"/>
        <v/>
      </c>
      <c r="AE70" s="229" t="str">
        <f t="shared" si="35"/>
        <v/>
      </c>
      <c r="AF70" s="229" t="str">
        <f t="shared" si="36"/>
        <v/>
      </c>
      <c r="AG70" s="229" t="str">
        <f t="shared" si="37"/>
        <v/>
      </c>
      <c r="AH70" s="229" t="str">
        <f t="shared" si="38"/>
        <v/>
      </c>
      <c r="AI70" s="229" t="str">
        <f t="shared" si="39"/>
        <v/>
      </c>
      <c r="AJ70" s="229" t="str">
        <f t="shared" si="40"/>
        <v/>
      </c>
      <c r="AK70" s="229" t="str">
        <f t="shared" si="41"/>
        <v/>
      </c>
      <c r="AL70" s="229" t="str">
        <f t="shared" si="42"/>
        <v/>
      </c>
      <c r="AM70" s="229" t="str">
        <f t="shared" si="43"/>
        <v/>
      </c>
      <c r="AN70" s="229" t="str">
        <f t="shared" si="44"/>
        <v/>
      </c>
      <c r="AO70" s="229" t="str">
        <f t="shared" si="45"/>
        <v/>
      </c>
      <c r="AP70" s="229" t="str">
        <f t="shared" si="46"/>
        <v/>
      </c>
      <c r="AQ70" s="229" t="str">
        <f t="shared" si="47"/>
        <v/>
      </c>
      <c r="AR70" s="229" t="str">
        <f t="shared" si="48"/>
        <v/>
      </c>
      <c r="AS70" s="229" t="str">
        <f t="shared" si="49"/>
        <v/>
      </c>
      <c r="AT70" s="229" t="str">
        <f t="shared" si="50"/>
        <v/>
      </c>
      <c r="AU70" s="229" t="str">
        <f t="shared" si="51"/>
        <v/>
      </c>
      <c r="AV70" s="229" t="str">
        <f t="shared" si="52"/>
        <v/>
      </c>
      <c r="AW70" s="230" t="str">
        <f t="shared" si="53"/>
        <v/>
      </c>
      <c r="AX70" s="15">
        <f ca="1">IF(No_Races=0,0,SUM(I70:OFFSET(I70,0,No_Races-1)))</f>
        <v>0</v>
      </c>
      <c r="AY70" s="15">
        <f ca="1">IF(No_Races=0,0,IF(No_Races&gt;AY$9-1,LARGE($I70:OFFSET($I70,0,No_Races-1),AY$7+$BT70+$BU70),0))</f>
        <v>0</v>
      </c>
      <c r="AZ70" s="15">
        <f ca="1">IF(No_Races=0,0,IF(No_Races&gt;AZ$9-1,LARGE($I70:OFFSET($I70,0,No_Races-1),AZ$7+$BT70+$BU70),0))</f>
        <v>0</v>
      </c>
      <c r="BA70" s="15">
        <f ca="1">IF(No_Races=0,0,IF(No_Races&gt;BA$9-1,LARGE($I70:OFFSET($I70,0,No_Races-1),BA$7+$BT70+$BU70),0))</f>
        <v>0</v>
      </c>
      <c r="BB70" s="15">
        <f ca="1">IF(No_Races=0,0,IF(No_Races&gt;BB$9-1,LARGE($I70:OFFSET($I70,0,No_Races-1),BB$7+$BT70+$BU70),0))</f>
        <v>0</v>
      </c>
      <c r="BC70" s="15">
        <f ca="1">IF(No_Races=0,0,IF(No_Races&gt;BC$9-1,LARGE($I70:OFFSET($I70,0,No_Races-1),BC$7+$BT70+$BU70),0))</f>
        <v>0</v>
      </c>
      <c r="BD70" s="15">
        <f ca="1">IF(No_Races=0,0,IF(No_Races&gt;BD$9-1,LARGE($I70:OFFSET($I70,0,No_Races-1),BD$7+$BT70+$BU70),0))</f>
        <v>0</v>
      </c>
      <c r="BE70" s="15" t="str">
        <f>IF(B70="","",G70/1000+INT((AX70-SUM(AY70:BD70))*1000)/1000+IF(COUNTIF(Summary!$D$7:$D$90,C70)&lt;1,0,VLOOKUP(C70,Summary!$D$7:$F$90,3,FALSE)/10000))</f>
        <v/>
      </c>
      <c r="BF70" s="15" t="str">
        <f t="shared" si="57"/>
        <v/>
      </c>
      <c r="BG70" t="str">
        <f t="shared" si="58"/>
        <v/>
      </c>
      <c r="BH70" t="str">
        <f t="shared" si="59"/>
        <v/>
      </c>
      <c r="BI70" t="str">
        <f t="shared" si="60"/>
        <v/>
      </c>
      <c r="BJ70" t="str">
        <f t="shared" si="61"/>
        <v/>
      </c>
      <c r="BK70" t="str">
        <f t="shared" si="62"/>
        <v/>
      </c>
      <c r="BL70" t="str">
        <f t="shared" si="63"/>
        <v/>
      </c>
      <c r="BM70" t="str">
        <f t="shared" si="64"/>
        <v/>
      </c>
      <c r="BN70" t="str">
        <f t="shared" si="65"/>
        <v/>
      </c>
      <c r="BO70" t="str">
        <f t="shared" si="66"/>
        <v/>
      </c>
      <c r="BP70" t="str">
        <f t="shared" si="67"/>
        <v/>
      </c>
      <c r="BQ70" s="51" t="str">
        <f t="shared" si="55"/>
        <v/>
      </c>
      <c r="BR70" s="16" t="str">
        <f t="shared" si="56"/>
        <v/>
      </c>
      <c r="BS70" s="30" t="str">
        <f t="shared" si="68"/>
        <v/>
      </c>
      <c r="BT70" s="54" t="str">
        <f>IF(B70="","",COUNTIF(I70:I70,'Race results'!$J$3)+COUNTIF(I70:I70,'Race results'!$K$3))</f>
        <v/>
      </c>
      <c r="BU70" s="54" t="str">
        <f>IF(B70="","",COUNTIF(J70:AW70,'Race results'!$J$2)+COUNTIF(J70:AW70,'Race results'!$K$2))</f>
        <v/>
      </c>
      <c r="BV70">
        <f ca="1">IF(No_Races=0,0,COUNT(I70:OFFSET(I70,0,No_Races-1)))</f>
        <v>0</v>
      </c>
    </row>
    <row r="71" spans="1:74">
      <c r="A71" s="68" t="str">
        <f t="shared" si="11"/>
        <v/>
      </c>
      <c r="B71" s="245"/>
      <c r="C71" s="244"/>
      <c r="D71" s="244"/>
      <c r="E71" s="244"/>
      <c r="F71" s="244"/>
      <c r="G71" s="78"/>
      <c r="H71" s="64" t="str">
        <f t="shared" ca="1" si="12"/>
        <v/>
      </c>
      <c r="I71" s="229" t="str">
        <f t="shared" si="13"/>
        <v/>
      </c>
      <c r="J71" s="229" t="str">
        <f t="shared" si="14"/>
        <v/>
      </c>
      <c r="K71" s="229" t="str">
        <f t="shared" si="15"/>
        <v/>
      </c>
      <c r="L71" s="229" t="str">
        <f t="shared" si="16"/>
        <v/>
      </c>
      <c r="M71" s="229" t="str">
        <f t="shared" si="17"/>
        <v/>
      </c>
      <c r="N71" s="229" t="str">
        <f t="shared" si="18"/>
        <v/>
      </c>
      <c r="O71" s="229" t="str">
        <f t="shared" si="19"/>
        <v/>
      </c>
      <c r="P71" s="229" t="str">
        <f t="shared" si="20"/>
        <v/>
      </c>
      <c r="Q71" s="229" t="str">
        <f t="shared" si="21"/>
        <v/>
      </c>
      <c r="R71" s="229" t="str">
        <f t="shared" si="22"/>
        <v/>
      </c>
      <c r="S71" s="229" t="str">
        <f t="shared" si="23"/>
        <v/>
      </c>
      <c r="T71" s="229" t="str">
        <f t="shared" si="24"/>
        <v/>
      </c>
      <c r="U71" s="229" t="str">
        <f t="shared" si="25"/>
        <v/>
      </c>
      <c r="V71" s="229" t="str">
        <f t="shared" si="26"/>
        <v/>
      </c>
      <c r="W71" s="229" t="str">
        <f t="shared" si="27"/>
        <v/>
      </c>
      <c r="X71" s="229" t="str">
        <f t="shared" si="28"/>
        <v/>
      </c>
      <c r="Y71" s="229" t="str">
        <f t="shared" si="29"/>
        <v/>
      </c>
      <c r="Z71" s="229" t="str">
        <f t="shared" si="30"/>
        <v/>
      </c>
      <c r="AA71" s="229" t="str">
        <f t="shared" si="31"/>
        <v/>
      </c>
      <c r="AB71" s="229" t="str">
        <f t="shared" si="32"/>
        <v/>
      </c>
      <c r="AC71" s="229" t="str">
        <f t="shared" si="33"/>
        <v/>
      </c>
      <c r="AD71" s="229" t="str">
        <f t="shared" si="34"/>
        <v/>
      </c>
      <c r="AE71" s="229" t="str">
        <f t="shared" si="35"/>
        <v/>
      </c>
      <c r="AF71" s="229" t="str">
        <f t="shared" si="36"/>
        <v/>
      </c>
      <c r="AG71" s="229" t="str">
        <f t="shared" si="37"/>
        <v/>
      </c>
      <c r="AH71" s="229" t="str">
        <f t="shared" si="38"/>
        <v/>
      </c>
      <c r="AI71" s="229" t="str">
        <f t="shared" si="39"/>
        <v/>
      </c>
      <c r="AJ71" s="229" t="str">
        <f t="shared" si="40"/>
        <v/>
      </c>
      <c r="AK71" s="229" t="str">
        <f t="shared" si="41"/>
        <v/>
      </c>
      <c r="AL71" s="229" t="str">
        <f t="shared" si="42"/>
        <v/>
      </c>
      <c r="AM71" s="229" t="str">
        <f t="shared" si="43"/>
        <v/>
      </c>
      <c r="AN71" s="229" t="str">
        <f t="shared" si="44"/>
        <v/>
      </c>
      <c r="AO71" s="229" t="str">
        <f t="shared" si="45"/>
        <v/>
      </c>
      <c r="AP71" s="229" t="str">
        <f t="shared" si="46"/>
        <v/>
      </c>
      <c r="AQ71" s="229" t="str">
        <f t="shared" si="47"/>
        <v/>
      </c>
      <c r="AR71" s="229" t="str">
        <f t="shared" si="48"/>
        <v/>
      </c>
      <c r="AS71" s="229" t="str">
        <f t="shared" si="49"/>
        <v/>
      </c>
      <c r="AT71" s="229" t="str">
        <f t="shared" si="50"/>
        <v/>
      </c>
      <c r="AU71" s="229" t="str">
        <f t="shared" si="51"/>
        <v/>
      </c>
      <c r="AV71" s="229" t="str">
        <f t="shared" si="52"/>
        <v/>
      </c>
      <c r="AW71" s="230" t="str">
        <f t="shared" si="53"/>
        <v/>
      </c>
      <c r="AX71" s="15">
        <f ca="1">IF(No_Races=0,0,SUM(I71:OFFSET(I71,0,No_Races-1)))</f>
        <v>0</v>
      </c>
      <c r="AY71" s="15">
        <f ca="1">IF(No_Races=0,0,IF(No_Races&gt;AY$9-1,LARGE($I71:OFFSET($I71,0,No_Races-1),AY$7+$BT71+$BU71),0))</f>
        <v>0</v>
      </c>
      <c r="AZ71" s="15">
        <f ca="1">IF(No_Races=0,0,IF(No_Races&gt;AZ$9-1,LARGE($I71:OFFSET($I71,0,No_Races-1),AZ$7+$BT71+$BU71),0))</f>
        <v>0</v>
      </c>
      <c r="BA71" s="15">
        <f ca="1">IF(No_Races=0,0,IF(No_Races&gt;BA$9-1,LARGE($I71:OFFSET($I71,0,No_Races-1),BA$7+$BT71+$BU71),0))</f>
        <v>0</v>
      </c>
      <c r="BB71" s="15">
        <f ca="1">IF(No_Races=0,0,IF(No_Races&gt;BB$9-1,LARGE($I71:OFFSET($I71,0,No_Races-1),BB$7+$BT71+$BU71),0))</f>
        <v>0</v>
      </c>
      <c r="BC71" s="15">
        <f ca="1">IF(No_Races=0,0,IF(No_Races&gt;BC$9-1,LARGE($I71:OFFSET($I71,0,No_Races-1),BC$7+$BT71+$BU71),0))</f>
        <v>0</v>
      </c>
      <c r="BD71" s="15">
        <f ca="1">IF(No_Races=0,0,IF(No_Races&gt;BD$9-1,LARGE($I71:OFFSET($I71,0,No_Races-1),BD$7+$BT71+$BU71),0))</f>
        <v>0</v>
      </c>
      <c r="BE71" s="15" t="str">
        <f>IF(B71="","",G71/1000+INT((AX71-SUM(AY71:BD71))*1000)/1000+IF(COUNTIF(Summary!$D$7:$D$90,C71)&lt;1,0,VLOOKUP(C71,Summary!$D$7:$F$90,3,FALSE)/10000))</f>
        <v/>
      </c>
      <c r="BF71" s="15" t="str">
        <f t="shared" si="57"/>
        <v/>
      </c>
      <c r="BG71" t="str">
        <f t="shared" si="58"/>
        <v/>
      </c>
      <c r="BH71" t="str">
        <f t="shared" si="59"/>
        <v/>
      </c>
      <c r="BI71" t="str">
        <f t="shared" si="60"/>
        <v/>
      </c>
      <c r="BJ71" t="str">
        <f t="shared" si="61"/>
        <v/>
      </c>
      <c r="BK71" t="str">
        <f t="shared" si="62"/>
        <v/>
      </c>
      <c r="BL71" t="str">
        <f t="shared" si="63"/>
        <v/>
      </c>
      <c r="BM71" t="str">
        <f t="shared" si="64"/>
        <v/>
      </c>
      <c r="BN71" t="str">
        <f t="shared" si="65"/>
        <v/>
      </c>
      <c r="BO71" t="str">
        <f t="shared" si="66"/>
        <v/>
      </c>
      <c r="BP71" t="str">
        <f t="shared" si="67"/>
        <v/>
      </c>
      <c r="BQ71" s="51" t="str">
        <f t="shared" si="55"/>
        <v/>
      </c>
      <c r="BR71" s="16" t="str">
        <f t="shared" si="56"/>
        <v/>
      </c>
      <c r="BS71" s="30" t="str">
        <f t="shared" si="68"/>
        <v/>
      </c>
      <c r="BT71" s="54" t="str">
        <f>IF(B71="","",COUNTIF(I71:I71,'Race results'!$J$3)+COUNTIF(I71:I71,'Race results'!$K$3))</f>
        <v/>
      </c>
      <c r="BU71" s="54" t="str">
        <f>IF(B71="","",COUNTIF(J71:AW71,'Race results'!$J$2)+COUNTIF(J71:AW71,'Race results'!$K$2))</f>
        <v/>
      </c>
      <c r="BV71">
        <f ca="1">IF(No_Races=0,0,COUNT(I71:OFFSET(I71,0,No_Races-1)))</f>
        <v>0</v>
      </c>
    </row>
    <row r="72" spans="1:74" s="73" customFormat="1" ht="13.5" thickBot="1">
      <c r="A72" s="68" t="str">
        <f t="shared" si="11"/>
        <v/>
      </c>
      <c r="B72" s="241"/>
      <c r="C72" s="225"/>
      <c r="D72" s="225"/>
      <c r="E72" s="225"/>
      <c r="F72" s="225"/>
      <c r="G72" s="70"/>
      <c r="H72" s="71" t="str">
        <f t="shared" ca="1" si="12"/>
        <v/>
      </c>
      <c r="I72" s="231" t="str">
        <f t="shared" si="13"/>
        <v/>
      </c>
      <c r="J72" s="231" t="str">
        <f t="shared" si="14"/>
        <v/>
      </c>
      <c r="K72" s="231" t="str">
        <f t="shared" si="15"/>
        <v/>
      </c>
      <c r="L72" s="231" t="str">
        <f t="shared" si="16"/>
        <v/>
      </c>
      <c r="M72" s="231" t="str">
        <f t="shared" si="17"/>
        <v/>
      </c>
      <c r="N72" s="231" t="str">
        <f t="shared" si="18"/>
        <v/>
      </c>
      <c r="O72" s="231" t="str">
        <f t="shared" si="19"/>
        <v/>
      </c>
      <c r="P72" s="231" t="str">
        <f t="shared" si="20"/>
        <v/>
      </c>
      <c r="Q72" s="231" t="str">
        <f t="shared" si="21"/>
        <v/>
      </c>
      <c r="R72" s="231" t="str">
        <f t="shared" si="22"/>
        <v/>
      </c>
      <c r="S72" s="231" t="str">
        <f t="shared" si="23"/>
        <v/>
      </c>
      <c r="T72" s="231" t="str">
        <f t="shared" si="24"/>
        <v/>
      </c>
      <c r="U72" s="231" t="str">
        <f t="shared" si="25"/>
        <v/>
      </c>
      <c r="V72" s="231" t="str">
        <f t="shared" si="26"/>
        <v/>
      </c>
      <c r="W72" s="231" t="str">
        <f t="shared" si="27"/>
        <v/>
      </c>
      <c r="X72" s="231" t="str">
        <f t="shared" si="28"/>
        <v/>
      </c>
      <c r="Y72" s="231" t="str">
        <f t="shared" si="29"/>
        <v/>
      </c>
      <c r="Z72" s="231" t="str">
        <f t="shared" si="30"/>
        <v/>
      </c>
      <c r="AA72" s="231" t="str">
        <f t="shared" si="31"/>
        <v/>
      </c>
      <c r="AB72" s="231" t="str">
        <f t="shared" si="32"/>
        <v/>
      </c>
      <c r="AC72" s="231" t="str">
        <f t="shared" si="33"/>
        <v/>
      </c>
      <c r="AD72" s="231" t="str">
        <f t="shared" si="34"/>
        <v/>
      </c>
      <c r="AE72" s="231" t="str">
        <f t="shared" si="35"/>
        <v/>
      </c>
      <c r="AF72" s="231" t="str">
        <f t="shared" si="36"/>
        <v/>
      </c>
      <c r="AG72" s="231" t="str">
        <f t="shared" si="37"/>
        <v/>
      </c>
      <c r="AH72" s="231" t="str">
        <f t="shared" si="38"/>
        <v/>
      </c>
      <c r="AI72" s="231" t="str">
        <f t="shared" si="39"/>
        <v/>
      </c>
      <c r="AJ72" s="231" t="str">
        <f t="shared" si="40"/>
        <v/>
      </c>
      <c r="AK72" s="231" t="str">
        <f t="shared" si="41"/>
        <v/>
      </c>
      <c r="AL72" s="231" t="str">
        <f t="shared" si="42"/>
        <v/>
      </c>
      <c r="AM72" s="231" t="str">
        <f t="shared" si="43"/>
        <v/>
      </c>
      <c r="AN72" s="231" t="str">
        <f t="shared" si="44"/>
        <v/>
      </c>
      <c r="AO72" s="231" t="str">
        <f t="shared" si="45"/>
        <v/>
      </c>
      <c r="AP72" s="231" t="str">
        <f t="shared" si="46"/>
        <v/>
      </c>
      <c r="AQ72" s="231" t="str">
        <f t="shared" si="47"/>
        <v/>
      </c>
      <c r="AR72" s="231" t="str">
        <f t="shared" si="48"/>
        <v/>
      </c>
      <c r="AS72" s="231" t="str">
        <f t="shared" si="49"/>
        <v/>
      </c>
      <c r="AT72" s="231" t="str">
        <f t="shared" si="50"/>
        <v/>
      </c>
      <c r="AU72" s="231" t="str">
        <f t="shared" si="51"/>
        <v/>
      </c>
      <c r="AV72" s="231" t="str">
        <f t="shared" si="52"/>
        <v/>
      </c>
      <c r="AW72" s="232" t="str">
        <f t="shared" si="53"/>
        <v/>
      </c>
      <c r="AX72" s="72">
        <f ca="1">IF(No_Races=0,0,SUM(I72:OFFSET(I72,0,No_Races-1)))</f>
        <v>0</v>
      </c>
      <c r="AY72" s="72">
        <f ca="1">IF(No_Races=0,0,IF(No_Races&gt;AY$9-1,LARGE($I72:OFFSET($I72,0,No_Races-1),AY$7+$BT72+$BU72),0))</f>
        <v>0</v>
      </c>
      <c r="AZ72" s="72">
        <f ca="1">IF(No_Races=0,0,IF(No_Races&gt;AZ$9-1,LARGE($I72:OFFSET($I72,0,No_Races-1),AZ$7+$BT72+$BU72),0))</f>
        <v>0</v>
      </c>
      <c r="BA72" s="72">
        <f ca="1">IF(No_Races=0,0,IF(No_Races&gt;BA$9-1,LARGE($I72:OFFSET($I72,0,No_Races-1),BA$7+$BT72+$BU72),0))</f>
        <v>0</v>
      </c>
      <c r="BB72" s="72">
        <f ca="1">IF(No_Races=0,0,IF(No_Races&gt;BB$9-1,LARGE($I72:OFFSET($I72,0,No_Races-1),BB$7+$BT72+$BU72),0))</f>
        <v>0</v>
      </c>
      <c r="BC72" s="72">
        <f ca="1">IF(No_Races=0,0,IF(No_Races&gt;BC$9-1,LARGE($I72:OFFSET($I72,0,No_Races-1),BC$7+$BT72+$BU72),0))</f>
        <v>0</v>
      </c>
      <c r="BD72" s="72">
        <f ca="1">IF(No_Races=0,0,IF(No_Races&gt;BD$9-1,LARGE($I72:OFFSET($I72,0,No_Races-1),BD$7+$BT72+$BU72),0))</f>
        <v>0</v>
      </c>
      <c r="BE72" s="72" t="str">
        <f>IF(B72="","",G72/1000+INT((AX72-SUM(AY72:BD72))*1000)/1000+IF(COUNTIF(Summary!$D$7:$D$90,C72)&lt;1,0,VLOOKUP(C72,Summary!$D$7:$F$90,3,FALSE)/10000))</f>
        <v/>
      </c>
      <c r="BF72" s="72" t="str">
        <f t="shared" si="57"/>
        <v/>
      </c>
      <c r="BG72" s="73" t="str">
        <f t="shared" si="58"/>
        <v/>
      </c>
      <c r="BH72" s="73" t="str">
        <f t="shared" si="59"/>
        <v/>
      </c>
      <c r="BI72" s="73" t="str">
        <f t="shared" si="60"/>
        <v/>
      </c>
      <c r="BJ72" s="73" t="str">
        <f t="shared" si="61"/>
        <v/>
      </c>
      <c r="BK72" s="73" t="str">
        <f t="shared" si="62"/>
        <v/>
      </c>
      <c r="BL72" s="73" t="str">
        <f t="shared" si="63"/>
        <v/>
      </c>
      <c r="BM72" s="73" t="str">
        <f t="shared" si="64"/>
        <v/>
      </c>
      <c r="BN72" s="73" t="str">
        <f t="shared" si="65"/>
        <v/>
      </c>
      <c r="BO72" s="73" t="str">
        <f t="shared" si="66"/>
        <v/>
      </c>
      <c r="BP72" s="73" t="str">
        <f t="shared" si="67"/>
        <v/>
      </c>
      <c r="BQ72" s="74" t="str">
        <f t="shared" si="55"/>
        <v/>
      </c>
      <c r="BR72" s="75" t="str">
        <f t="shared" si="56"/>
        <v/>
      </c>
      <c r="BS72" s="76" t="str">
        <f t="shared" si="68"/>
        <v/>
      </c>
      <c r="BT72" s="135" t="str">
        <f>IF(B72="","",COUNTIF(I72:I72,'Race results'!$J$3)+COUNTIF(I72:I72,'Race results'!$K$3))</f>
        <v/>
      </c>
      <c r="BU72" s="135" t="str">
        <f>IF(B72="","",COUNTIF(J72:AW72,'Race results'!$J$2)+COUNTIF(J72:AW72,'Race results'!$K$2))</f>
        <v/>
      </c>
      <c r="BV72" s="73">
        <f ca="1">IF(No_Races=0,0,COUNT(I72:OFFSET(I72,0,No_Races-1)))</f>
        <v>0</v>
      </c>
    </row>
    <row r="73" spans="1:74">
      <c r="A73" s="68" t="str">
        <f t="shared" si="11"/>
        <v/>
      </c>
      <c r="B73" s="238"/>
      <c r="C73" s="239"/>
      <c r="D73" s="239"/>
      <c r="E73" s="239"/>
      <c r="F73" s="239"/>
      <c r="G73" s="78"/>
      <c r="H73" s="64" t="str">
        <f t="shared" ca="1" si="12"/>
        <v/>
      </c>
      <c r="I73" s="229" t="str">
        <f t="shared" si="13"/>
        <v/>
      </c>
      <c r="J73" s="229" t="str">
        <f t="shared" si="14"/>
        <v/>
      </c>
      <c r="K73" s="229" t="str">
        <f t="shared" si="15"/>
        <v/>
      </c>
      <c r="L73" s="229" t="str">
        <f t="shared" si="16"/>
        <v/>
      </c>
      <c r="M73" s="229" t="str">
        <f t="shared" si="17"/>
        <v/>
      </c>
      <c r="N73" s="229" t="str">
        <f t="shared" si="18"/>
        <v/>
      </c>
      <c r="O73" s="229" t="str">
        <f t="shared" si="19"/>
        <v/>
      </c>
      <c r="P73" s="229" t="str">
        <f t="shared" si="20"/>
        <v/>
      </c>
      <c r="Q73" s="229" t="str">
        <f t="shared" si="21"/>
        <v/>
      </c>
      <c r="R73" s="229" t="str">
        <f t="shared" si="22"/>
        <v/>
      </c>
      <c r="S73" s="229" t="str">
        <f t="shared" si="23"/>
        <v/>
      </c>
      <c r="T73" s="229" t="str">
        <f t="shared" si="24"/>
        <v/>
      </c>
      <c r="U73" s="229" t="str">
        <f t="shared" si="25"/>
        <v/>
      </c>
      <c r="V73" s="229" t="str">
        <f t="shared" si="26"/>
        <v/>
      </c>
      <c r="W73" s="229" t="str">
        <f t="shared" si="27"/>
        <v/>
      </c>
      <c r="X73" s="229" t="str">
        <f t="shared" si="28"/>
        <v/>
      </c>
      <c r="Y73" s="229" t="str">
        <f t="shared" si="29"/>
        <v/>
      </c>
      <c r="Z73" s="229" t="str">
        <f t="shared" si="30"/>
        <v/>
      </c>
      <c r="AA73" s="229" t="str">
        <f t="shared" si="31"/>
        <v/>
      </c>
      <c r="AB73" s="229" t="str">
        <f t="shared" si="32"/>
        <v/>
      </c>
      <c r="AC73" s="229" t="str">
        <f t="shared" si="33"/>
        <v/>
      </c>
      <c r="AD73" s="229" t="str">
        <f t="shared" si="34"/>
        <v/>
      </c>
      <c r="AE73" s="229" t="str">
        <f t="shared" si="35"/>
        <v/>
      </c>
      <c r="AF73" s="229" t="str">
        <f t="shared" si="36"/>
        <v/>
      </c>
      <c r="AG73" s="229" t="str">
        <f t="shared" si="37"/>
        <v/>
      </c>
      <c r="AH73" s="229" t="str">
        <f t="shared" si="38"/>
        <v/>
      </c>
      <c r="AI73" s="229" t="str">
        <f t="shared" si="39"/>
        <v/>
      </c>
      <c r="AJ73" s="229" t="str">
        <f t="shared" si="40"/>
        <v/>
      </c>
      <c r="AK73" s="229" t="str">
        <f t="shared" si="41"/>
        <v/>
      </c>
      <c r="AL73" s="229" t="str">
        <f t="shared" si="42"/>
        <v/>
      </c>
      <c r="AM73" s="229" t="str">
        <f t="shared" si="43"/>
        <v/>
      </c>
      <c r="AN73" s="229" t="str">
        <f t="shared" si="44"/>
        <v/>
      </c>
      <c r="AO73" s="229" t="str">
        <f t="shared" si="45"/>
        <v/>
      </c>
      <c r="AP73" s="229" t="str">
        <f t="shared" si="46"/>
        <v/>
      </c>
      <c r="AQ73" s="229" t="str">
        <f t="shared" si="47"/>
        <v/>
      </c>
      <c r="AR73" s="229" t="str">
        <f t="shared" si="48"/>
        <v/>
      </c>
      <c r="AS73" s="229" t="str">
        <f t="shared" si="49"/>
        <v/>
      </c>
      <c r="AT73" s="229" t="str">
        <f t="shared" si="50"/>
        <v/>
      </c>
      <c r="AU73" s="229" t="str">
        <f t="shared" si="51"/>
        <v/>
      </c>
      <c r="AV73" s="229" t="str">
        <f t="shared" si="52"/>
        <v/>
      </c>
      <c r="AW73" s="230" t="str">
        <f t="shared" si="53"/>
        <v/>
      </c>
      <c r="AX73" s="15">
        <f ca="1">IF(No_Races=0,0,SUM(I73:OFFSET(I73,0,No_Races-1)))</f>
        <v>0</v>
      </c>
      <c r="AY73" s="15">
        <f ca="1">IF(No_Races=0,0,IF(No_Races&gt;AY$9-1,LARGE($I73:OFFSET($I73,0,No_Races-1),AY$7+$BT73+$BU73),0))</f>
        <v>0</v>
      </c>
      <c r="AZ73" s="15">
        <f ca="1">IF(No_Races=0,0,IF(No_Races&gt;AZ$9-1,LARGE($I73:OFFSET($I73,0,No_Races-1),AZ$7+$BT73+$BU73),0))</f>
        <v>0</v>
      </c>
      <c r="BA73" s="15">
        <f ca="1">IF(No_Races=0,0,IF(No_Races&gt;BA$9-1,LARGE($I73:OFFSET($I73,0,No_Races-1),BA$7+$BT73+$BU73),0))</f>
        <v>0</v>
      </c>
      <c r="BB73" s="15">
        <f ca="1">IF(No_Races=0,0,IF(No_Races&gt;BB$9-1,LARGE($I73:OFFSET($I73,0,No_Races-1),BB$7+$BT73+$BU73),0))</f>
        <v>0</v>
      </c>
      <c r="BC73" s="15">
        <f ca="1">IF(No_Races=0,0,IF(No_Races&gt;BC$9-1,LARGE($I73:OFFSET($I73,0,No_Races-1),BC$7+$BT73+$BU73),0))</f>
        <v>0</v>
      </c>
      <c r="BD73" s="15">
        <f ca="1">IF(No_Races=0,0,IF(No_Races&gt;BD$9-1,LARGE($I73:OFFSET($I73,0,No_Races-1),BD$7+$BT73+$BU73),0))</f>
        <v>0</v>
      </c>
      <c r="BE73" s="15" t="str">
        <f>IF(B73="","",G73/1000+INT((AX73-SUM(AY73:BD73))*1000)/1000+IF(COUNTIF(Summary!$D$7:$D$90,C73)&lt;1,0,VLOOKUP(C73,Summary!$D$7:$F$90,3,FALSE)/10000))</f>
        <v/>
      </c>
      <c r="BF73" s="15" t="str">
        <f t="shared" si="57"/>
        <v/>
      </c>
      <c r="BG73" t="str">
        <f t="shared" si="58"/>
        <v/>
      </c>
      <c r="BH73" t="str">
        <f t="shared" si="59"/>
        <v/>
      </c>
      <c r="BI73" t="str">
        <f t="shared" si="60"/>
        <v/>
      </c>
      <c r="BJ73" t="str">
        <f t="shared" si="61"/>
        <v/>
      </c>
      <c r="BK73" t="str">
        <f t="shared" si="62"/>
        <v/>
      </c>
      <c r="BL73" t="str">
        <f t="shared" si="63"/>
        <v/>
      </c>
      <c r="BM73" t="str">
        <f t="shared" si="64"/>
        <v/>
      </c>
      <c r="BN73" t="str">
        <f t="shared" si="65"/>
        <v/>
      </c>
      <c r="BO73" t="str">
        <f t="shared" si="66"/>
        <v/>
      </c>
      <c r="BP73" t="str">
        <f t="shared" si="67"/>
        <v/>
      </c>
      <c r="BQ73" s="51" t="str">
        <f t="shared" si="55"/>
        <v/>
      </c>
      <c r="BR73" s="16" t="str">
        <f t="shared" si="56"/>
        <v/>
      </c>
      <c r="BS73" s="30" t="str">
        <f t="shared" si="68"/>
        <v/>
      </c>
      <c r="BT73" s="54" t="str">
        <f>IF(B73="","",COUNTIF(I73:I73,'Race results'!$J$3)+COUNTIF(I73:I73,'Race results'!$K$3))</f>
        <v/>
      </c>
      <c r="BU73" s="54" t="str">
        <f>IF(B73="","",COUNTIF(J73:AW73,'Race results'!$J$2)+COUNTIF(J73:AW73,'Race results'!$K$2))</f>
        <v/>
      </c>
      <c r="BV73">
        <f ca="1">IF(No_Races=0,0,COUNT(I73:OFFSET(I73,0,No_Races-1)))</f>
        <v>0</v>
      </c>
    </row>
    <row r="74" spans="1:74">
      <c r="A74" s="68" t="str">
        <f t="shared" si="11"/>
        <v/>
      </c>
      <c r="B74" s="245"/>
      <c r="C74" s="244"/>
      <c r="D74" s="244"/>
      <c r="E74" s="244"/>
      <c r="F74" s="244"/>
      <c r="G74" s="78"/>
      <c r="H74" s="64" t="str">
        <f t="shared" ca="1" si="12"/>
        <v/>
      </c>
      <c r="I74" s="229" t="str">
        <f t="shared" si="13"/>
        <v/>
      </c>
      <c r="J74" s="229" t="str">
        <f t="shared" si="14"/>
        <v/>
      </c>
      <c r="K74" s="229" t="str">
        <f t="shared" si="15"/>
        <v/>
      </c>
      <c r="L74" s="229" t="str">
        <f t="shared" si="16"/>
        <v/>
      </c>
      <c r="M74" s="229" t="str">
        <f t="shared" si="17"/>
        <v/>
      </c>
      <c r="N74" s="229" t="str">
        <f t="shared" si="18"/>
        <v/>
      </c>
      <c r="O74" s="229" t="str">
        <f t="shared" si="19"/>
        <v/>
      </c>
      <c r="P74" s="229" t="str">
        <f t="shared" si="20"/>
        <v/>
      </c>
      <c r="Q74" s="229" t="str">
        <f t="shared" si="21"/>
        <v/>
      </c>
      <c r="R74" s="229" t="str">
        <f t="shared" si="22"/>
        <v/>
      </c>
      <c r="S74" s="229" t="str">
        <f t="shared" si="23"/>
        <v/>
      </c>
      <c r="T74" s="229" t="str">
        <f t="shared" si="24"/>
        <v/>
      </c>
      <c r="U74" s="229" t="str">
        <f t="shared" si="25"/>
        <v/>
      </c>
      <c r="V74" s="229" t="str">
        <f t="shared" si="26"/>
        <v/>
      </c>
      <c r="W74" s="229" t="str">
        <f t="shared" si="27"/>
        <v/>
      </c>
      <c r="X74" s="229" t="str">
        <f t="shared" si="28"/>
        <v/>
      </c>
      <c r="Y74" s="229" t="str">
        <f t="shared" si="29"/>
        <v/>
      </c>
      <c r="Z74" s="229" t="str">
        <f t="shared" si="30"/>
        <v/>
      </c>
      <c r="AA74" s="229" t="str">
        <f t="shared" si="31"/>
        <v/>
      </c>
      <c r="AB74" s="229" t="str">
        <f t="shared" si="32"/>
        <v/>
      </c>
      <c r="AC74" s="229" t="str">
        <f t="shared" si="33"/>
        <v/>
      </c>
      <c r="AD74" s="229" t="str">
        <f t="shared" si="34"/>
        <v/>
      </c>
      <c r="AE74" s="229" t="str">
        <f t="shared" si="35"/>
        <v/>
      </c>
      <c r="AF74" s="229" t="str">
        <f t="shared" si="36"/>
        <v/>
      </c>
      <c r="AG74" s="229" t="str">
        <f t="shared" si="37"/>
        <v/>
      </c>
      <c r="AH74" s="229" t="str">
        <f t="shared" si="38"/>
        <v/>
      </c>
      <c r="AI74" s="229" t="str">
        <f t="shared" si="39"/>
        <v/>
      </c>
      <c r="AJ74" s="229" t="str">
        <f t="shared" si="40"/>
        <v/>
      </c>
      <c r="AK74" s="229" t="str">
        <f t="shared" si="41"/>
        <v/>
      </c>
      <c r="AL74" s="229" t="str">
        <f t="shared" si="42"/>
        <v/>
      </c>
      <c r="AM74" s="229" t="str">
        <f t="shared" si="43"/>
        <v/>
      </c>
      <c r="AN74" s="229" t="str">
        <f t="shared" si="44"/>
        <v/>
      </c>
      <c r="AO74" s="229" t="str">
        <f t="shared" si="45"/>
        <v/>
      </c>
      <c r="AP74" s="229" t="str">
        <f t="shared" si="46"/>
        <v/>
      </c>
      <c r="AQ74" s="229" t="str">
        <f t="shared" si="47"/>
        <v/>
      </c>
      <c r="AR74" s="229" t="str">
        <f t="shared" si="48"/>
        <v/>
      </c>
      <c r="AS74" s="229" t="str">
        <f t="shared" si="49"/>
        <v/>
      </c>
      <c r="AT74" s="229" t="str">
        <f t="shared" si="50"/>
        <v/>
      </c>
      <c r="AU74" s="229" t="str">
        <f t="shared" si="51"/>
        <v/>
      </c>
      <c r="AV74" s="229" t="str">
        <f t="shared" si="52"/>
        <v/>
      </c>
      <c r="AW74" s="230" t="str">
        <f t="shared" si="53"/>
        <v/>
      </c>
      <c r="AX74" s="15">
        <f ca="1">IF(No_Races=0,0,SUM(I74:OFFSET(I74,0,No_Races-1)))</f>
        <v>0</v>
      </c>
      <c r="AY74" s="15">
        <f ca="1">IF(No_Races=0,0,IF(No_Races&gt;AY$9-1,LARGE($I74:OFFSET($I74,0,No_Races-1),AY$7+$BT74+$BU74),0))</f>
        <v>0</v>
      </c>
      <c r="AZ74" s="15">
        <f ca="1">IF(No_Races=0,0,IF(No_Races&gt;AZ$9-1,LARGE($I74:OFFSET($I74,0,No_Races-1),AZ$7+$BT74+$BU74),0))</f>
        <v>0</v>
      </c>
      <c r="BA74" s="15">
        <f ca="1">IF(No_Races=0,0,IF(No_Races&gt;BA$9-1,LARGE($I74:OFFSET($I74,0,No_Races-1),BA$7+$BT74+$BU74),0))</f>
        <v>0</v>
      </c>
      <c r="BB74" s="15">
        <f ca="1">IF(No_Races=0,0,IF(No_Races&gt;BB$9-1,LARGE($I74:OFFSET($I74,0,No_Races-1),BB$7+$BT74+$BU74),0))</f>
        <v>0</v>
      </c>
      <c r="BC74" s="15">
        <f ca="1">IF(No_Races=0,0,IF(No_Races&gt;BC$9-1,LARGE($I74:OFFSET($I74,0,No_Races-1),BC$7+$BT74+$BU74),0))</f>
        <v>0</v>
      </c>
      <c r="BD74" s="15">
        <f ca="1">IF(No_Races=0,0,IF(No_Races&gt;BD$9-1,LARGE($I74:OFFSET($I74,0,No_Races-1),BD$7+$BT74+$BU74),0))</f>
        <v>0</v>
      </c>
      <c r="BE74" s="15" t="str">
        <f>IF(B74="","",G74/1000+INT((AX74-SUM(AY74:BD74))*1000)/1000+IF(COUNTIF(Summary!$D$7:$D$90,C74)&lt;1,0,VLOOKUP(C74,Summary!$D$7:$F$90,3,FALSE)/10000))</f>
        <v/>
      </c>
      <c r="BF74" s="15" t="str">
        <f t="shared" ref="BF74:BF93" si="69">IF(B74 = "", "",RANK(BE74,BE$10:BE$93,1))</f>
        <v/>
      </c>
      <c r="BG74" t="str">
        <f t="shared" ref="BG74:BG93" si="70">IF($B74="","",IF($BT$9&gt;0,IF(No_Races&lt;1,"",SMALL($I74:$AW74,1)),IF(No_Races&lt;2,"",SMALL($J74:$AW74,1))))</f>
        <v/>
      </c>
      <c r="BH74" t="str">
        <f t="shared" ref="BH74:BH93" si="71">IF($B74="","",IF($BT$9&gt;0,IF(No_Races&lt;2,"",SMALL($I74:$AW74,2)),IF(No_Races&lt;3,"",SMALL($J74:$AW74,2))))</f>
        <v/>
      </c>
      <c r="BI74" t="str">
        <f t="shared" ref="BI74:BI93" si="72">IF($B74="","",IF($BT$9&gt;0,IF(No_Races&lt;3,"",SMALL($I74:$AW74,3)),IF(No_Races&lt;4,"",SMALL($J74:$AW74,3))))</f>
        <v/>
      </c>
      <c r="BJ74" t="str">
        <f t="shared" ref="BJ74:BJ93" si="73">IF($B74="","",IF($BT$9&gt;0,IF(No_Races&lt;4,"",SMALL($I74:$AW74,4)),IF(No_Races&lt;5,"",SMALL($J74:$AW74,4))))</f>
        <v/>
      </c>
      <c r="BK74" t="str">
        <f t="shared" ref="BK74:BK93" si="74">IF($B74="","",IF($BT$9&gt;0,IF(No_Races&lt;5,"",SMALL($I74:$AW74,5)),IF(No_Races&lt;6,"",SMALL($J74:$AW74,5))))</f>
        <v/>
      </c>
      <c r="BL74" t="str">
        <f t="shared" ref="BL74:BL93" si="75">IF($B74="","",IF($BT$9&gt;0,IF(No_Races&lt;6,"",SMALL($I74:$AW74,6)),IF(No_Races&lt;7,"",SMALL($J74:$AW74,6))))</f>
        <v/>
      </c>
      <c r="BM74" t="str">
        <f t="shared" ref="BM74:BM93" si="76">IF($B74="","",IF($BT$9&gt;0,IF(No_Races&lt;7,"",SMALL($I74:$AW74,7)),IF(No_Races&lt;8,"",SMALL($J74:$AW74,7))))</f>
        <v/>
      </c>
      <c r="BN74" t="str">
        <f t="shared" ref="BN74:BN93" si="77">IF($B74="","",IF($BT$9&gt;0,IF(No_Races&lt;8,"",SMALL($I74:$AW74,8)),IF(No_Races&lt;9,"",SMALL($J74:$AW74,8))))</f>
        <v/>
      </c>
      <c r="BO74" t="str">
        <f t="shared" ref="BO74:BO93" si="78">IF($B74="","",IF($BT$9&gt;0,IF(No_Races&lt;9,"",SMALL($I74:$AW74,9)),IF(No_Races&lt;10,"",SMALL($J74:$AW74,9))))</f>
        <v/>
      </c>
      <c r="BP74" t="str">
        <f t="shared" ref="BP74:BP93" si="79">IF($B74="","",IF($BT$9&gt;0,IF(No_Races&lt;10,"",SMALL($I74:$AW74,10)),IF(No_Races&lt;11,"",SMALL($J74:$AW74,10))))</f>
        <v/>
      </c>
      <c r="BQ74" s="51" t="str">
        <f t="shared" si="55"/>
        <v/>
      </c>
      <c r="BR74" s="16" t="str">
        <f t="shared" si="56"/>
        <v/>
      </c>
      <c r="BS74" s="30" t="str">
        <f t="shared" ref="BS74:BS93" si="80">IF($BS$9="","",IF(B74="","",IF($BS$9&lt;30,CHOOSE($BS$9,I74,J74,K74,L74,M74,N74,O74,P74,Q74,R74,S74,T74,U74,V74,W74,X74,Y74,Z74,AA74,AB74,AC74,AD74,AE74,AF74,AG74,AH74,AI74,AJ74,AK74),CHOOSE($BS$9-29,AL74,AM74,AN74,AO74,AP74,AQ74,AR74,AS74,AT74,AU74,AV74,AW74))))</f>
        <v/>
      </c>
      <c r="BT74" s="54" t="str">
        <f>IF(B74="","",COUNTIF(I74:I74,'Race results'!$J$3)+COUNTIF(I74:I74,'Race results'!$K$3))</f>
        <v/>
      </c>
      <c r="BU74" s="54" t="str">
        <f>IF(B74="","",COUNTIF(J74:AW74,'Race results'!$J$2)+COUNTIF(J74:AW74,'Race results'!$K$2))</f>
        <v/>
      </c>
      <c r="BV74">
        <f ca="1">IF(No_Races=0,0,COUNT(I74:OFFSET(I74,0,No_Races-1)))</f>
        <v>0</v>
      </c>
    </row>
    <row r="75" spans="1:74" s="73" customFormat="1" ht="13.5" thickBot="1">
      <c r="A75" s="68" t="str">
        <f t="shared" ref="A75:A93" si="81">BF75</f>
        <v/>
      </c>
      <c r="B75" s="241"/>
      <c r="C75" s="225"/>
      <c r="D75" s="225"/>
      <c r="E75" s="225"/>
      <c r="F75" s="225"/>
      <c r="G75" s="70"/>
      <c r="H75" s="71" t="str">
        <f t="shared" ref="H75:H93" ca="1" si="82">IF(BV$9=BV75, BE75, IF(B75="",BE75,CONCATENATE("*****",TEXT(BE75,"0.0"),"*****")))</f>
        <v/>
      </c>
      <c r="I75" s="231" t="str">
        <f t="shared" ref="I75:I93" si="83">IF(OR($C75="",ISERROR(VLOOKUP($C75,Race01Results,3,FALSE))),"",VLOOKUP($C75,Race01Results,3,FALSE))</f>
        <v/>
      </c>
      <c r="J75" s="231" t="str">
        <f t="shared" ref="J75:J93" si="84">IF(OR($C75="",ISERROR(VLOOKUP($C75,Race02Results,3,FALSE))),"",VLOOKUP($C75,Race02Results,3,FALSE))</f>
        <v/>
      </c>
      <c r="K75" s="231" t="str">
        <f t="shared" ref="K75:K93" si="85">IF(OR($C75="",ISERROR(VLOOKUP($C75,Race03Results,3,FALSE))),"",VLOOKUP($C75,Race03Results,3,FALSE))</f>
        <v/>
      </c>
      <c r="L75" s="231" t="str">
        <f t="shared" ref="L75:L93" si="86">IF(OR($C75="",ISERROR(VLOOKUP($C75,Race04Results,3,FALSE))),"",VLOOKUP($C75,Race04Results,3,FALSE))</f>
        <v/>
      </c>
      <c r="M75" s="231" t="str">
        <f t="shared" ref="M75:M93" si="87">IF(OR($C75="",ISERROR(VLOOKUP($C75,Race05Results,3,FALSE))),"",VLOOKUP($C75,Race05Results,3,FALSE))</f>
        <v/>
      </c>
      <c r="N75" s="231" t="str">
        <f t="shared" ref="N75:N93" si="88">IF(OR($C75="",ISERROR(VLOOKUP($C75,Race06Results,3,FALSE))),"",VLOOKUP($C75,Race06Results,3,FALSE))</f>
        <v/>
      </c>
      <c r="O75" s="231" t="str">
        <f t="shared" ref="O75:O93" si="89">IF(OR($C75="",ISERROR(VLOOKUP($C75,Race07Results,3,FALSE))),"",VLOOKUP($C75,Race07Results,3,FALSE))</f>
        <v/>
      </c>
      <c r="P75" s="231" t="str">
        <f t="shared" ref="P75:P93" si="90">IF(OR($C75="",ISERROR(VLOOKUP($C75,Race08Results,3,FALSE))),"",VLOOKUP($C75,Race08Results,3,FALSE))</f>
        <v/>
      </c>
      <c r="Q75" s="231" t="str">
        <f t="shared" ref="Q75:Q93" si="91">IF(OR($C75="",ISERROR(VLOOKUP($C75,Race09Results,3,FALSE))),"",VLOOKUP($C75,Race09Results,3,FALSE))</f>
        <v/>
      </c>
      <c r="R75" s="231" t="str">
        <f t="shared" ref="R75:R93" si="92">IF(OR($C75="",ISERROR(VLOOKUP($C75,Race10Results,3,FALSE))),"",VLOOKUP($C75,Race10Results,3,FALSE))</f>
        <v/>
      </c>
      <c r="S75" s="231" t="str">
        <f t="shared" ref="S75:S93" si="93">IF(OR($C75="",ISERROR(VLOOKUP($C75,Race11Results,3,FALSE))),"",VLOOKUP($C75,Race11Results,3,FALSE))</f>
        <v/>
      </c>
      <c r="T75" s="231" t="str">
        <f t="shared" ref="T75:T93" si="94">IF(OR($C75="",ISERROR(VLOOKUP($C75,Race12Results,3,FALSE))),"",VLOOKUP($C75,Race12Results,3,FALSE))</f>
        <v/>
      </c>
      <c r="U75" s="231" t="str">
        <f t="shared" ref="U75:U93" si="95">IF(OR($C75="",ISERROR(VLOOKUP($C75,Race13Results,3,FALSE))),"",VLOOKUP($C75,Race13Results,3,FALSE))</f>
        <v/>
      </c>
      <c r="V75" s="231" t="str">
        <f t="shared" ref="V75:V93" si="96">IF(OR($C75="",ISERROR(VLOOKUP($C75,Race14Results,3,FALSE))),"",VLOOKUP($C75,Race14Results,3,FALSE))</f>
        <v/>
      </c>
      <c r="W75" s="231" t="str">
        <f t="shared" ref="W75:W93" si="97">IF(OR($C75="",ISERROR(VLOOKUP($C75,Race15Results,3,FALSE))),"",VLOOKUP($C75,Race15Results,3,FALSE))</f>
        <v/>
      </c>
      <c r="X75" s="231" t="str">
        <f t="shared" ref="X75:X93" si="98">IF(OR($C75="",ISERROR(VLOOKUP($C75,Race16Results,3,FALSE))),"",VLOOKUP($C75,Race16Results,3,FALSE))</f>
        <v/>
      </c>
      <c r="Y75" s="231" t="str">
        <f t="shared" ref="Y75:Y93" si="99">IF(OR($C75="",ISERROR(VLOOKUP($C75,Race17Results,3,FALSE))),"",VLOOKUP($C75,Race17Results,3,FALSE))</f>
        <v/>
      </c>
      <c r="Z75" s="231" t="str">
        <f t="shared" ref="Z75:Z93" si="100">IF(OR($C75="",ISERROR(VLOOKUP($C75,Race18Results,3,FALSE))),"",VLOOKUP($C75,Race18Results,3,FALSE))</f>
        <v/>
      </c>
      <c r="AA75" s="231" t="str">
        <f t="shared" ref="AA75:AA93" si="101">IF(OR($C75="",ISERROR(VLOOKUP($C75,Race19Results,3,FALSE))),"",VLOOKUP($C75,Race19Results,3,FALSE))</f>
        <v/>
      </c>
      <c r="AB75" s="231" t="str">
        <f t="shared" ref="AB75:AB93" si="102">IF(OR($C75="",ISERROR(VLOOKUP($C75,Race20Results,3,FALSE))),"",VLOOKUP($C75,Race20Results,3,FALSE))</f>
        <v/>
      </c>
      <c r="AC75" s="231" t="str">
        <f t="shared" ref="AC75:AC93" si="103">IF(OR($C75="",ISERROR(VLOOKUP($C75,Race21Results,3,FALSE))),"",VLOOKUP($C75,Race21Results,3,FALSE))</f>
        <v/>
      </c>
      <c r="AD75" s="231" t="str">
        <f t="shared" ref="AD75:AD93" si="104">IF(OR($C75="",ISERROR(VLOOKUP($C75,Race22Results,3,FALSE))),"",VLOOKUP($C75,Race22Results,3,FALSE))</f>
        <v/>
      </c>
      <c r="AE75" s="231" t="str">
        <f t="shared" ref="AE75:AE93" si="105">IF(OR($C75="",ISERROR(VLOOKUP($C75,Race23Results,3,FALSE))),"",VLOOKUP($C75,Race23Results,3,FALSE))</f>
        <v/>
      </c>
      <c r="AF75" s="231" t="str">
        <f t="shared" ref="AF75:AF93" si="106">IF(OR($C75="",ISERROR(VLOOKUP($C75,Race24Results,3,FALSE))),"",VLOOKUP($C75,Race24Results,3,FALSE))</f>
        <v/>
      </c>
      <c r="AG75" s="231" t="str">
        <f t="shared" ref="AG75:AG93" si="107">IF(OR($C75="",ISERROR(VLOOKUP($C75,Race25Results,3,FALSE))),"",VLOOKUP($C75,Race25Results,3,FALSE))</f>
        <v/>
      </c>
      <c r="AH75" s="231" t="str">
        <f t="shared" ref="AH75:AH93" si="108">IF(OR($C75="",ISERROR(VLOOKUP($C75,Race26Results,3,FALSE))),"",VLOOKUP($C75,Race26Results,3,FALSE))</f>
        <v/>
      </c>
      <c r="AI75" s="231" t="str">
        <f t="shared" ref="AI75:AI93" si="109">IF(OR($C75="",ISERROR(VLOOKUP($C75,Race27Results,3,FALSE))),"",VLOOKUP($C75,Race27Results,3,FALSE))</f>
        <v/>
      </c>
      <c r="AJ75" s="231" t="str">
        <f t="shared" ref="AJ75:AJ93" si="110">IF(OR($C75="",ISERROR(VLOOKUP($C75,Race28Results,3,FALSE))),"",VLOOKUP($C75,Race28Results,3,FALSE))</f>
        <v/>
      </c>
      <c r="AK75" s="231" t="str">
        <f t="shared" ref="AK75:AK93" si="111">IF(OR($C75="",ISERROR(VLOOKUP($C75,Race29Results,3,FALSE))),"",VLOOKUP($C75,Race29Results,3,FALSE))</f>
        <v/>
      </c>
      <c r="AL75" s="231" t="str">
        <f t="shared" ref="AL75:AL93" si="112">IF(OR($C75="",ISERROR(VLOOKUP($C75,Race30Results,3,FALSE))),"",VLOOKUP($C75,Race30Results,3,FALSE))</f>
        <v/>
      </c>
      <c r="AM75" s="231" t="str">
        <f t="shared" ref="AM75:AM93" si="113">IF(OR($C75="",ISERROR(VLOOKUP($C75,Race31Results,3,FALSE))),"",VLOOKUP($C75,Race31Results,3,FALSE))</f>
        <v/>
      </c>
      <c r="AN75" s="231" t="str">
        <f t="shared" ref="AN75:AN93" si="114">IF(OR($C75="",ISERROR(VLOOKUP($C75,Race32Results,3,FALSE))),"",VLOOKUP($C75,Race32Results,3,FALSE))</f>
        <v/>
      </c>
      <c r="AO75" s="231" t="str">
        <f t="shared" ref="AO75:AO93" si="115">IF(OR($C75="",ISERROR(VLOOKUP($C75,Race33Results,3,FALSE))),"",VLOOKUP($C75,Race33Results,3,FALSE))</f>
        <v/>
      </c>
      <c r="AP75" s="231" t="str">
        <f t="shared" ref="AP75:AP93" si="116">IF(OR($C75="",ISERROR(VLOOKUP($C75,Race34Results,3,FALSE))),"",VLOOKUP($C75,Race34Results,3,FALSE))</f>
        <v/>
      </c>
      <c r="AQ75" s="231" t="str">
        <f t="shared" ref="AQ75:AQ93" si="117">IF(OR($C75="",ISERROR(VLOOKUP($C75,Race35Results,3,FALSE))),"",VLOOKUP($C75,Race35Results,3,FALSE))</f>
        <v/>
      </c>
      <c r="AR75" s="231" t="str">
        <f t="shared" ref="AR75:AR93" si="118">IF(OR($C75="",ISERROR(VLOOKUP($C75,Race36Results,3,FALSE))),"",VLOOKUP($C75,Race36Results,3,FALSE))</f>
        <v/>
      </c>
      <c r="AS75" s="231" t="str">
        <f t="shared" ref="AS75:AS93" si="119">IF(OR($C75="",ISERROR(VLOOKUP($C75,Race37Results,3,FALSE))),"",VLOOKUP($C75,Race37Results,3,FALSE))</f>
        <v/>
      </c>
      <c r="AT75" s="231" t="str">
        <f t="shared" ref="AT75:AT93" si="120">IF(OR($C75="",ISERROR(VLOOKUP($C75,Race38Results,3,FALSE))),"",VLOOKUP($C75,Race38Results,3,FALSE))</f>
        <v/>
      </c>
      <c r="AU75" s="231" t="str">
        <f t="shared" ref="AU75:AU93" si="121">IF(OR($C75="",ISERROR(VLOOKUP($C75,Race39Results,3,FALSE))),"",VLOOKUP($C75,Race39Results,3,FALSE))</f>
        <v/>
      </c>
      <c r="AV75" s="231" t="str">
        <f t="shared" ref="AV75:AV93" si="122">IF(OR($C75="",ISERROR(VLOOKUP($C75,Race40Results,3,FALSE))),"",VLOOKUP($C75,Race40Results,3,FALSE))</f>
        <v/>
      </c>
      <c r="AW75" s="232" t="str">
        <f t="shared" ref="AW75:AW93" si="123">IF(OR($C75="",ISERROR(VLOOKUP($C75,Race41Results,3,FALSE))),"",VLOOKUP($C75,Race41Results,3,FALSE))</f>
        <v/>
      </c>
      <c r="AX75" s="72">
        <f ca="1">IF(No_Races=0,0,SUM(I75:OFFSET(I75,0,No_Races-1)))</f>
        <v>0</v>
      </c>
      <c r="AY75" s="72">
        <f ca="1">IF(No_Races=0,0,IF(No_Races&gt;AY$9-1,LARGE($I75:OFFSET($I75,0,No_Races-1),AY$7+$BT75+$BU75),0))</f>
        <v>0</v>
      </c>
      <c r="AZ75" s="72">
        <f ca="1">IF(No_Races=0,0,IF(No_Races&gt;AZ$9-1,LARGE($I75:OFFSET($I75,0,No_Races-1),AZ$7+$BT75+$BU75),0))</f>
        <v>0</v>
      </c>
      <c r="BA75" s="72">
        <f ca="1">IF(No_Races=0,0,IF(No_Races&gt;BA$9-1,LARGE($I75:OFFSET($I75,0,No_Races-1),BA$7+$BT75+$BU75),0))</f>
        <v>0</v>
      </c>
      <c r="BB75" s="72">
        <f ca="1">IF(No_Races=0,0,IF(No_Races&gt;BB$9-1,LARGE($I75:OFFSET($I75,0,No_Races-1),BB$7+$BT75+$BU75),0))</f>
        <v>0</v>
      </c>
      <c r="BC75" s="72">
        <f ca="1">IF(No_Races=0,0,IF(No_Races&gt;BC$9-1,LARGE($I75:OFFSET($I75,0,No_Races-1),BC$7+$BT75+$BU75),0))</f>
        <v>0</v>
      </c>
      <c r="BD75" s="72">
        <f ca="1">IF(No_Races=0,0,IF(No_Races&gt;BD$9-1,LARGE($I75:OFFSET($I75,0,No_Races-1),BD$7+$BT75+$BU75),0))</f>
        <v>0</v>
      </c>
      <c r="BE75" s="72" t="str">
        <f>IF(B75="","",G75/1000+INT((AX75-SUM(AY75:BD75))*1000)/1000+IF(COUNTIF(Summary!$D$7:$D$90,C75)&lt;1,0,VLOOKUP(C75,Summary!$D$7:$F$90,3,FALSE)/10000))</f>
        <v/>
      </c>
      <c r="BF75" s="72" t="str">
        <f t="shared" si="69"/>
        <v/>
      </c>
      <c r="BG75" s="73" t="str">
        <f t="shared" si="70"/>
        <v/>
      </c>
      <c r="BH75" s="73" t="str">
        <f t="shared" si="71"/>
        <v/>
      </c>
      <c r="BI75" s="73" t="str">
        <f t="shared" si="72"/>
        <v/>
      </c>
      <c r="BJ75" s="73" t="str">
        <f t="shared" si="73"/>
        <v/>
      </c>
      <c r="BK75" s="73" t="str">
        <f t="shared" si="74"/>
        <v/>
      </c>
      <c r="BL75" s="73" t="str">
        <f t="shared" si="75"/>
        <v/>
      </c>
      <c r="BM75" s="73" t="str">
        <f t="shared" si="76"/>
        <v/>
      </c>
      <c r="BN75" s="73" t="str">
        <f t="shared" si="77"/>
        <v/>
      </c>
      <c r="BO75" s="73" t="str">
        <f t="shared" si="78"/>
        <v/>
      </c>
      <c r="BP75" s="73" t="str">
        <f t="shared" si="79"/>
        <v/>
      </c>
      <c r="BQ75" s="74" t="str">
        <f t="shared" ref="BQ75:BQ93" si="124">IF(B75="","",C75)</f>
        <v/>
      </c>
      <c r="BR75" s="75" t="str">
        <f t="shared" ref="BR75:BR93" si="125">IF(B75="","",IF($BT$9&gt;0,AVERAGE(I75:AW75),AVERAGE(J75:AW75)))</f>
        <v/>
      </c>
      <c r="BS75" s="76" t="str">
        <f t="shared" si="80"/>
        <v/>
      </c>
      <c r="BT75" s="135" t="str">
        <f>IF(B75="","",COUNTIF(I75:I75,'Race results'!$J$3)+COUNTIF(I75:I75,'Race results'!$K$3))</f>
        <v/>
      </c>
      <c r="BU75" s="135" t="str">
        <f>IF(B75="","",COUNTIF(J75:AW75,'Race results'!$J$2)+COUNTIF(J75:AW75,'Race results'!$K$2))</f>
        <v/>
      </c>
      <c r="BV75" s="73">
        <f ca="1">IF(No_Races=0,0,COUNT(I75:OFFSET(I75,0,No_Races-1)))</f>
        <v>0</v>
      </c>
    </row>
    <row r="76" spans="1:74">
      <c r="A76" s="68" t="str">
        <f t="shared" si="81"/>
        <v/>
      </c>
      <c r="B76" s="238"/>
      <c r="C76" s="239"/>
      <c r="D76" s="239"/>
      <c r="E76" s="239"/>
      <c r="F76" s="239"/>
      <c r="G76" s="78"/>
      <c r="H76" s="64" t="str">
        <f t="shared" ca="1" si="82"/>
        <v/>
      </c>
      <c r="I76" s="229" t="str">
        <f t="shared" si="83"/>
        <v/>
      </c>
      <c r="J76" s="229" t="str">
        <f t="shared" si="84"/>
        <v/>
      </c>
      <c r="K76" s="229" t="str">
        <f t="shared" si="85"/>
        <v/>
      </c>
      <c r="L76" s="229" t="str">
        <f t="shared" si="86"/>
        <v/>
      </c>
      <c r="M76" s="229" t="str">
        <f t="shared" si="87"/>
        <v/>
      </c>
      <c r="N76" s="229" t="str">
        <f t="shared" si="88"/>
        <v/>
      </c>
      <c r="O76" s="229" t="str">
        <f t="shared" si="89"/>
        <v/>
      </c>
      <c r="P76" s="229" t="str">
        <f t="shared" si="90"/>
        <v/>
      </c>
      <c r="Q76" s="229" t="str">
        <f t="shared" si="91"/>
        <v/>
      </c>
      <c r="R76" s="229" t="str">
        <f t="shared" si="92"/>
        <v/>
      </c>
      <c r="S76" s="229" t="str">
        <f t="shared" si="93"/>
        <v/>
      </c>
      <c r="T76" s="229" t="str">
        <f t="shared" si="94"/>
        <v/>
      </c>
      <c r="U76" s="229" t="str">
        <f t="shared" si="95"/>
        <v/>
      </c>
      <c r="V76" s="229" t="str">
        <f t="shared" si="96"/>
        <v/>
      </c>
      <c r="W76" s="229" t="str">
        <f t="shared" si="97"/>
        <v/>
      </c>
      <c r="X76" s="229" t="str">
        <f t="shared" si="98"/>
        <v/>
      </c>
      <c r="Y76" s="229" t="str">
        <f t="shared" si="99"/>
        <v/>
      </c>
      <c r="Z76" s="229" t="str">
        <f t="shared" si="100"/>
        <v/>
      </c>
      <c r="AA76" s="229" t="str">
        <f t="shared" si="101"/>
        <v/>
      </c>
      <c r="AB76" s="229" t="str">
        <f t="shared" si="102"/>
        <v/>
      </c>
      <c r="AC76" s="229" t="str">
        <f t="shared" si="103"/>
        <v/>
      </c>
      <c r="AD76" s="229" t="str">
        <f t="shared" si="104"/>
        <v/>
      </c>
      <c r="AE76" s="229" t="str">
        <f t="shared" si="105"/>
        <v/>
      </c>
      <c r="AF76" s="229" t="str">
        <f t="shared" si="106"/>
        <v/>
      </c>
      <c r="AG76" s="229" t="str">
        <f t="shared" si="107"/>
        <v/>
      </c>
      <c r="AH76" s="229" t="str">
        <f t="shared" si="108"/>
        <v/>
      </c>
      <c r="AI76" s="229" t="str">
        <f t="shared" si="109"/>
        <v/>
      </c>
      <c r="AJ76" s="229" t="str">
        <f t="shared" si="110"/>
        <v/>
      </c>
      <c r="AK76" s="229" t="str">
        <f t="shared" si="111"/>
        <v/>
      </c>
      <c r="AL76" s="229" t="str">
        <f t="shared" si="112"/>
        <v/>
      </c>
      <c r="AM76" s="229" t="str">
        <f t="shared" si="113"/>
        <v/>
      </c>
      <c r="AN76" s="229" t="str">
        <f t="shared" si="114"/>
        <v/>
      </c>
      <c r="AO76" s="229" t="str">
        <f t="shared" si="115"/>
        <v/>
      </c>
      <c r="AP76" s="229" t="str">
        <f t="shared" si="116"/>
        <v/>
      </c>
      <c r="AQ76" s="229" t="str">
        <f t="shared" si="117"/>
        <v/>
      </c>
      <c r="AR76" s="229" t="str">
        <f t="shared" si="118"/>
        <v/>
      </c>
      <c r="AS76" s="229" t="str">
        <f t="shared" si="119"/>
        <v/>
      </c>
      <c r="AT76" s="229" t="str">
        <f t="shared" si="120"/>
        <v/>
      </c>
      <c r="AU76" s="229" t="str">
        <f t="shared" si="121"/>
        <v/>
      </c>
      <c r="AV76" s="229" t="str">
        <f t="shared" si="122"/>
        <v/>
      </c>
      <c r="AW76" s="230" t="str">
        <f t="shared" si="123"/>
        <v/>
      </c>
      <c r="AX76" s="15">
        <f ca="1">IF(No_Races=0,0,SUM(I76:OFFSET(I76,0,No_Races-1)))</f>
        <v>0</v>
      </c>
      <c r="AY76" s="15">
        <f ca="1">IF(No_Races=0,0,IF(No_Races&gt;AY$9-1,LARGE($I76:OFFSET($I76,0,No_Races-1),AY$7+$BT76+$BU76),0))</f>
        <v>0</v>
      </c>
      <c r="AZ76" s="15">
        <f ca="1">IF(No_Races=0,0,IF(No_Races&gt;AZ$9-1,LARGE($I76:OFFSET($I76,0,No_Races-1),AZ$7+$BT76+$BU76),0))</f>
        <v>0</v>
      </c>
      <c r="BA76" s="15">
        <f ca="1">IF(No_Races=0,0,IF(No_Races&gt;BA$9-1,LARGE($I76:OFFSET($I76,0,No_Races-1),BA$7+$BT76+$BU76),0))</f>
        <v>0</v>
      </c>
      <c r="BB76" s="15">
        <f ca="1">IF(No_Races=0,0,IF(No_Races&gt;BB$9-1,LARGE($I76:OFFSET($I76,0,No_Races-1),BB$7+$BT76+$BU76),0))</f>
        <v>0</v>
      </c>
      <c r="BC76" s="15">
        <f ca="1">IF(No_Races=0,0,IF(No_Races&gt;BC$9-1,LARGE($I76:OFFSET($I76,0,No_Races-1),BC$7+$BT76+$BU76),0))</f>
        <v>0</v>
      </c>
      <c r="BD76" s="15">
        <f ca="1">IF(No_Races=0,0,IF(No_Races&gt;BD$9-1,LARGE($I76:OFFSET($I76,0,No_Races-1),BD$7+$BT76+$BU76),0))</f>
        <v>0</v>
      </c>
      <c r="BE76" s="15" t="str">
        <f>IF(B76="","",G76/1000+INT((AX76-SUM(AY76:BD76))*1000)/1000+IF(COUNTIF(Summary!$D$7:$D$90,C76)&lt;1,0,VLOOKUP(C76,Summary!$D$7:$F$90,3,FALSE)/10000))</f>
        <v/>
      </c>
      <c r="BF76" s="15" t="str">
        <f t="shared" si="69"/>
        <v/>
      </c>
      <c r="BG76" t="str">
        <f t="shared" si="70"/>
        <v/>
      </c>
      <c r="BH76" t="str">
        <f t="shared" si="71"/>
        <v/>
      </c>
      <c r="BI76" t="str">
        <f t="shared" si="72"/>
        <v/>
      </c>
      <c r="BJ76" t="str">
        <f t="shared" si="73"/>
        <v/>
      </c>
      <c r="BK76" t="str">
        <f t="shared" si="74"/>
        <v/>
      </c>
      <c r="BL76" t="str">
        <f t="shared" si="75"/>
        <v/>
      </c>
      <c r="BM76" t="str">
        <f t="shared" si="76"/>
        <v/>
      </c>
      <c r="BN76" t="str">
        <f t="shared" si="77"/>
        <v/>
      </c>
      <c r="BO76" t="str">
        <f t="shared" si="78"/>
        <v/>
      </c>
      <c r="BP76" t="str">
        <f t="shared" si="79"/>
        <v/>
      </c>
      <c r="BQ76" s="51" t="str">
        <f t="shared" si="124"/>
        <v/>
      </c>
      <c r="BR76" s="16" t="str">
        <f t="shared" si="125"/>
        <v/>
      </c>
      <c r="BS76" s="30" t="str">
        <f t="shared" si="80"/>
        <v/>
      </c>
      <c r="BT76" s="54" t="str">
        <f>IF(B76="","",COUNTIF(I76:I76,'Race results'!$J$3)+COUNTIF(I76:I76,'Race results'!$K$3))</f>
        <v/>
      </c>
      <c r="BU76" s="54" t="str">
        <f>IF(B76="","",COUNTIF(J76:AW76,'Race results'!$J$2)+COUNTIF(J76:AW76,'Race results'!$K$2))</f>
        <v/>
      </c>
      <c r="BV76">
        <f ca="1">IF(No_Races=0,0,COUNT(I76:OFFSET(I76,0,No_Races-1)))</f>
        <v>0</v>
      </c>
    </row>
    <row r="77" spans="1:74">
      <c r="A77" s="68" t="str">
        <f t="shared" si="81"/>
        <v/>
      </c>
      <c r="B77" s="245"/>
      <c r="C77" s="244"/>
      <c r="D77" s="244"/>
      <c r="E77" s="244"/>
      <c r="F77" s="244"/>
      <c r="G77" s="78"/>
      <c r="H77" s="64" t="str">
        <f t="shared" ca="1" si="82"/>
        <v/>
      </c>
      <c r="I77" s="229" t="str">
        <f t="shared" si="83"/>
        <v/>
      </c>
      <c r="J77" s="229" t="str">
        <f t="shared" si="84"/>
        <v/>
      </c>
      <c r="K77" s="229" t="str">
        <f t="shared" si="85"/>
        <v/>
      </c>
      <c r="L77" s="229" t="str">
        <f t="shared" si="86"/>
        <v/>
      </c>
      <c r="M77" s="229" t="str">
        <f t="shared" si="87"/>
        <v/>
      </c>
      <c r="N77" s="229" t="str">
        <f t="shared" si="88"/>
        <v/>
      </c>
      <c r="O77" s="229" t="str">
        <f t="shared" si="89"/>
        <v/>
      </c>
      <c r="P77" s="229" t="str">
        <f t="shared" si="90"/>
        <v/>
      </c>
      <c r="Q77" s="229" t="str">
        <f t="shared" si="91"/>
        <v/>
      </c>
      <c r="R77" s="229" t="str">
        <f t="shared" si="92"/>
        <v/>
      </c>
      <c r="S77" s="229" t="str">
        <f t="shared" si="93"/>
        <v/>
      </c>
      <c r="T77" s="229" t="str">
        <f t="shared" si="94"/>
        <v/>
      </c>
      <c r="U77" s="229" t="str">
        <f t="shared" si="95"/>
        <v/>
      </c>
      <c r="V77" s="229" t="str">
        <f t="shared" si="96"/>
        <v/>
      </c>
      <c r="W77" s="229" t="str">
        <f t="shared" si="97"/>
        <v/>
      </c>
      <c r="X77" s="229" t="str">
        <f t="shared" si="98"/>
        <v/>
      </c>
      <c r="Y77" s="229" t="str">
        <f t="shared" si="99"/>
        <v/>
      </c>
      <c r="Z77" s="229" t="str">
        <f t="shared" si="100"/>
        <v/>
      </c>
      <c r="AA77" s="229" t="str">
        <f t="shared" si="101"/>
        <v/>
      </c>
      <c r="AB77" s="229" t="str">
        <f t="shared" si="102"/>
        <v/>
      </c>
      <c r="AC77" s="229" t="str">
        <f t="shared" si="103"/>
        <v/>
      </c>
      <c r="AD77" s="229" t="str">
        <f t="shared" si="104"/>
        <v/>
      </c>
      <c r="AE77" s="229" t="str">
        <f t="shared" si="105"/>
        <v/>
      </c>
      <c r="AF77" s="229" t="str">
        <f t="shared" si="106"/>
        <v/>
      </c>
      <c r="AG77" s="229" t="str">
        <f t="shared" si="107"/>
        <v/>
      </c>
      <c r="AH77" s="229" t="str">
        <f t="shared" si="108"/>
        <v/>
      </c>
      <c r="AI77" s="229" t="str">
        <f t="shared" si="109"/>
        <v/>
      </c>
      <c r="AJ77" s="229" t="str">
        <f t="shared" si="110"/>
        <v/>
      </c>
      <c r="AK77" s="229" t="str">
        <f t="shared" si="111"/>
        <v/>
      </c>
      <c r="AL77" s="229" t="str">
        <f t="shared" si="112"/>
        <v/>
      </c>
      <c r="AM77" s="229" t="str">
        <f t="shared" si="113"/>
        <v/>
      </c>
      <c r="AN77" s="229" t="str">
        <f t="shared" si="114"/>
        <v/>
      </c>
      <c r="AO77" s="229" t="str">
        <f t="shared" si="115"/>
        <v/>
      </c>
      <c r="AP77" s="229" t="str">
        <f t="shared" si="116"/>
        <v/>
      </c>
      <c r="AQ77" s="229" t="str">
        <f t="shared" si="117"/>
        <v/>
      </c>
      <c r="AR77" s="229" t="str">
        <f t="shared" si="118"/>
        <v/>
      </c>
      <c r="AS77" s="229" t="str">
        <f t="shared" si="119"/>
        <v/>
      </c>
      <c r="AT77" s="229" t="str">
        <f t="shared" si="120"/>
        <v/>
      </c>
      <c r="AU77" s="229" t="str">
        <f t="shared" si="121"/>
        <v/>
      </c>
      <c r="AV77" s="229" t="str">
        <f t="shared" si="122"/>
        <v/>
      </c>
      <c r="AW77" s="230" t="str">
        <f t="shared" si="123"/>
        <v/>
      </c>
      <c r="AX77" s="15">
        <f ca="1">IF(No_Races=0,0,SUM(I77:OFFSET(I77,0,No_Races-1)))</f>
        <v>0</v>
      </c>
      <c r="AY77" s="15">
        <f ca="1">IF(No_Races=0,0,IF(No_Races&gt;AY$9-1,LARGE($I77:OFFSET($I77,0,No_Races-1),AY$7+$BT77+$BU77),0))</f>
        <v>0</v>
      </c>
      <c r="AZ77" s="15">
        <f ca="1">IF(No_Races=0,0,IF(No_Races&gt;AZ$9-1,LARGE($I77:OFFSET($I77,0,No_Races-1),AZ$7+$BT77+$BU77),0))</f>
        <v>0</v>
      </c>
      <c r="BA77" s="15">
        <f ca="1">IF(No_Races=0,0,IF(No_Races&gt;BA$9-1,LARGE($I77:OFFSET($I77,0,No_Races-1),BA$7+$BT77+$BU77),0))</f>
        <v>0</v>
      </c>
      <c r="BB77" s="15">
        <f ca="1">IF(No_Races=0,0,IF(No_Races&gt;BB$9-1,LARGE($I77:OFFSET($I77,0,No_Races-1),BB$7+$BT77+$BU77),0))</f>
        <v>0</v>
      </c>
      <c r="BC77" s="15">
        <f ca="1">IF(No_Races=0,0,IF(No_Races&gt;BC$9-1,LARGE($I77:OFFSET($I77,0,No_Races-1),BC$7+$BT77+$BU77),0))</f>
        <v>0</v>
      </c>
      <c r="BD77" s="15">
        <f ca="1">IF(No_Races=0,0,IF(No_Races&gt;BD$9-1,LARGE($I77:OFFSET($I77,0,No_Races-1),BD$7+$BT77+$BU77),0))</f>
        <v>0</v>
      </c>
      <c r="BE77" s="15" t="str">
        <f>IF(B77="","",G77/1000+INT((AX77-SUM(AY77:BD77))*1000)/1000+IF(COUNTIF(Summary!$D$7:$D$90,C77)&lt;1,0,VLOOKUP(C77,Summary!$D$7:$F$90,3,FALSE)/10000))</f>
        <v/>
      </c>
      <c r="BF77" s="15" t="str">
        <f t="shared" si="69"/>
        <v/>
      </c>
      <c r="BG77" t="str">
        <f t="shared" si="70"/>
        <v/>
      </c>
      <c r="BH77" t="str">
        <f t="shared" si="71"/>
        <v/>
      </c>
      <c r="BI77" t="str">
        <f t="shared" si="72"/>
        <v/>
      </c>
      <c r="BJ77" t="str">
        <f t="shared" si="73"/>
        <v/>
      </c>
      <c r="BK77" t="str">
        <f t="shared" si="74"/>
        <v/>
      </c>
      <c r="BL77" t="str">
        <f t="shared" si="75"/>
        <v/>
      </c>
      <c r="BM77" t="str">
        <f t="shared" si="76"/>
        <v/>
      </c>
      <c r="BN77" t="str">
        <f t="shared" si="77"/>
        <v/>
      </c>
      <c r="BO77" t="str">
        <f t="shared" si="78"/>
        <v/>
      </c>
      <c r="BP77" t="str">
        <f t="shared" si="79"/>
        <v/>
      </c>
      <c r="BQ77" s="51" t="str">
        <f t="shared" si="124"/>
        <v/>
      </c>
      <c r="BR77" s="16" t="str">
        <f t="shared" si="125"/>
        <v/>
      </c>
      <c r="BS77" s="30" t="str">
        <f t="shared" si="80"/>
        <v/>
      </c>
      <c r="BT77" s="54" t="str">
        <f>IF(B77="","",COUNTIF(I77:I77,'Race results'!$J$3)+COUNTIF(I77:I77,'Race results'!$K$3))</f>
        <v/>
      </c>
      <c r="BU77" s="54" t="str">
        <f>IF(B77="","",COUNTIF(J77:AW77,'Race results'!$J$2)+COUNTIF(J77:AW77,'Race results'!$K$2))</f>
        <v/>
      </c>
      <c r="BV77">
        <f ca="1">IF(No_Races=0,0,COUNT(I77:OFFSET(I77,0,No_Races-1)))</f>
        <v>0</v>
      </c>
    </row>
    <row r="78" spans="1:74" s="73" customFormat="1" ht="13.5" thickBot="1">
      <c r="A78" s="68" t="str">
        <f t="shared" si="81"/>
        <v/>
      </c>
      <c r="B78" s="241"/>
      <c r="C78" s="225"/>
      <c r="D78" s="225"/>
      <c r="E78" s="225"/>
      <c r="F78" s="225"/>
      <c r="G78" s="70"/>
      <c r="H78" s="71" t="str">
        <f t="shared" ca="1" si="82"/>
        <v/>
      </c>
      <c r="I78" s="231" t="str">
        <f t="shared" si="83"/>
        <v/>
      </c>
      <c r="J78" s="231" t="str">
        <f t="shared" si="84"/>
        <v/>
      </c>
      <c r="K78" s="231" t="str">
        <f t="shared" si="85"/>
        <v/>
      </c>
      <c r="L78" s="231" t="str">
        <f t="shared" si="86"/>
        <v/>
      </c>
      <c r="M78" s="231" t="str">
        <f t="shared" si="87"/>
        <v/>
      </c>
      <c r="N78" s="231" t="str">
        <f t="shared" si="88"/>
        <v/>
      </c>
      <c r="O78" s="231" t="str">
        <f t="shared" si="89"/>
        <v/>
      </c>
      <c r="P78" s="231" t="str">
        <f t="shared" si="90"/>
        <v/>
      </c>
      <c r="Q78" s="231" t="str">
        <f t="shared" si="91"/>
        <v/>
      </c>
      <c r="R78" s="231" t="str">
        <f t="shared" si="92"/>
        <v/>
      </c>
      <c r="S78" s="231" t="str">
        <f t="shared" si="93"/>
        <v/>
      </c>
      <c r="T78" s="231" t="str">
        <f t="shared" si="94"/>
        <v/>
      </c>
      <c r="U78" s="231" t="str">
        <f t="shared" si="95"/>
        <v/>
      </c>
      <c r="V78" s="231" t="str">
        <f t="shared" si="96"/>
        <v/>
      </c>
      <c r="W78" s="231" t="str">
        <f t="shared" si="97"/>
        <v/>
      </c>
      <c r="X78" s="231" t="str">
        <f t="shared" si="98"/>
        <v/>
      </c>
      <c r="Y78" s="231" t="str">
        <f t="shared" si="99"/>
        <v/>
      </c>
      <c r="Z78" s="231" t="str">
        <f t="shared" si="100"/>
        <v/>
      </c>
      <c r="AA78" s="231" t="str">
        <f t="shared" si="101"/>
        <v/>
      </c>
      <c r="AB78" s="231" t="str">
        <f t="shared" si="102"/>
        <v/>
      </c>
      <c r="AC78" s="231" t="str">
        <f t="shared" si="103"/>
        <v/>
      </c>
      <c r="AD78" s="231" t="str">
        <f t="shared" si="104"/>
        <v/>
      </c>
      <c r="AE78" s="231" t="str">
        <f t="shared" si="105"/>
        <v/>
      </c>
      <c r="AF78" s="231" t="str">
        <f t="shared" si="106"/>
        <v/>
      </c>
      <c r="AG78" s="231" t="str">
        <f t="shared" si="107"/>
        <v/>
      </c>
      <c r="AH78" s="231" t="str">
        <f t="shared" si="108"/>
        <v/>
      </c>
      <c r="AI78" s="231" t="str">
        <f t="shared" si="109"/>
        <v/>
      </c>
      <c r="AJ78" s="231" t="str">
        <f t="shared" si="110"/>
        <v/>
      </c>
      <c r="AK78" s="231" t="str">
        <f t="shared" si="111"/>
        <v/>
      </c>
      <c r="AL78" s="231" t="str">
        <f t="shared" si="112"/>
        <v/>
      </c>
      <c r="AM78" s="231" t="str">
        <f t="shared" si="113"/>
        <v/>
      </c>
      <c r="AN78" s="231" t="str">
        <f t="shared" si="114"/>
        <v/>
      </c>
      <c r="AO78" s="231" t="str">
        <f t="shared" si="115"/>
        <v/>
      </c>
      <c r="AP78" s="231" t="str">
        <f t="shared" si="116"/>
        <v/>
      </c>
      <c r="AQ78" s="231" t="str">
        <f t="shared" si="117"/>
        <v/>
      </c>
      <c r="AR78" s="231" t="str">
        <f t="shared" si="118"/>
        <v/>
      </c>
      <c r="AS78" s="231" t="str">
        <f t="shared" si="119"/>
        <v/>
      </c>
      <c r="AT78" s="231" t="str">
        <f t="shared" si="120"/>
        <v/>
      </c>
      <c r="AU78" s="231" t="str">
        <f t="shared" si="121"/>
        <v/>
      </c>
      <c r="AV78" s="231" t="str">
        <f t="shared" si="122"/>
        <v/>
      </c>
      <c r="AW78" s="232" t="str">
        <f t="shared" si="123"/>
        <v/>
      </c>
      <c r="AX78" s="72">
        <f ca="1">IF(No_Races=0,0,SUM(I78:OFFSET(I78,0,No_Races-1)))</f>
        <v>0</v>
      </c>
      <c r="AY78" s="72">
        <f ca="1">IF(No_Races=0,0,IF(No_Races&gt;AY$9-1,LARGE($I78:OFFSET($I78,0,No_Races-1),AY$7+$BT78+$BU78),0))</f>
        <v>0</v>
      </c>
      <c r="AZ78" s="72">
        <f ca="1">IF(No_Races=0,0,IF(No_Races&gt;AZ$9-1,LARGE($I78:OFFSET($I78,0,No_Races-1),AZ$7+$BT78+$BU78),0))</f>
        <v>0</v>
      </c>
      <c r="BA78" s="72">
        <f ca="1">IF(No_Races=0,0,IF(No_Races&gt;BA$9-1,LARGE($I78:OFFSET($I78,0,No_Races-1),BA$7+$BT78+$BU78),0))</f>
        <v>0</v>
      </c>
      <c r="BB78" s="72">
        <f ca="1">IF(No_Races=0,0,IF(No_Races&gt;BB$9-1,LARGE($I78:OFFSET($I78,0,No_Races-1),BB$7+$BT78+$BU78),0))</f>
        <v>0</v>
      </c>
      <c r="BC78" s="72">
        <f ca="1">IF(No_Races=0,0,IF(No_Races&gt;BC$9-1,LARGE($I78:OFFSET($I78,0,No_Races-1),BC$7+$BT78+$BU78),0))</f>
        <v>0</v>
      </c>
      <c r="BD78" s="72">
        <f ca="1">IF(No_Races=0,0,IF(No_Races&gt;BD$9-1,LARGE($I78:OFFSET($I78,0,No_Races-1),BD$7+$BT78+$BU78),0))</f>
        <v>0</v>
      </c>
      <c r="BE78" s="72" t="str">
        <f>IF(B78="","",G78/1000+INT((AX78-SUM(AY78:BD78))*1000)/1000+IF(COUNTIF(Summary!$D$7:$D$90,C78)&lt;1,0,VLOOKUP(C78,Summary!$D$7:$F$90,3,FALSE)/10000))</f>
        <v/>
      </c>
      <c r="BF78" s="72" t="str">
        <f t="shared" si="69"/>
        <v/>
      </c>
      <c r="BG78" s="73" t="str">
        <f t="shared" si="70"/>
        <v/>
      </c>
      <c r="BH78" s="73" t="str">
        <f t="shared" si="71"/>
        <v/>
      </c>
      <c r="BI78" s="73" t="str">
        <f t="shared" si="72"/>
        <v/>
      </c>
      <c r="BJ78" s="73" t="str">
        <f t="shared" si="73"/>
        <v/>
      </c>
      <c r="BK78" s="73" t="str">
        <f t="shared" si="74"/>
        <v/>
      </c>
      <c r="BL78" s="73" t="str">
        <f t="shared" si="75"/>
        <v/>
      </c>
      <c r="BM78" s="73" t="str">
        <f t="shared" si="76"/>
        <v/>
      </c>
      <c r="BN78" s="73" t="str">
        <f t="shared" si="77"/>
        <v/>
      </c>
      <c r="BO78" s="73" t="str">
        <f t="shared" si="78"/>
        <v/>
      </c>
      <c r="BP78" s="73" t="str">
        <f t="shared" si="79"/>
        <v/>
      </c>
      <c r="BQ78" s="74" t="str">
        <f t="shared" si="124"/>
        <v/>
      </c>
      <c r="BR78" s="75" t="str">
        <f t="shared" si="125"/>
        <v/>
      </c>
      <c r="BS78" s="76" t="str">
        <f t="shared" si="80"/>
        <v/>
      </c>
      <c r="BT78" s="135" t="str">
        <f>IF(B78="","",COUNTIF(I78:I78,'Race results'!$J$3)+COUNTIF(I78:I78,'Race results'!$K$3))</f>
        <v/>
      </c>
      <c r="BU78" s="135" t="str">
        <f>IF(B78="","",COUNTIF(J78:AW78,'Race results'!$J$2)+COUNTIF(J78:AW78,'Race results'!$K$2))</f>
        <v/>
      </c>
      <c r="BV78" s="73">
        <f ca="1">IF(No_Races=0,0,COUNT(I78:OFFSET(I78,0,No_Races-1)))</f>
        <v>0</v>
      </c>
    </row>
    <row r="79" spans="1:74" s="19" customFormat="1">
      <c r="A79" s="68" t="str">
        <f t="shared" si="81"/>
        <v/>
      </c>
      <c r="B79" s="77"/>
      <c r="C79" s="244"/>
      <c r="D79" s="78"/>
      <c r="E79" s="78"/>
      <c r="F79" s="78"/>
      <c r="G79" s="78"/>
      <c r="H79" s="65" t="str">
        <f t="shared" ca="1" si="82"/>
        <v/>
      </c>
      <c r="I79" s="229" t="str">
        <f t="shared" si="83"/>
        <v/>
      </c>
      <c r="J79" s="233" t="str">
        <f t="shared" si="84"/>
        <v/>
      </c>
      <c r="K79" s="233" t="str">
        <f t="shared" si="85"/>
        <v/>
      </c>
      <c r="L79" s="233" t="str">
        <f t="shared" si="86"/>
        <v/>
      </c>
      <c r="M79" s="233" t="str">
        <f t="shared" si="87"/>
        <v/>
      </c>
      <c r="N79" s="233" t="str">
        <f t="shared" si="88"/>
        <v/>
      </c>
      <c r="O79" s="233" t="str">
        <f t="shared" si="89"/>
        <v/>
      </c>
      <c r="P79" s="233" t="str">
        <f t="shared" si="90"/>
        <v/>
      </c>
      <c r="Q79" s="233" t="str">
        <f t="shared" si="91"/>
        <v/>
      </c>
      <c r="R79" s="233" t="str">
        <f t="shared" si="92"/>
        <v/>
      </c>
      <c r="S79" s="233" t="str">
        <f t="shared" si="93"/>
        <v/>
      </c>
      <c r="T79" s="233" t="str">
        <f t="shared" si="94"/>
        <v/>
      </c>
      <c r="U79" s="233" t="str">
        <f t="shared" si="95"/>
        <v/>
      </c>
      <c r="V79" s="233" t="str">
        <f t="shared" si="96"/>
        <v/>
      </c>
      <c r="W79" s="233" t="str">
        <f t="shared" si="97"/>
        <v/>
      </c>
      <c r="X79" s="233" t="str">
        <f t="shared" si="98"/>
        <v/>
      </c>
      <c r="Y79" s="233" t="str">
        <f t="shared" si="99"/>
        <v/>
      </c>
      <c r="Z79" s="233" t="str">
        <f t="shared" si="100"/>
        <v/>
      </c>
      <c r="AA79" s="233" t="str">
        <f t="shared" si="101"/>
        <v/>
      </c>
      <c r="AB79" s="233" t="str">
        <f t="shared" si="102"/>
        <v/>
      </c>
      <c r="AC79" s="233" t="str">
        <f t="shared" si="103"/>
        <v/>
      </c>
      <c r="AD79" s="233" t="str">
        <f t="shared" si="104"/>
        <v/>
      </c>
      <c r="AE79" s="233" t="str">
        <f t="shared" si="105"/>
        <v/>
      </c>
      <c r="AF79" s="233" t="str">
        <f t="shared" si="106"/>
        <v/>
      </c>
      <c r="AG79" s="233" t="str">
        <f t="shared" si="107"/>
        <v/>
      </c>
      <c r="AH79" s="233" t="str">
        <f t="shared" si="108"/>
        <v/>
      </c>
      <c r="AI79" s="233" t="str">
        <f t="shared" si="109"/>
        <v/>
      </c>
      <c r="AJ79" s="233" t="str">
        <f t="shared" si="110"/>
        <v/>
      </c>
      <c r="AK79" s="233" t="str">
        <f t="shared" si="111"/>
        <v/>
      </c>
      <c r="AL79" s="233" t="str">
        <f t="shared" si="112"/>
        <v/>
      </c>
      <c r="AM79" s="233" t="str">
        <f t="shared" si="113"/>
        <v/>
      </c>
      <c r="AN79" s="233" t="str">
        <f t="shared" si="114"/>
        <v/>
      </c>
      <c r="AO79" s="233" t="str">
        <f t="shared" si="115"/>
        <v/>
      </c>
      <c r="AP79" s="233" t="str">
        <f t="shared" si="116"/>
        <v/>
      </c>
      <c r="AQ79" s="233" t="str">
        <f t="shared" si="117"/>
        <v/>
      </c>
      <c r="AR79" s="233" t="str">
        <f t="shared" si="118"/>
        <v/>
      </c>
      <c r="AS79" s="233" t="str">
        <f t="shared" si="119"/>
        <v/>
      </c>
      <c r="AT79" s="233" t="str">
        <f t="shared" si="120"/>
        <v/>
      </c>
      <c r="AU79" s="233" t="str">
        <f t="shared" si="121"/>
        <v/>
      </c>
      <c r="AV79" s="233" t="str">
        <f t="shared" si="122"/>
        <v/>
      </c>
      <c r="AW79" s="230" t="str">
        <f t="shared" si="123"/>
        <v/>
      </c>
      <c r="AX79" s="15">
        <f ca="1">IF(No_Races=0,0,SUM(I79:OFFSET(I79,0,No_Races-1)))</f>
        <v>0</v>
      </c>
      <c r="AY79" s="15">
        <f ca="1">IF(No_Races=0,0,IF(No_Races&gt;AY$9-1,LARGE($I79:OFFSET($I79,0,No_Races-1),AY$7+$BT79+$BU79),0))</f>
        <v>0</v>
      </c>
      <c r="AZ79" s="15">
        <f ca="1">IF(No_Races=0,0,IF(No_Races&gt;AZ$9-1,LARGE($I79:OFFSET($I79,0,No_Races-1),AZ$7+$BT79+$BU79),0))</f>
        <v>0</v>
      </c>
      <c r="BA79" s="15">
        <f ca="1">IF(No_Races=0,0,IF(No_Races&gt;BA$9-1,LARGE($I79:OFFSET($I79,0,No_Races-1),BA$7+$BT79+$BU79),0))</f>
        <v>0</v>
      </c>
      <c r="BB79" s="15">
        <f ca="1">IF(No_Races=0,0,IF(No_Races&gt;BB$9-1,LARGE($I79:OFFSET($I79,0,No_Races-1),BB$7+$BT79+$BU79),0))</f>
        <v>0</v>
      </c>
      <c r="BC79" s="15">
        <f ca="1">IF(No_Races=0,0,IF(No_Races&gt;BC$9-1,LARGE($I79:OFFSET($I79,0,No_Races-1),BC$7+$BT79+$BU79),0))</f>
        <v>0</v>
      </c>
      <c r="BD79" s="15">
        <f ca="1">IF(No_Races=0,0,IF(No_Races&gt;BD$9-1,LARGE($I79:OFFSET($I79,0,No_Races-1),BD$7+$BT79+$BU79),0))</f>
        <v>0</v>
      </c>
      <c r="BE79" s="15" t="str">
        <f>IF(B79="","",G79/1000+INT((AX79-SUM(AY79:BD79))*1000)/1000+IF(COUNTIF(Summary!$D$7:$D$90,C79)&lt;1,0,VLOOKUP(C79,Summary!$D$7:$F$90,3,FALSE)/10000))</f>
        <v/>
      </c>
      <c r="BF79" s="15" t="str">
        <f t="shared" si="69"/>
        <v/>
      </c>
      <c r="BG79" t="str">
        <f t="shared" si="70"/>
        <v/>
      </c>
      <c r="BH79" t="str">
        <f t="shared" si="71"/>
        <v/>
      </c>
      <c r="BI79" t="str">
        <f t="shared" si="72"/>
        <v/>
      </c>
      <c r="BJ79" t="str">
        <f t="shared" si="73"/>
        <v/>
      </c>
      <c r="BK79" t="str">
        <f t="shared" si="74"/>
        <v/>
      </c>
      <c r="BL79" t="str">
        <f t="shared" si="75"/>
        <v/>
      </c>
      <c r="BM79" t="str">
        <f t="shared" si="76"/>
        <v/>
      </c>
      <c r="BN79" t="str">
        <f t="shared" si="77"/>
        <v/>
      </c>
      <c r="BO79" t="str">
        <f t="shared" si="78"/>
        <v/>
      </c>
      <c r="BP79" t="str">
        <f t="shared" si="79"/>
        <v/>
      </c>
      <c r="BQ79" s="51" t="str">
        <f t="shared" si="124"/>
        <v/>
      </c>
      <c r="BR79" s="16" t="str">
        <f t="shared" si="125"/>
        <v/>
      </c>
      <c r="BS79" s="30" t="str">
        <f t="shared" si="80"/>
        <v/>
      </c>
      <c r="BT79" s="54" t="str">
        <f>IF(B79="","",COUNTIF(I79:I79,'Race results'!$J$3)+COUNTIF(I79:I79,'Race results'!$K$3))</f>
        <v/>
      </c>
      <c r="BU79" s="54" t="str">
        <f>IF(B79="","",COUNTIF(J79:AW79,'Race results'!$J$2)+COUNTIF(J79:AW79,'Race results'!$K$2))</f>
        <v/>
      </c>
      <c r="BV79" s="19">
        <f ca="1">IF(No_Races=0,0,COUNT(I79:OFFSET(I79,0,No_Races-1)))</f>
        <v>0</v>
      </c>
    </row>
    <row r="80" spans="1:74" s="19" customFormat="1">
      <c r="A80" s="68" t="str">
        <f t="shared" si="81"/>
        <v/>
      </c>
      <c r="B80" s="238"/>
      <c r="C80" s="239"/>
      <c r="D80" s="239"/>
      <c r="E80" s="239"/>
      <c r="F80" s="239"/>
      <c r="G80" s="78"/>
      <c r="H80" s="65" t="str">
        <f t="shared" ca="1" si="82"/>
        <v/>
      </c>
      <c r="I80" s="229" t="str">
        <f t="shared" si="83"/>
        <v/>
      </c>
      <c r="J80" s="233" t="str">
        <f t="shared" si="84"/>
        <v/>
      </c>
      <c r="K80" s="233" t="str">
        <f t="shared" si="85"/>
        <v/>
      </c>
      <c r="L80" s="233" t="str">
        <f t="shared" si="86"/>
        <v/>
      </c>
      <c r="M80" s="233" t="str">
        <f t="shared" si="87"/>
        <v/>
      </c>
      <c r="N80" s="233" t="str">
        <f t="shared" si="88"/>
        <v/>
      </c>
      <c r="O80" s="233" t="str">
        <f t="shared" si="89"/>
        <v/>
      </c>
      <c r="P80" s="233" t="str">
        <f t="shared" si="90"/>
        <v/>
      </c>
      <c r="Q80" s="233" t="str">
        <f t="shared" si="91"/>
        <v/>
      </c>
      <c r="R80" s="233" t="str">
        <f t="shared" si="92"/>
        <v/>
      </c>
      <c r="S80" s="233" t="str">
        <f t="shared" si="93"/>
        <v/>
      </c>
      <c r="T80" s="233" t="str">
        <f t="shared" si="94"/>
        <v/>
      </c>
      <c r="U80" s="233" t="str">
        <f t="shared" si="95"/>
        <v/>
      </c>
      <c r="V80" s="233" t="str">
        <f t="shared" si="96"/>
        <v/>
      </c>
      <c r="W80" s="233" t="str">
        <f t="shared" si="97"/>
        <v/>
      </c>
      <c r="X80" s="233" t="str">
        <f t="shared" si="98"/>
        <v/>
      </c>
      <c r="Y80" s="233" t="str">
        <f t="shared" si="99"/>
        <v/>
      </c>
      <c r="Z80" s="233" t="str">
        <f t="shared" si="100"/>
        <v/>
      </c>
      <c r="AA80" s="233" t="str">
        <f t="shared" si="101"/>
        <v/>
      </c>
      <c r="AB80" s="233" t="str">
        <f t="shared" si="102"/>
        <v/>
      </c>
      <c r="AC80" s="233" t="str">
        <f t="shared" si="103"/>
        <v/>
      </c>
      <c r="AD80" s="233" t="str">
        <f t="shared" si="104"/>
        <v/>
      </c>
      <c r="AE80" s="233" t="str">
        <f t="shared" si="105"/>
        <v/>
      </c>
      <c r="AF80" s="233" t="str">
        <f t="shared" si="106"/>
        <v/>
      </c>
      <c r="AG80" s="233" t="str">
        <f t="shared" si="107"/>
        <v/>
      </c>
      <c r="AH80" s="233" t="str">
        <f t="shared" si="108"/>
        <v/>
      </c>
      <c r="AI80" s="233" t="str">
        <f t="shared" si="109"/>
        <v/>
      </c>
      <c r="AJ80" s="233" t="str">
        <f t="shared" si="110"/>
        <v/>
      </c>
      <c r="AK80" s="233" t="str">
        <f t="shared" si="111"/>
        <v/>
      </c>
      <c r="AL80" s="233" t="str">
        <f t="shared" si="112"/>
        <v/>
      </c>
      <c r="AM80" s="233" t="str">
        <f t="shared" si="113"/>
        <v/>
      </c>
      <c r="AN80" s="233" t="str">
        <f t="shared" si="114"/>
        <v/>
      </c>
      <c r="AO80" s="233" t="str">
        <f t="shared" si="115"/>
        <v/>
      </c>
      <c r="AP80" s="233" t="str">
        <f t="shared" si="116"/>
        <v/>
      </c>
      <c r="AQ80" s="233" t="str">
        <f t="shared" si="117"/>
        <v/>
      </c>
      <c r="AR80" s="233" t="str">
        <f t="shared" si="118"/>
        <v/>
      </c>
      <c r="AS80" s="233" t="str">
        <f t="shared" si="119"/>
        <v/>
      </c>
      <c r="AT80" s="233" t="str">
        <f t="shared" si="120"/>
        <v/>
      </c>
      <c r="AU80" s="233" t="str">
        <f t="shared" si="121"/>
        <v/>
      </c>
      <c r="AV80" s="233" t="str">
        <f t="shared" si="122"/>
        <v/>
      </c>
      <c r="AW80" s="230" t="str">
        <f t="shared" si="123"/>
        <v/>
      </c>
      <c r="AX80" s="15">
        <f ca="1">IF(No_Races=0,0,SUM(I80:OFFSET(I80,0,No_Races-1)))</f>
        <v>0</v>
      </c>
      <c r="AY80" s="15">
        <f ca="1">IF(No_Races=0,0,IF(No_Races&gt;AY$9-1,LARGE($I80:OFFSET($I80,0,No_Races-1),AY$7+$BT80+$BU80),0))</f>
        <v>0</v>
      </c>
      <c r="AZ80" s="15">
        <f ca="1">IF(No_Races=0,0,IF(No_Races&gt;AZ$9-1,LARGE($I80:OFFSET($I80,0,No_Races-1),AZ$7+$BT80+$BU80),0))</f>
        <v>0</v>
      </c>
      <c r="BA80" s="15">
        <f ca="1">IF(No_Races=0,0,IF(No_Races&gt;BA$9-1,LARGE($I80:OFFSET($I80,0,No_Races-1),BA$7+$BT80+$BU80),0))</f>
        <v>0</v>
      </c>
      <c r="BB80" s="15">
        <f ca="1">IF(No_Races=0,0,IF(No_Races&gt;BB$9-1,LARGE($I80:OFFSET($I80,0,No_Races-1),BB$7+$BT80+$BU80),0))</f>
        <v>0</v>
      </c>
      <c r="BC80" s="15">
        <f ca="1">IF(No_Races=0,0,IF(No_Races&gt;BC$9-1,LARGE($I80:OFFSET($I80,0,No_Races-1),BC$7+$BT80+$BU80),0))</f>
        <v>0</v>
      </c>
      <c r="BD80" s="15">
        <f ca="1">IF(No_Races=0,0,IF(No_Races&gt;BD$9-1,LARGE($I80:OFFSET($I80,0,No_Races-1),BD$7+$BT80+$BU80),0))</f>
        <v>0</v>
      </c>
      <c r="BE80" s="15" t="str">
        <f>IF(B80="","",G80/1000+INT((AX80-SUM(AY80:BD80))*1000)/1000+IF(COUNTIF(Summary!$D$7:$D$90,C80)&lt;1,0,VLOOKUP(C80,Summary!$D$7:$F$90,3,FALSE)/10000))</f>
        <v/>
      </c>
      <c r="BF80" s="15" t="str">
        <f t="shared" si="69"/>
        <v/>
      </c>
      <c r="BG80" t="str">
        <f t="shared" si="70"/>
        <v/>
      </c>
      <c r="BH80" t="str">
        <f t="shared" si="71"/>
        <v/>
      </c>
      <c r="BI80" t="str">
        <f t="shared" si="72"/>
        <v/>
      </c>
      <c r="BJ80" t="str">
        <f t="shared" si="73"/>
        <v/>
      </c>
      <c r="BK80" t="str">
        <f t="shared" si="74"/>
        <v/>
      </c>
      <c r="BL80" t="str">
        <f t="shared" si="75"/>
        <v/>
      </c>
      <c r="BM80" t="str">
        <f t="shared" si="76"/>
        <v/>
      </c>
      <c r="BN80" t="str">
        <f t="shared" si="77"/>
        <v/>
      </c>
      <c r="BO80" t="str">
        <f t="shared" si="78"/>
        <v/>
      </c>
      <c r="BP80" t="str">
        <f t="shared" si="79"/>
        <v/>
      </c>
      <c r="BQ80" s="51" t="str">
        <f t="shared" si="124"/>
        <v/>
      </c>
      <c r="BR80" s="16" t="str">
        <f t="shared" si="125"/>
        <v/>
      </c>
      <c r="BS80" s="30" t="str">
        <f t="shared" si="80"/>
        <v/>
      </c>
      <c r="BT80" s="54" t="str">
        <f>IF(B80="","",COUNTIF(I80:I80,'Race results'!$J$3)+COUNTIF(I80:I80,'Race results'!$K$3))</f>
        <v/>
      </c>
      <c r="BU80" s="54" t="str">
        <f>IF(B80="","",COUNTIF(J80:AW80,'Race results'!$J$2)+COUNTIF(J80:AW80,'Race results'!$K$2))</f>
        <v/>
      </c>
      <c r="BV80" s="19">
        <f ca="1">IF(No_Races=0,0,COUNT(I80:OFFSET(I80,0,No_Races-1)))</f>
        <v>0</v>
      </c>
    </row>
    <row r="81" spans="1:74" s="73" customFormat="1" ht="13.5" thickBot="1">
      <c r="A81" s="68" t="str">
        <f t="shared" si="81"/>
        <v/>
      </c>
      <c r="B81" s="69"/>
      <c r="C81" s="225"/>
      <c r="D81" s="70"/>
      <c r="E81" s="70"/>
      <c r="F81" s="70"/>
      <c r="G81" s="70"/>
      <c r="H81" s="71" t="str">
        <f t="shared" ca="1" si="82"/>
        <v/>
      </c>
      <c r="I81" s="231" t="str">
        <f t="shared" si="83"/>
        <v/>
      </c>
      <c r="J81" s="231" t="str">
        <f t="shared" si="84"/>
        <v/>
      </c>
      <c r="K81" s="231" t="str">
        <f t="shared" si="85"/>
        <v/>
      </c>
      <c r="L81" s="231" t="str">
        <f t="shared" si="86"/>
        <v/>
      </c>
      <c r="M81" s="231" t="str">
        <f t="shared" si="87"/>
        <v/>
      </c>
      <c r="N81" s="231" t="str">
        <f t="shared" si="88"/>
        <v/>
      </c>
      <c r="O81" s="231" t="str">
        <f t="shared" si="89"/>
        <v/>
      </c>
      <c r="P81" s="231" t="str">
        <f t="shared" si="90"/>
        <v/>
      </c>
      <c r="Q81" s="231" t="str">
        <f t="shared" si="91"/>
        <v/>
      </c>
      <c r="R81" s="231" t="str">
        <f t="shared" si="92"/>
        <v/>
      </c>
      <c r="S81" s="231" t="str">
        <f t="shared" si="93"/>
        <v/>
      </c>
      <c r="T81" s="231" t="str">
        <f t="shared" si="94"/>
        <v/>
      </c>
      <c r="U81" s="231" t="str">
        <f t="shared" si="95"/>
        <v/>
      </c>
      <c r="V81" s="231" t="str">
        <f t="shared" si="96"/>
        <v/>
      </c>
      <c r="W81" s="231" t="str">
        <f t="shared" si="97"/>
        <v/>
      </c>
      <c r="X81" s="231" t="str">
        <f t="shared" si="98"/>
        <v/>
      </c>
      <c r="Y81" s="231" t="str">
        <f t="shared" si="99"/>
        <v/>
      </c>
      <c r="Z81" s="231" t="str">
        <f t="shared" si="100"/>
        <v/>
      </c>
      <c r="AA81" s="231" t="str">
        <f t="shared" si="101"/>
        <v/>
      </c>
      <c r="AB81" s="231" t="str">
        <f t="shared" si="102"/>
        <v/>
      </c>
      <c r="AC81" s="231" t="str">
        <f t="shared" si="103"/>
        <v/>
      </c>
      <c r="AD81" s="231" t="str">
        <f t="shared" si="104"/>
        <v/>
      </c>
      <c r="AE81" s="231" t="str">
        <f t="shared" si="105"/>
        <v/>
      </c>
      <c r="AF81" s="231" t="str">
        <f t="shared" si="106"/>
        <v/>
      </c>
      <c r="AG81" s="231" t="str">
        <f t="shared" si="107"/>
        <v/>
      </c>
      <c r="AH81" s="231" t="str">
        <f t="shared" si="108"/>
        <v/>
      </c>
      <c r="AI81" s="231" t="str">
        <f t="shared" si="109"/>
        <v/>
      </c>
      <c r="AJ81" s="231" t="str">
        <f t="shared" si="110"/>
        <v/>
      </c>
      <c r="AK81" s="231" t="str">
        <f t="shared" si="111"/>
        <v/>
      </c>
      <c r="AL81" s="231" t="str">
        <f t="shared" si="112"/>
        <v/>
      </c>
      <c r="AM81" s="231" t="str">
        <f t="shared" si="113"/>
        <v/>
      </c>
      <c r="AN81" s="231" t="str">
        <f t="shared" si="114"/>
        <v/>
      </c>
      <c r="AO81" s="231" t="str">
        <f t="shared" si="115"/>
        <v/>
      </c>
      <c r="AP81" s="231" t="str">
        <f t="shared" si="116"/>
        <v/>
      </c>
      <c r="AQ81" s="231" t="str">
        <f t="shared" si="117"/>
        <v/>
      </c>
      <c r="AR81" s="231" t="str">
        <f t="shared" si="118"/>
        <v/>
      </c>
      <c r="AS81" s="231" t="str">
        <f t="shared" si="119"/>
        <v/>
      </c>
      <c r="AT81" s="231" t="str">
        <f t="shared" si="120"/>
        <v/>
      </c>
      <c r="AU81" s="231" t="str">
        <f t="shared" si="121"/>
        <v/>
      </c>
      <c r="AV81" s="231" t="str">
        <f t="shared" si="122"/>
        <v/>
      </c>
      <c r="AW81" s="232" t="str">
        <f t="shared" si="123"/>
        <v/>
      </c>
      <c r="AX81" s="72">
        <f ca="1">IF(No_Races=0,0,SUM(I81:OFFSET(I81,0,No_Races-1)))</f>
        <v>0</v>
      </c>
      <c r="AY81" s="72">
        <f ca="1">IF(No_Races=0,0,IF(No_Races&gt;AY$9-1,LARGE($I81:OFFSET($I81,0,No_Races-1),AY$7+$BT81+$BU81),0))</f>
        <v>0</v>
      </c>
      <c r="AZ81" s="72">
        <f ca="1">IF(No_Races=0,0,IF(No_Races&gt;AZ$9-1,LARGE($I81:OFFSET($I81,0,No_Races-1),AZ$7+$BT81+$BU81),0))</f>
        <v>0</v>
      </c>
      <c r="BA81" s="72">
        <f ca="1">IF(No_Races=0,0,IF(No_Races&gt;BA$9-1,LARGE($I81:OFFSET($I81,0,No_Races-1),BA$7+$BT81+$BU81),0))</f>
        <v>0</v>
      </c>
      <c r="BB81" s="72">
        <f ca="1">IF(No_Races=0,0,IF(No_Races&gt;BB$9-1,LARGE($I81:OFFSET($I81,0,No_Races-1),BB$7+$BT81+$BU81),0))</f>
        <v>0</v>
      </c>
      <c r="BC81" s="72">
        <f ca="1">IF(No_Races=0,0,IF(No_Races&gt;BC$9-1,LARGE($I81:OFFSET($I81,0,No_Races-1),BC$7+$BT81+$BU81),0))</f>
        <v>0</v>
      </c>
      <c r="BD81" s="72">
        <f ca="1">IF(No_Races=0,0,IF(No_Races&gt;BD$9-1,LARGE($I81:OFFSET($I81,0,No_Races-1),BD$7+$BT81+$BU81),0))</f>
        <v>0</v>
      </c>
      <c r="BE81" s="72" t="str">
        <f>IF(B81="","",G81/1000+INT((AX81-SUM(AY81:BD81))*1000)/1000+IF(COUNTIF(Summary!$D$7:$D$90,C81)&lt;1,0,VLOOKUP(C81,Summary!$D$7:$F$90,3,FALSE)/10000))</f>
        <v/>
      </c>
      <c r="BF81" s="72" t="str">
        <f t="shared" si="69"/>
        <v/>
      </c>
      <c r="BG81" s="73" t="str">
        <f t="shared" si="70"/>
        <v/>
      </c>
      <c r="BH81" s="73" t="str">
        <f t="shared" si="71"/>
        <v/>
      </c>
      <c r="BI81" s="73" t="str">
        <f t="shared" si="72"/>
        <v/>
      </c>
      <c r="BJ81" s="73" t="str">
        <f t="shared" si="73"/>
        <v/>
      </c>
      <c r="BK81" s="73" t="str">
        <f t="shared" si="74"/>
        <v/>
      </c>
      <c r="BL81" s="73" t="str">
        <f t="shared" si="75"/>
        <v/>
      </c>
      <c r="BM81" s="73" t="str">
        <f t="shared" si="76"/>
        <v/>
      </c>
      <c r="BN81" s="73" t="str">
        <f t="shared" si="77"/>
        <v/>
      </c>
      <c r="BO81" s="73" t="str">
        <f t="shared" si="78"/>
        <v/>
      </c>
      <c r="BP81" s="73" t="str">
        <f t="shared" si="79"/>
        <v/>
      </c>
      <c r="BQ81" s="74" t="str">
        <f t="shared" si="124"/>
        <v/>
      </c>
      <c r="BR81" s="75" t="str">
        <f t="shared" si="125"/>
        <v/>
      </c>
      <c r="BS81" s="76" t="str">
        <f t="shared" si="80"/>
        <v/>
      </c>
      <c r="BT81" s="135" t="str">
        <f>IF(B81="","",COUNTIF(I81:I81,'Race results'!$J$3)+COUNTIF(I81:I81,'Race results'!$K$3))</f>
        <v/>
      </c>
      <c r="BU81" s="135" t="str">
        <f>IF(B81="","",COUNTIF(J81:AW81,'Race results'!$J$2)+COUNTIF(J81:AW81,'Race results'!$K$2))</f>
        <v/>
      </c>
      <c r="BV81" s="73">
        <f ca="1">IF(No_Races=0,0,COUNT(I81:OFFSET(I81,0,No_Races-1)))</f>
        <v>0</v>
      </c>
    </row>
    <row r="82" spans="1:74">
      <c r="A82" s="68" t="str">
        <f t="shared" si="81"/>
        <v/>
      </c>
      <c r="B82" s="77"/>
      <c r="C82" s="239"/>
      <c r="D82" s="78"/>
      <c r="E82" s="78"/>
      <c r="F82" s="78"/>
      <c r="G82" s="78"/>
      <c r="H82" s="65" t="str">
        <f t="shared" ca="1" si="82"/>
        <v/>
      </c>
      <c r="I82" s="229" t="str">
        <f t="shared" si="83"/>
        <v/>
      </c>
      <c r="J82" s="233" t="str">
        <f t="shared" si="84"/>
        <v/>
      </c>
      <c r="K82" s="233" t="str">
        <f t="shared" si="85"/>
        <v/>
      </c>
      <c r="L82" s="233" t="str">
        <f t="shared" si="86"/>
        <v/>
      </c>
      <c r="M82" s="233" t="str">
        <f t="shared" si="87"/>
        <v/>
      </c>
      <c r="N82" s="233" t="str">
        <f t="shared" si="88"/>
        <v/>
      </c>
      <c r="O82" s="233" t="str">
        <f t="shared" si="89"/>
        <v/>
      </c>
      <c r="P82" s="233" t="str">
        <f t="shared" si="90"/>
        <v/>
      </c>
      <c r="Q82" s="233" t="str">
        <f t="shared" si="91"/>
        <v/>
      </c>
      <c r="R82" s="233" t="str">
        <f t="shared" si="92"/>
        <v/>
      </c>
      <c r="S82" s="233" t="str">
        <f t="shared" si="93"/>
        <v/>
      </c>
      <c r="T82" s="233" t="str">
        <f t="shared" si="94"/>
        <v/>
      </c>
      <c r="U82" s="233" t="str">
        <f t="shared" si="95"/>
        <v/>
      </c>
      <c r="V82" s="233" t="str">
        <f t="shared" si="96"/>
        <v/>
      </c>
      <c r="W82" s="233" t="str">
        <f t="shared" si="97"/>
        <v/>
      </c>
      <c r="X82" s="233" t="str">
        <f t="shared" si="98"/>
        <v/>
      </c>
      <c r="Y82" s="233" t="str">
        <f t="shared" si="99"/>
        <v/>
      </c>
      <c r="Z82" s="233" t="str">
        <f t="shared" si="100"/>
        <v/>
      </c>
      <c r="AA82" s="233" t="str">
        <f t="shared" si="101"/>
        <v/>
      </c>
      <c r="AB82" s="233" t="str">
        <f t="shared" si="102"/>
        <v/>
      </c>
      <c r="AC82" s="233" t="str">
        <f t="shared" si="103"/>
        <v/>
      </c>
      <c r="AD82" s="233" t="str">
        <f t="shared" si="104"/>
        <v/>
      </c>
      <c r="AE82" s="233" t="str">
        <f t="shared" si="105"/>
        <v/>
      </c>
      <c r="AF82" s="233" t="str">
        <f t="shared" si="106"/>
        <v/>
      </c>
      <c r="AG82" s="233" t="str">
        <f t="shared" si="107"/>
        <v/>
      </c>
      <c r="AH82" s="233" t="str">
        <f t="shared" si="108"/>
        <v/>
      </c>
      <c r="AI82" s="233" t="str">
        <f t="shared" si="109"/>
        <v/>
      </c>
      <c r="AJ82" s="233" t="str">
        <f t="shared" si="110"/>
        <v/>
      </c>
      <c r="AK82" s="233" t="str">
        <f t="shared" si="111"/>
        <v/>
      </c>
      <c r="AL82" s="233" t="str">
        <f t="shared" si="112"/>
        <v/>
      </c>
      <c r="AM82" s="233" t="str">
        <f t="shared" si="113"/>
        <v/>
      </c>
      <c r="AN82" s="233" t="str">
        <f t="shared" si="114"/>
        <v/>
      </c>
      <c r="AO82" s="233" t="str">
        <f t="shared" si="115"/>
        <v/>
      </c>
      <c r="AP82" s="233" t="str">
        <f t="shared" si="116"/>
        <v/>
      </c>
      <c r="AQ82" s="233" t="str">
        <f t="shared" si="117"/>
        <v/>
      </c>
      <c r="AR82" s="233" t="str">
        <f t="shared" si="118"/>
        <v/>
      </c>
      <c r="AS82" s="233" t="str">
        <f t="shared" si="119"/>
        <v/>
      </c>
      <c r="AT82" s="233" t="str">
        <f t="shared" si="120"/>
        <v/>
      </c>
      <c r="AU82" s="233" t="str">
        <f t="shared" si="121"/>
        <v/>
      </c>
      <c r="AV82" s="233" t="str">
        <f t="shared" si="122"/>
        <v/>
      </c>
      <c r="AW82" s="230" t="str">
        <f t="shared" si="123"/>
        <v/>
      </c>
      <c r="AX82" s="15">
        <f ca="1">IF(No_Races=0,0,SUM(I82:OFFSET(I82,0,No_Races-1)))</f>
        <v>0</v>
      </c>
      <c r="AY82" s="15">
        <f ca="1">IF(No_Races=0,0,IF(No_Races&gt;AY$9-1,LARGE($I82:OFFSET($I82,0,No_Races-1),AY$7+$BT82+$BU82),0))</f>
        <v>0</v>
      </c>
      <c r="AZ82" s="15">
        <f ca="1">IF(No_Races=0,0,IF(No_Races&gt;AZ$9-1,LARGE($I82:OFFSET($I82,0,No_Races-1),AZ$7+$BT82+$BU82),0))</f>
        <v>0</v>
      </c>
      <c r="BA82" s="15">
        <f ca="1">IF(No_Races=0,0,IF(No_Races&gt;BA$9-1,LARGE($I82:OFFSET($I82,0,No_Races-1),BA$7+$BT82+$BU82),0))</f>
        <v>0</v>
      </c>
      <c r="BB82" s="15">
        <f ca="1">IF(No_Races=0,0,IF(No_Races&gt;BB$9-1,LARGE($I82:OFFSET($I82,0,No_Races-1),BB$7+$BT82+$BU82),0))</f>
        <v>0</v>
      </c>
      <c r="BC82" s="15">
        <f ca="1">IF(No_Races=0,0,IF(No_Races&gt;BC$9-1,LARGE($I82:OFFSET($I82,0,No_Races-1),BC$7+$BT82+$BU82),0))</f>
        <v>0</v>
      </c>
      <c r="BD82" s="15">
        <f ca="1">IF(No_Races=0,0,IF(No_Races&gt;BD$9-1,LARGE($I82:OFFSET($I82,0,No_Races-1),BD$7+$BT82+$BU82),0))</f>
        <v>0</v>
      </c>
      <c r="BE82" s="15" t="str">
        <f>IF(B82="","",G82/1000+INT((AX82-SUM(AY82:BD82))*1000)/1000+IF(COUNTIF(Summary!$D$7:$D$90,C82)&lt;1,0,VLOOKUP(C82,Summary!$D$7:$F$90,3,FALSE)/10000))</f>
        <v/>
      </c>
      <c r="BF82" s="15" t="str">
        <f t="shared" si="69"/>
        <v/>
      </c>
      <c r="BG82" t="str">
        <f t="shared" si="70"/>
        <v/>
      </c>
      <c r="BH82" t="str">
        <f t="shared" si="71"/>
        <v/>
      </c>
      <c r="BI82" t="str">
        <f t="shared" si="72"/>
        <v/>
      </c>
      <c r="BJ82" t="str">
        <f t="shared" si="73"/>
        <v/>
      </c>
      <c r="BK82" t="str">
        <f t="shared" si="74"/>
        <v/>
      </c>
      <c r="BL82" t="str">
        <f t="shared" si="75"/>
        <v/>
      </c>
      <c r="BM82" t="str">
        <f t="shared" si="76"/>
        <v/>
      </c>
      <c r="BN82" t="str">
        <f t="shared" si="77"/>
        <v/>
      </c>
      <c r="BO82" t="str">
        <f t="shared" si="78"/>
        <v/>
      </c>
      <c r="BP82" t="str">
        <f t="shared" si="79"/>
        <v/>
      </c>
      <c r="BQ82" s="51" t="str">
        <f t="shared" si="124"/>
        <v/>
      </c>
      <c r="BR82" s="16" t="str">
        <f t="shared" si="125"/>
        <v/>
      </c>
      <c r="BS82" s="30" t="str">
        <f t="shared" si="80"/>
        <v/>
      </c>
      <c r="BT82" s="54" t="str">
        <f>IF(B82="","",COUNTIF(I82:I82,'Race results'!$J$3)+COUNTIF(I82:I82,'Race results'!$K$3))</f>
        <v/>
      </c>
      <c r="BU82" s="54" t="str">
        <f>IF(B82="","",COUNTIF(J82:AW82,'Race results'!$J$2)+COUNTIF(J82:AW82,'Race results'!$K$2))</f>
        <v/>
      </c>
      <c r="BV82">
        <f ca="1">IF(No_Races=0,0,COUNT(I82:OFFSET(I82,0,No_Races-1)))</f>
        <v>0</v>
      </c>
    </row>
    <row r="83" spans="1:74">
      <c r="A83" s="68" t="str">
        <f t="shared" si="81"/>
        <v/>
      </c>
      <c r="B83" s="77"/>
      <c r="C83" s="244"/>
      <c r="D83" s="78"/>
      <c r="E83" s="78"/>
      <c r="F83" s="78"/>
      <c r="G83" s="78"/>
      <c r="H83" s="65" t="str">
        <f t="shared" ca="1" si="82"/>
        <v/>
      </c>
      <c r="I83" s="229" t="str">
        <f t="shared" si="83"/>
        <v/>
      </c>
      <c r="J83" s="233" t="str">
        <f t="shared" si="84"/>
        <v/>
      </c>
      <c r="K83" s="233" t="str">
        <f t="shared" si="85"/>
        <v/>
      </c>
      <c r="L83" s="233" t="str">
        <f t="shared" si="86"/>
        <v/>
      </c>
      <c r="M83" s="233" t="str">
        <f t="shared" si="87"/>
        <v/>
      </c>
      <c r="N83" s="233" t="str">
        <f t="shared" si="88"/>
        <v/>
      </c>
      <c r="O83" s="233" t="str">
        <f t="shared" si="89"/>
        <v/>
      </c>
      <c r="P83" s="233" t="str">
        <f t="shared" si="90"/>
        <v/>
      </c>
      <c r="Q83" s="233" t="str">
        <f t="shared" si="91"/>
        <v/>
      </c>
      <c r="R83" s="233" t="str">
        <f t="shared" si="92"/>
        <v/>
      </c>
      <c r="S83" s="233" t="str">
        <f t="shared" si="93"/>
        <v/>
      </c>
      <c r="T83" s="233" t="str">
        <f t="shared" si="94"/>
        <v/>
      </c>
      <c r="U83" s="233" t="str">
        <f t="shared" si="95"/>
        <v/>
      </c>
      <c r="V83" s="233" t="str">
        <f t="shared" si="96"/>
        <v/>
      </c>
      <c r="W83" s="233" t="str">
        <f t="shared" si="97"/>
        <v/>
      </c>
      <c r="X83" s="233" t="str">
        <f t="shared" si="98"/>
        <v/>
      </c>
      <c r="Y83" s="233" t="str">
        <f t="shared" si="99"/>
        <v/>
      </c>
      <c r="Z83" s="233" t="str">
        <f t="shared" si="100"/>
        <v/>
      </c>
      <c r="AA83" s="233" t="str">
        <f t="shared" si="101"/>
        <v/>
      </c>
      <c r="AB83" s="233" t="str">
        <f t="shared" si="102"/>
        <v/>
      </c>
      <c r="AC83" s="233" t="str">
        <f t="shared" si="103"/>
        <v/>
      </c>
      <c r="AD83" s="233" t="str">
        <f t="shared" si="104"/>
        <v/>
      </c>
      <c r="AE83" s="233" t="str">
        <f t="shared" si="105"/>
        <v/>
      </c>
      <c r="AF83" s="233" t="str">
        <f t="shared" si="106"/>
        <v/>
      </c>
      <c r="AG83" s="233" t="str">
        <f t="shared" si="107"/>
        <v/>
      </c>
      <c r="AH83" s="233" t="str">
        <f t="shared" si="108"/>
        <v/>
      </c>
      <c r="AI83" s="233" t="str">
        <f t="shared" si="109"/>
        <v/>
      </c>
      <c r="AJ83" s="233" t="str">
        <f t="shared" si="110"/>
        <v/>
      </c>
      <c r="AK83" s="233" t="str">
        <f t="shared" si="111"/>
        <v/>
      </c>
      <c r="AL83" s="233" t="str">
        <f t="shared" si="112"/>
        <v/>
      </c>
      <c r="AM83" s="233" t="str">
        <f t="shared" si="113"/>
        <v/>
      </c>
      <c r="AN83" s="233" t="str">
        <f t="shared" si="114"/>
        <v/>
      </c>
      <c r="AO83" s="233" t="str">
        <f t="shared" si="115"/>
        <v/>
      </c>
      <c r="AP83" s="233" t="str">
        <f t="shared" si="116"/>
        <v/>
      </c>
      <c r="AQ83" s="233" t="str">
        <f t="shared" si="117"/>
        <v/>
      </c>
      <c r="AR83" s="233" t="str">
        <f t="shared" si="118"/>
        <v/>
      </c>
      <c r="AS83" s="233" t="str">
        <f t="shared" si="119"/>
        <v/>
      </c>
      <c r="AT83" s="233" t="str">
        <f t="shared" si="120"/>
        <v/>
      </c>
      <c r="AU83" s="233" t="str">
        <f t="shared" si="121"/>
        <v/>
      </c>
      <c r="AV83" s="233" t="str">
        <f t="shared" si="122"/>
        <v/>
      </c>
      <c r="AW83" s="230" t="str">
        <f t="shared" si="123"/>
        <v/>
      </c>
      <c r="AX83" s="15">
        <f ca="1">IF(No_Races=0,0,SUM(I83:OFFSET(I83,0,No_Races-1)))</f>
        <v>0</v>
      </c>
      <c r="AY83" s="15">
        <f ca="1">IF(No_Races=0,0,IF(No_Races&gt;AY$9-1,LARGE($I83:OFFSET($I83,0,No_Races-1),AY$7+$BT83+$BU83),0))</f>
        <v>0</v>
      </c>
      <c r="AZ83" s="15">
        <f ca="1">IF(No_Races=0,0,IF(No_Races&gt;AZ$9-1,LARGE($I83:OFFSET($I83,0,No_Races-1),AZ$7+$BT83+$BU83),0))</f>
        <v>0</v>
      </c>
      <c r="BA83" s="15">
        <f ca="1">IF(No_Races=0,0,IF(No_Races&gt;BA$9-1,LARGE($I83:OFFSET($I83,0,No_Races-1),BA$7+$BT83+$BU83),0))</f>
        <v>0</v>
      </c>
      <c r="BB83" s="15">
        <f ca="1">IF(No_Races=0,0,IF(No_Races&gt;BB$9-1,LARGE($I83:OFFSET($I83,0,No_Races-1),BB$7+$BT83+$BU83),0))</f>
        <v>0</v>
      </c>
      <c r="BC83" s="15">
        <f ca="1">IF(No_Races=0,0,IF(No_Races&gt;BC$9-1,LARGE($I83:OFFSET($I83,0,No_Races-1),BC$7+$BT83+$BU83),0))</f>
        <v>0</v>
      </c>
      <c r="BD83" s="15">
        <f ca="1">IF(No_Races=0,0,IF(No_Races&gt;BD$9-1,LARGE($I83:OFFSET($I83,0,No_Races-1),BD$7+$BT83+$BU83),0))</f>
        <v>0</v>
      </c>
      <c r="BE83" s="15" t="str">
        <f>IF(B83="","",G83/1000+INT((AX83-SUM(AY83:BD83))*1000)/1000+IF(COUNTIF(Summary!$D$7:$D$90,C83)&lt;1,0,VLOOKUP(C83,Summary!$D$7:$F$90,3,FALSE)/10000))</f>
        <v/>
      </c>
      <c r="BF83" s="15" t="str">
        <f t="shared" si="69"/>
        <v/>
      </c>
      <c r="BG83" t="str">
        <f t="shared" si="70"/>
        <v/>
      </c>
      <c r="BH83" t="str">
        <f t="shared" si="71"/>
        <v/>
      </c>
      <c r="BI83" t="str">
        <f t="shared" si="72"/>
        <v/>
      </c>
      <c r="BJ83" t="str">
        <f t="shared" si="73"/>
        <v/>
      </c>
      <c r="BK83" t="str">
        <f t="shared" si="74"/>
        <v/>
      </c>
      <c r="BL83" t="str">
        <f t="shared" si="75"/>
        <v/>
      </c>
      <c r="BM83" t="str">
        <f t="shared" si="76"/>
        <v/>
      </c>
      <c r="BN83" t="str">
        <f t="shared" si="77"/>
        <v/>
      </c>
      <c r="BO83" t="str">
        <f t="shared" si="78"/>
        <v/>
      </c>
      <c r="BP83" t="str">
        <f t="shared" si="79"/>
        <v/>
      </c>
      <c r="BQ83" s="51" t="str">
        <f t="shared" si="124"/>
        <v/>
      </c>
      <c r="BR83" s="16" t="str">
        <f t="shared" si="125"/>
        <v/>
      </c>
      <c r="BS83" s="30" t="str">
        <f t="shared" si="80"/>
        <v/>
      </c>
      <c r="BT83" s="54" t="str">
        <f>IF(B83="","",COUNTIF(I83:I83,'Race results'!$J$3)+COUNTIF(I83:I83,'Race results'!$K$3))</f>
        <v/>
      </c>
      <c r="BU83" s="54" t="str">
        <f>IF(B83="","",COUNTIF(J83:AW83,'Race results'!$J$2)+COUNTIF(J83:AW83,'Race results'!$K$2))</f>
        <v/>
      </c>
      <c r="BV83">
        <f ca="1">IF(No_Races=0,0,COUNT(I83:OFFSET(I83,0,No_Races-1)))</f>
        <v>0</v>
      </c>
    </row>
    <row r="84" spans="1:74" s="73" customFormat="1" ht="13.5" thickBot="1">
      <c r="A84" s="68" t="str">
        <f t="shared" si="81"/>
        <v/>
      </c>
      <c r="B84" s="69"/>
      <c r="C84" s="225"/>
      <c r="D84" s="70"/>
      <c r="E84" s="70"/>
      <c r="F84" s="70"/>
      <c r="G84" s="70"/>
      <c r="H84" s="71" t="str">
        <f t="shared" ca="1" si="82"/>
        <v/>
      </c>
      <c r="I84" s="231" t="str">
        <f t="shared" si="83"/>
        <v/>
      </c>
      <c r="J84" s="231" t="str">
        <f t="shared" si="84"/>
        <v/>
      </c>
      <c r="K84" s="231" t="str">
        <f t="shared" si="85"/>
        <v/>
      </c>
      <c r="L84" s="231" t="str">
        <f t="shared" si="86"/>
        <v/>
      </c>
      <c r="M84" s="231" t="str">
        <f t="shared" si="87"/>
        <v/>
      </c>
      <c r="N84" s="231" t="str">
        <f t="shared" si="88"/>
        <v/>
      </c>
      <c r="O84" s="231" t="str">
        <f t="shared" si="89"/>
        <v/>
      </c>
      <c r="P84" s="231" t="str">
        <f t="shared" si="90"/>
        <v/>
      </c>
      <c r="Q84" s="231" t="str">
        <f t="shared" si="91"/>
        <v/>
      </c>
      <c r="R84" s="231" t="str">
        <f t="shared" si="92"/>
        <v/>
      </c>
      <c r="S84" s="231" t="str">
        <f t="shared" si="93"/>
        <v/>
      </c>
      <c r="T84" s="231" t="str">
        <f t="shared" si="94"/>
        <v/>
      </c>
      <c r="U84" s="231" t="str">
        <f t="shared" si="95"/>
        <v/>
      </c>
      <c r="V84" s="231" t="str">
        <f t="shared" si="96"/>
        <v/>
      </c>
      <c r="W84" s="231" t="str">
        <f t="shared" si="97"/>
        <v/>
      </c>
      <c r="X84" s="231" t="str">
        <f t="shared" si="98"/>
        <v/>
      </c>
      <c r="Y84" s="231" t="str">
        <f t="shared" si="99"/>
        <v/>
      </c>
      <c r="Z84" s="231" t="str">
        <f t="shared" si="100"/>
        <v/>
      </c>
      <c r="AA84" s="231" t="str">
        <f t="shared" si="101"/>
        <v/>
      </c>
      <c r="AB84" s="231" t="str">
        <f t="shared" si="102"/>
        <v/>
      </c>
      <c r="AC84" s="231" t="str">
        <f t="shared" si="103"/>
        <v/>
      </c>
      <c r="AD84" s="231" t="str">
        <f t="shared" si="104"/>
        <v/>
      </c>
      <c r="AE84" s="231" t="str">
        <f t="shared" si="105"/>
        <v/>
      </c>
      <c r="AF84" s="231" t="str">
        <f t="shared" si="106"/>
        <v/>
      </c>
      <c r="AG84" s="231" t="str">
        <f t="shared" si="107"/>
        <v/>
      </c>
      <c r="AH84" s="231" t="str">
        <f t="shared" si="108"/>
        <v/>
      </c>
      <c r="AI84" s="231" t="str">
        <f t="shared" si="109"/>
        <v/>
      </c>
      <c r="AJ84" s="231" t="str">
        <f t="shared" si="110"/>
        <v/>
      </c>
      <c r="AK84" s="231" t="str">
        <f t="shared" si="111"/>
        <v/>
      </c>
      <c r="AL84" s="231" t="str">
        <f t="shared" si="112"/>
        <v/>
      </c>
      <c r="AM84" s="231" t="str">
        <f t="shared" si="113"/>
        <v/>
      </c>
      <c r="AN84" s="231" t="str">
        <f t="shared" si="114"/>
        <v/>
      </c>
      <c r="AO84" s="231" t="str">
        <f t="shared" si="115"/>
        <v/>
      </c>
      <c r="AP84" s="231" t="str">
        <f t="shared" si="116"/>
        <v/>
      </c>
      <c r="AQ84" s="231" t="str">
        <f t="shared" si="117"/>
        <v/>
      </c>
      <c r="AR84" s="231" t="str">
        <f t="shared" si="118"/>
        <v/>
      </c>
      <c r="AS84" s="231" t="str">
        <f t="shared" si="119"/>
        <v/>
      </c>
      <c r="AT84" s="231" t="str">
        <f t="shared" si="120"/>
        <v/>
      </c>
      <c r="AU84" s="231" t="str">
        <f t="shared" si="121"/>
        <v/>
      </c>
      <c r="AV84" s="231" t="str">
        <f t="shared" si="122"/>
        <v/>
      </c>
      <c r="AW84" s="232" t="str">
        <f t="shared" si="123"/>
        <v/>
      </c>
      <c r="AX84" s="72">
        <f ca="1">IF(No_Races=0,0,SUM(I84:OFFSET(I84,0,No_Races-1)))</f>
        <v>0</v>
      </c>
      <c r="AY84" s="72">
        <f ca="1">IF(No_Races=0,0,IF(No_Races&gt;AY$9-1,LARGE($I84:OFFSET($I84,0,No_Races-1),AY$7+$BT84+$BU84),0))</f>
        <v>0</v>
      </c>
      <c r="AZ84" s="72">
        <f ca="1">IF(No_Races=0,0,IF(No_Races&gt;AZ$9-1,LARGE($I84:OFFSET($I84,0,No_Races-1),AZ$7+$BT84+$BU84),0))</f>
        <v>0</v>
      </c>
      <c r="BA84" s="72">
        <f ca="1">IF(No_Races=0,0,IF(No_Races&gt;BA$9-1,LARGE($I84:OFFSET($I84,0,No_Races-1),BA$7+$BT84+$BU84),0))</f>
        <v>0</v>
      </c>
      <c r="BB84" s="72">
        <f ca="1">IF(No_Races=0,0,IF(No_Races&gt;BB$9-1,LARGE($I84:OFFSET($I84,0,No_Races-1),BB$7+$BT84+$BU84),0))</f>
        <v>0</v>
      </c>
      <c r="BC84" s="72">
        <f ca="1">IF(No_Races=0,0,IF(No_Races&gt;BC$9-1,LARGE($I84:OFFSET($I84,0,No_Races-1),BC$7+$BT84+$BU84),0))</f>
        <v>0</v>
      </c>
      <c r="BD84" s="72">
        <f ca="1">IF(No_Races=0,0,IF(No_Races&gt;BD$9-1,LARGE($I84:OFFSET($I84,0,No_Races-1),BD$7+$BT84+$BU84),0))</f>
        <v>0</v>
      </c>
      <c r="BE84" s="72" t="str">
        <f>IF(B84="","",G84/1000+INT((AX84-SUM(AY84:BD84))*1000)/1000+IF(COUNTIF(Summary!$D$7:$D$90,C84)&lt;1,0,VLOOKUP(C84,Summary!$D$7:$F$90,3,FALSE)/10000))</f>
        <v/>
      </c>
      <c r="BF84" s="72" t="str">
        <f t="shared" si="69"/>
        <v/>
      </c>
      <c r="BG84" s="73" t="str">
        <f t="shared" si="70"/>
        <v/>
      </c>
      <c r="BH84" s="73" t="str">
        <f t="shared" si="71"/>
        <v/>
      </c>
      <c r="BI84" s="73" t="str">
        <f t="shared" si="72"/>
        <v/>
      </c>
      <c r="BJ84" s="73" t="str">
        <f t="shared" si="73"/>
        <v/>
      </c>
      <c r="BK84" s="73" t="str">
        <f t="shared" si="74"/>
        <v/>
      </c>
      <c r="BL84" s="73" t="str">
        <f t="shared" si="75"/>
        <v/>
      </c>
      <c r="BM84" s="73" t="str">
        <f t="shared" si="76"/>
        <v/>
      </c>
      <c r="BN84" s="73" t="str">
        <f t="shared" si="77"/>
        <v/>
      </c>
      <c r="BO84" s="73" t="str">
        <f t="shared" si="78"/>
        <v/>
      </c>
      <c r="BP84" s="73" t="str">
        <f t="shared" si="79"/>
        <v/>
      </c>
      <c r="BQ84" s="74" t="str">
        <f t="shared" si="124"/>
        <v/>
      </c>
      <c r="BR84" s="75" t="str">
        <f t="shared" si="125"/>
        <v/>
      </c>
      <c r="BS84" s="76" t="str">
        <f t="shared" si="80"/>
        <v/>
      </c>
      <c r="BT84" s="135" t="str">
        <f>IF(B84="","",COUNTIF(I84:I84,'Race results'!$J$3)+COUNTIF(I84:I84,'Race results'!$K$3))</f>
        <v/>
      </c>
      <c r="BU84" s="135" t="str">
        <f>IF(B84="","",COUNTIF(J84:AW84,'Race results'!$J$2)+COUNTIF(J84:AW84,'Race results'!$K$2))</f>
        <v/>
      </c>
      <c r="BV84" s="73">
        <f ca="1">IF(No_Races=0,0,COUNT(I84:OFFSET(I84,0,No_Races-1)))</f>
        <v>0</v>
      </c>
    </row>
    <row r="85" spans="1:74">
      <c r="A85" s="68" t="str">
        <f t="shared" si="81"/>
        <v/>
      </c>
      <c r="B85" s="77"/>
      <c r="C85" s="244"/>
      <c r="D85" s="78"/>
      <c r="E85" s="78"/>
      <c r="F85" s="78"/>
      <c r="G85" s="78"/>
      <c r="H85" s="65" t="str">
        <f t="shared" ca="1" si="82"/>
        <v/>
      </c>
      <c r="I85" s="229" t="str">
        <f t="shared" si="83"/>
        <v/>
      </c>
      <c r="J85" s="233" t="str">
        <f t="shared" si="84"/>
        <v/>
      </c>
      <c r="K85" s="233" t="str">
        <f t="shared" si="85"/>
        <v/>
      </c>
      <c r="L85" s="233" t="str">
        <f t="shared" si="86"/>
        <v/>
      </c>
      <c r="M85" s="233" t="str">
        <f t="shared" si="87"/>
        <v/>
      </c>
      <c r="N85" s="233" t="str">
        <f t="shared" si="88"/>
        <v/>
      </c>
      <c r="O85" s="233" t="str">
        <f t="shared" si="89"/>
        <v/>
      </c>
      <c r="P85" s="233" t="str">
        <f t="shared" si="90"/>
        <v/>
      </c>
      <c r="Q85" s="233" t="str">
        <f t="shared" si="91"/>
        <v/>
      </c>
      <c r="R85" s="233" t="str">
        <f t="shared" si="92"/>
        <v/>
      </c>
      <c r="S85" s="233" t="str">
        <f t="shared" si="93"/>
        <v/>
      </c>
      <c r="T85" s="233" t="str">
        <f t="shared" si="94"/>
        <v/>
      </c>
      <c r="U85" s="233" t="str">
        <f t="shared" si="95"/>
        <v/>
      </c>
      <c r="V85" s="233" t="str">
        <f t="shared" si="96"/>
        <v/>
      </c>
      <c r="W85" s="233" t="str">
        <f t="shared" si="97"/>
        <v/>
      </c>
      <c r="X85" s="233" t="str">
        <f t="shared" si="98"/>
        <v/>
      </c>
      <c r="Y85" s="233" t="str">
        <f t="shared" si="99"/>
        <v/>
      </c>
      <c r="Z85" s="233" t="str">
        <f t="shared" si="100"/>
        <v/>
      </c>
      <c r="AA85" s="233" t="str">
        <f t="shared" si="101"/>
        <v/>
      </c>
      <c r="AB85" s="233" t="str">
        <f t="shared" si="102"/>
        <v/>
      </c>
      <c r="AC85" s="233" t="str">
        <f t="shared" si="103"/>
        <v/>
      </c>
      <c r="AD85" s="233" t="str">
        <f t="shared" si="104"/>
        <v/>
      </c>
      <c r="AE85" s="233" t="str">
        <f t="shared" si="105"/>
        <v/>
      </c>
      <c r="AF85" s="233" t="str">
        <f t="shared" si="106"/>
        <v/>
      </c>
      <c r="AG85" s="233" t="str">
        <f t="shared" si="107"/>
        <v/>
      </c>
      <c r="AH85" s="233" t="str">
        <f t="shared" si="108"/>
        <v/>
      </c>
      <c r="AI85" s="233" t="str">
        <f t="shared" si="109"/>
        <v/>
      </c>
      <c r="AJ85" s="233" t="str">
        <f t="shared" si="110"/>
        <v/>
      </c>
      <c r="AK85" s="233" t="str">
        <f t="shared" si="111"/>
        <v/>
      </c>
      <c r="AL85" s="233" t="str">
        <f t="shared" si="112"/>
        <v/>
      </c>
      <c r="AM85" s="233" t="str">
        <f t="shared" si="113"/>
        <v/>
      </c>
      <c r="AN85" s="233" t="str">
        <f t="shared" si="114"/>
        <v/>
      </c>
      <c r="AO85" s="233" t="str">
        <f t="shared" si="115"/>
        <v/>
      </c>
      <c r="AP85" s="233" t="str">
        <f t="shared" si="116"/>
        <v/>
      </c>
      <c r="AQ85" s="233" t="str">
        <f t="shared" si="117"/>
        <v/>
      </c>
      <c r="AR85" s="233" t="str">
        <f t="shared" si="118"/>
        <v/>
      </c>
      <c r="AS85" s="233" t="str">
        <f t="shared" si="119"/>
        <v/>
      </c>
      <c r="AT85" s="233" t="str">
        <f t="shared" si="120"/>
        <v/>
      </c>
      <c r="AU85" s="233" t="str">
        <f t="shared" si="121"/>
        <v/>
      </c>
      <c r="AV85" s="233" t="str">
        <f t="shared" si="122"/>
        <v/>
      </c>
      <c r="AW85" s="230" t="str">
        <f t="shared" si="123"/>
        <v/>
      </c>
      <c r="AX85" s="15">
        <f ca="1">IF(No_Races=0,0,SUM(I85:OFFSET(I85,0,No_Races-1)))</f>
        <v>0</v>
      </c>
      <c r="AY85" s="15">
        <f ca="1">IF(No_Races=0,0,IF(No_Races&gt;AY$9-1,LARGE($I85:OFFSET($I85,0,No_Races-1),AY$7+$BT85+$BU85),0))</f>
        <v>0</v>
      </c>
      <c r="AZ85" s="15">
        <f ca="1">IF(No_Races=0,0,IF(No_Races&gt;AZ$9-1,LARGE($I85:OFFSET($I85,0,No_Races-1),AZ$7+$BT85+$BU85),0))</f>
        <v>0</v>
      </c>
      <c r="BA85" s="15">
        <f ca="1">IF(No_Races=0,0,IF(No_Races&gt;BA$9-1,LARGE($I85:OFFSET($I85,0,No_Races-1),BA$7+$BT85+$BU85),0))</f>
        <v>0</v>
      </c>
      <c r="BB85" s="15">
        <f ca="1">IF(No_Races=0,0,IF(No_Races&gt;BB$9-1,LARGE($I85:OFFSET($I85,0,No_Races-1),BB$7+$BT85+$BU85),0))</f>
        <v>0</v>
      </c>
      <c r="BC85" s="15">
        <f ca="1">IF(No_Races=0,0,IF(No_Races&gt;BC$9-1,LARGE($I85:OFFSET($I85,0,No_Races-1),BC$7+$BT85+$BU85),0))</f>
        <v>0</v>
      </c>
      <c r="BD85" s="15">
        <f ca="1">IF(No_Races=0,0,IF(No_Races&gt;BD$9-1,LARGE($I85:OFFSET($I85,0,No_Races-1),BD$7+$BT85+$BU85),0))</f>
        <v>0</v>
      </c>
      <c r="BE85" s="15" t="str">
        <f>IF(B85="","",G85/1000+INT((AX85-SUM(AY85:BD85))*1000)/1000+IF(COUNTIF(Summary!$D$7:$D$90,C85)&lt;1,0,VLOOKUP(C85,Summary!$D$7:$F$90,3,FALSE)/10000))</f>
        <v/>
      </c>
      <c r="BF85" s="15" t="str">
        <f t="shared" si="69"/>
        <v/>
      </c>
      <c r="BG85" t="str">
        <f t="shared" si="70"/>
        <v/>
      </c>
      <c r="BH85" t="str">
        <f t="shared" si="71"/>
        <v/>
      </c>
      <c r="BI85" t="str">
        <f t="shared" si="72"/>
        <v/>
      </c>
      <c r="BJ85" t="str">
        <f t="shared" si="73"/>
        <v/>
      </c>
      <c r="BK85" t="str">
        <f t="shared" si="74"/>
        <v/>
      </c>
      <c r="BL85" t="str">
        <f t="shared" si="75"/>
        <v/>
      </c>
      <c r="BM85" t="str">
        <f t="shared" si="76"/>
        <v/>
      </c>
      <c r="BN85" t="str">
        <f t="shared" si="77"/>
        <v/>
      </c>
      <c r="BO85" t="str">
        <f t="shared" si="78"/>
        <v/>
      </c>
      <c r="BP85" t="str">
        <f t="shared" si="79"/>
        <v/>
      </c>
      <c r="BQ85" s="51" t="str">
        <f t="shared" si="124"/>
        <v/>
      </c>
      <c r="BR85" s="16" t="str">
        <f t="shared" si="125"/>
        <v/>
      </c>
      <c r="BS85" s="30" t="str">
        <f t="shared" si="80"/>
        <v/>
      </c>
      <c r="BT85" s="54" t="str">
        <f>IF(B85="","",COUNTIF(I85:I85,'Race results'!$J$3)+COUNTIF(I85:I85,'Race results'!$K$3))</f>
        <v/>
      </c>
      <c r="BU85" s="54" t="str">
        <f>IF(B85="","",COUNTIF(J85:AW85,'Race results'!$J$2)+COUNTIF(J85:AW85,'Race results'!$K$2))</f>
        <v/>
      </c>
      <c r="BV85">
        <f ca="1">IF(No_Races=0,0,COUNT(I85:OFFSET(I85,0,No_Races-1)))</f>
        <v>0</v>
      </c>
    </row>
    <row r="86" spans="1:74">
      <c r="A86" s="68" t="str">
        <f t="shared" si="81"/>
        <v/>
      </c>
      <c r="B86" s="77"/>
      <c r="C86" s="244"/>
      <c r="D86" s="78"/>
      <c r="E86" s="78"/>
      <c r="F86" s="78"/>
      <c r="G86" s="78"/>
      <c r="H86" s="65" t="str">
        <f t="shared" ca="1" si="82"/>
        <v/>
      </c>
      <c r="I86" s="229" t="str">
        <f t="shared" si="83"/>
        <v/>
      </c>
      <c r="J86" s="233" t="str">
        <f t="shared" si="84"/>
        <v/>
      </c>
      <c r="K86" s="233" t="str">
        <f t="shared" si="85"/>
        <v/>
      </c>
      <c r="L86" s="233" t="str">
        <f t="shared" si="86"/>
        <v/>
      </c>
      <c r="M86" s="233" t="str">
        <f t="shared" si="87"/>
        <v/>
      </c>
      <c r="N86" s="233" t="str">
        <f t="shared" si="88"/>
        <v/>
      </c>
      <c r="O86" s="233" t="str">
        <f t="shared" si="89"/>
        <v/>
      </c>
      <c r="P86" s="233" t="str">
        <f t="shared" si="90"/>
        <v/>
      </c>
      <c r="Q86" s="233" t="str">
        <f t="shared" si="91"/>
        <v/>
      </c>
      <c r="R86" s="233" t="str">
        <f t="shared" si="92"/>
        <v/>
      </c>
      <c r="S86" s="233" t="str">
        <f t="shared" si="93"/>
        <v/>
      </c>
      <c r="T86" s="233" t="str">
        <f t="shared" si="94"/>
        <v/>
      </c>
      <c r="U86" s="233" t="str">
        <f t="shared" si="95"/>
        <v/>
      </c>
      <c r="V86" s="233" t="str">
        <f t="shared" si="96"/>
        <v/>
      </c>
      <c r="W86" s="233" t="str">
        <f t="shared" si="97"/>
        <v/>
      </c>
      <c r="X86" s="233" t="str">
        <f t="shared" si="98"/>
        <v/>
      </c>
      <c r="Y86" s="233" t="str">
        <f t="shared" si="99"/>
        <v/>
      </c>
      <c r="Z86" s="233" t="str">
        <f t="shared" si="100"/>
        <v/>
      </c>
      <c r="AA86" s="233" t="str">
        <f t="shared" si="101"/>
        <v/>
      </c>
      <c r="AB86" s="233" t="str">
        <f t="shared" si="102"/>
        <v/>
      </c>
      <c r="AC86" s="233" t="str">
        <f t="shared" si="103"/>
        <v/>
      </c>
      <c r="AD86" s="233" t="str">
        <f t="shared" si="104"/>
        <v/>
      </c>
      <c r="AE86" s="233" t="str">
        <f t="shared" si="105"/>
        <v/>
      </c>
      <c r="AF86" s="233" t="str">
        <f t="shared" si="106"/>
        <v/>
      </c>
      <c r="AG86" s="233" t="str">
        <f t="shared" si="107"/>
        <v/>
      </c>
      <c r="AH86" s="233" t="str">
        <f t="shared" si="108"/>
        <v/>
      </c>
      <c r="AI86" s="233" t="str">
        <f t="shared" si="109"/>
        <v/>
      </c>
      <c r="AJ86" s="233" t="str">
        <f t="shared" si="110"/>
        <v/>
      </c>
      <c r="AK86" s="233" t="str">
        <f t="shared" si="111"/>
        <v/>
      </c>
      <c r="AL86" s="233" t="str">
        <f t="shared" si="112"/>
        <v/>
      </c>
      <c r="AM86" s="233" t="str">
        <f t="shared" si="113"/>
        <v/>
      </c>
      <c r="AN86" s="233" t="str">
        <f t="shared" si="114"/>
        <v/>
      </c>
      <c r="AO86" s="233" t="str">
        <f t="shared" si="115"/>
        <v/>
      </c>
      <c r="AP86" s="233" t="str">
        <f t="shared" si="116"/>
        <v/>
      </c>
      <c r="AQ86" s="233" t="str">
        <f t="shared" si="117"/>
        <v/>
      </c>
      <c r="AR86" s="233" t="str">
        <f t="shared" si="118"/>
        <v/>
      </c>
      <c r="AS86" s="233" t="str">
        <f t="shared" si="119"/>
        <v/>
      </c>
      <c r="AT86" s="233" t="str">
        <f t="shared" si="120"/>
        <v/>
      </c>
      <c r="AU86" s="233" t="str">
        <f t="shared" si="121"/>
        <v/>
      </c>
      <c r="AV86" s="233" t="str">
        <f t="shared" si="122"/>
        <v/>
      </c>
      <c r="AW86" s="230" t="str">
        <f t="shared" si="123"/>
        <v/>
      </c>
      <c r="AX86" s="15">
        <f ca="1">IF(No_Races=0,0,SUM(I86:OFFSET(I86,0,No_Races-1)))</f>
        <v>0</v>
      </c>
      <c r="AY86" s="15">
        <f ca="1">IF(No_Races=0,0,IF(No_Races&gt;AY$9-1,LARGE($I86:OFFSET($I86,0,No_Races-1),AY$7+$BT86+$BU86),0))</f>
        <v>0</v>
      </c>
      <c r="AZ86" s="15">
        <f ca="1">IF(No_Races=0,0,IF(No_Races&gt;AZ$9-1,LARGE($I86:OFFSET($I86,0,No_Races-1),AZ$7+$BT86+$BU86),0))</f>
        <v>0</v>
      </c>
      <c r="BA86" s="15">
        <f ca="1">IF(No_Races=0,0,IF(No_Races&gt;BA$9-1,LARGE($I86:OFFSET($I86,0,No_Races-1),BA$7+$BT86+$BU86),0))</f>
        <v>0</v>
      </c>
      <c r="BB86" s="15">
        <f ca="1">IF(No_Races=0,0,IF(No_Races&gt;BB$9-1,LARGE($I86:OFFSET($I86,0,No_Races-1),BB$7+$BT86+$BU86),0))</f>
        <v>0</v>
      </c>
      <c r="BC86" s="15">
        <f ca="1">IF(No_Races=0,0,IF(No_Races&gt;BC$9-1,LARGE($I86:OFFSET($I86,0,No_Races-1),BC$7+$BT86+$BU86),0))</f>
        <v>0</v>
      </c>
      <c r="BD86" s="15">
        <f ca="1">IF(No_Races=0,0,IF(No_Races&gt;BD$9-1,LARGE($I86:OFFSET($I86,0,No_Races-1),BD$7+$BT86+$BU86),0))</f>
        <v>0</v>
      </c>
      <c r="BE86" s="15" t="str">
        <f>IF(B86="","",G86/1000+INT((AX86-SUM(AY86:BD86))*1000)/1000+IF(COUNTIF(Summary!$D$7:$D$90,C86)&lt;1,0,VLOOKUP(C86,Summary!$D$7:$F$90,3,FALSE)/10000))</f>
        <v/>
      </c>
      <c r="BF86" s="15" t="str">
        <f t="shared" si="69"/>
        <v/>
      </c>
      <c r="BG86" t="str">
        <f t="shared" si="70"/>
        <v/>
      </c>
      <c r="BH86" t="str">
        <f t="shared" si="71"/>
        <v/>
      </c>
      <c r="BI86" t="str">
        <f t="shared" si="72"/>
        <v/>
      </c>
      <c r="BJ86" t="str">
        <f t="shared" si="73"/>
        <v/>
      </c>
      <c r="BK86" t="str">
        <f t="shared" si="74"/>
        <v/>
      </c>
      <c r="BL86" t="str">
        <f t="shared" si="75"/>
        <v/>
      </c>
      <c r="BM86" t="str">
        <f t="shared" si="76"/>
        <v/>
      </c>
      <c r="BN86" t="str">
        <f t="shared" si="77"/>
        <v/>
      </c>
      <c r="BO86" t="str">
        <f t="shared" si="78"/>
        <v/>
      </c>
      <c r="BP86" t="str">
        <f t="shared" si="79"/>
        <v/>
      </c>
      <c r="BQ86" s="51" t="str">
        <f t="shared" si="124"/>
        <v/>
      </c>
      <c r="BR86" s="16" t="str">
        <f t="shared" si="125"/>
        <v/>
      </c>
      <c r="BS86" s="30" t="str">
        <f t="shared" si="80"/>
        <v/>
      </c>
      <c r="BT86" s="54" t="str">
        <f>IF(B86="","",COUNTIF(I86:I86,'Race results'!$J$3)+COUNTIF(I86:I86,'Race results'!$K$3))</f>
        <v/>
      </c>
      <c r="BU86" s="54" t="str">
        <f>IF(B86="","",COUNTIF(J86:AW86,'Race results'!$J$2)+COUNTIF(J86:AW86,'Race results'!$K$2))</f>
        <v/>
      </c>
      <c r="BV86">
        <f ca="1">IF(No_Races=0,0,COUNT(I86:OFFSET(I86,0,No_Races-1)))</f>
        <v>0</v>
      </c>
    </row>
    <row r="87" spans="1:74" s="73" customFormat="1" ht="13.5" thickBot="1">
      <c r="A87" s="68" t="str">
        <f t="shared" si="81"/>
        <v/>
      </c>
      <c r="B87" s="69"/>
      <c r="C87" s="225"/>
      <c r="D87" s="70"/>
      <c r="E87" s="70"/>
      <c r="F87" s="70"/>
      <c r="G87" s="70"/>
      <c r="H87" s="71" t="str">
        <f t="shared" ca="1" si="82"/>
        <v/>
      </c>
      <c r="I87" s="231" t="str">
        <f t="shared" si="83"/>
        <v/>
      </c>
      <c r="J87" s="231" t="str">
        <f t="shared" si="84"/>
        <v/>
      </c>
      <c r="K87" s="231" t="str">
        <f t="shared" si="85"/>
        <v/>
      </c>
      <c r="L87" s="231" t="str">
        <f t="shared" si="86"/>
        <v/>
      </c>
      <c r="M87" s="231" t="str">
        <f t="shared" si="87"/>
        <v/>
      </c>
      <c r="N87" s="231" t="str">
        <f t="shared" si="88"/>
        <v/>
      </c>
      <c r="O87" s="231" t="str">
        <f t="shared" si="89"/>
        <v/>
      </c>
      <c r="P87" s="231" t="str">
        <f t="shared" si="90"/>
        <v/>
      </c>
      <c r="Q87" s="231" t="str">
        <f t="shared" si="91"/>
        <v/>
      </c>
      <c r="R87" s="231" t="str">
        <f t="shared" si="92"/>
        <v/>
      </c>
      <c r="S87" s="231" t="str">
        <f t="shared" si="93"/>
        <v/>
      </c>
      <c r="T87" s="231" t="str">
        <f t="shared" si="94"/>
        <v/>
      </c>
      <c r="U87" s="231" t="str">
        <f t="shared" si="95"/>
        <v/>
      </c>
      <c r="V87" s="231" t="str">
        <f t="shared" si="96"/>
        <v/>
      </c>
      <c r="W87" s="231" t="str">
        <f t="shared" si="97"/>
        <v/>
      </c>
      <c r="X87" s="231" t="str">
        <f t="shared" si="98"/>
        <v/>
      </c>
      <c r="Y87" s="231" t="str">
        <f t="shared" si="99"/>
        <v/>
      </c>
      <c r="Z87" s="231" t="str">
        <f t="shared" si="100"/>
        <v/>
      </c>
      <c r="AA87" s="231" t="str">
        <f t="shared" si="101"/>
        <v/>
      </c>
      <c r="AB87" s="231" t="str">
        <f t="shared" si="102"/>
        <v/>
      </c>
      <c r="AC87" s="231" t="str">
        <f t="shared" si="103"/>
        <v/>
      </c>
      <c r="AD87" s="231" t="str">
        <f t="shared" si="104"/>
        <v/>
      </c>
      <c r="AE87" s="231" t="str">
        <f t="shared" si="105"/>
        <v/>
      </c>
      <c r="AF87" s="231" t="str">
        <f t="shared" si="106"/>
        <v/>
      </c>
      <c r="AG87" s="231" t="str">
        <f t="shared" si="107"/>
        <v/>
      </c>
      <c r="AH87" s="231" t="str">
        <f t="shared" si="108"/>
        <v/>
      </c>
      <c r="AI87" s="231" t="str">
        <f t="shared" si="109"/>
        <v/>
      </c>
      <c r="AJ87" s="231" t="str">
        <f t="shared" si="110"/>
        <v/>
      </c>
      <c r="AK87" s="231" t="str">
        <f t="shared" si="111"/>
        <v/>
      </c>
      <c r="AL87" s="231" t="str">
        <f t="shared" si="112"/>
        <v/>
      </c>
      <c r="AM87" s="231" t="str">
        <f t="shared" si="113"/>
        <v/>
      </c>
      <c r="AN87" s="231" t="str">
        <f t="shared" si="114"/>
        <v/>
      </c>
      <c r="AO87" s="231" t="str">
        <f t="shared" si="115"/>
        <v/>
      </c>
      <c r="AP87" s="231" t="str">
        <f t="shared" si="116"/>
        <v/>
      </c>
      <c r="AQ87" s="231" t="str">
        <f t="shared" si="117"/>
        <v/>
      </c>
      <c r="AR87" s="231" t="str">
        <f t="shared" si="118"/>
        <v/>
      </c>
      <c r="AS87" s="231" t="str">
        <f t="shared" si="119"/>
        <v/>
      </c>
      <c r="AT87" s="231" t="str">
        <f t="shared" si="120"/>
        <v/>
      </c>
      <c r="AU87" s="231" t="str">
        <f t="shared" si="121"/>
        <v/>
      </c>
      <c r="AV87" s="231" t="str">
        <f t="shared" si="122"/>
        <v/>
      </c>
      <c r="AW87" s="232" t="str">
        <f t="shared" si="123"/>
        <v/>
      </c>
      <c r="AX87" s="72">
        <f ca="1">IF(No_Races=0,0,SUM(I87:OFFSET(I87,0,No_Races-1)))</f>
        <v>0</v>
      </c>
      <c r="AY87" s="72">
        <f ca="1">IF(No_Races=0,0,IF(No_Races&gt;AY$9-1,LARGE($I87:OFFSET($I87,0,No_Races-1),AY$7+$BT87+$BU87),0))</f>
        <v>0</v>
      </c>
      <c r="AZ87" s="72">
        <f ca="1">IF(No_Races=0,0,IF(No_Races&gt;AZ$9-1,LARGE($I87:OFFSET($I87,0,No_Races-1),AZ$7+$BT87+$BU87),0))</f>
        <v>0</v>
      </c>
      <c r="BA87" s="72">
        <f ca="1">IF(No_Races=0,0,IF(No_Races&gt;BA$9-1,LARGE($I87:OFFSET($I87,0,No_Races-1),BA$7+$BT87+$BU87),0))</f>
        <v>0</v>
      </c>
      <c r="BB87" s="72">
        <f ca="1">IF(No_Races=0,0,IF(No_Races&gt;BB$9-1,LARGE($I87:OFFSET($I87,0,No_Races-1),BB$7+$BT87+$BU87),0))</f>
        <v>0</v>
      </c>
      <c r="BC87" s="72">
        <f ca="1">IF(No_Races=0,0,IF(No_Races&gt;BC$9-1,LARGE($I87:OFFSET($I87,0,No_Races-1),BC$7+$BT87+$BU87),0))</f>
        <v>0</v>
      </c>
      <c r="BD87" s="72">
        <f ca="1">IF(No_Races=0,0,IF(No_Races&gt;BD$9-1,LARGE($I87:OFFSET($I87,0,No_Races-1),BD$7+$BT87+$BU87),0))</f>
        <v>0</v>
      </c>
      <c r="BE87" s="72" t="str">
        <f>IF(B87="","",G87/1000+INT((AX87-SUM(AY87:BD87))*1000)/1000+IF(COUNTIF(Summary!$D$7:$D$90,C87)&lt;1,0,VLOOKUP(C87,Summary!$D$7:$F$90,3,FALSE)/10000))</f>
        <v/>
      </c>
      <c r="BF87" s="72" t="str">
        <f t="shared" si="69"/>
        <v/>
      </c>
      <c r="BG87" s="73" t="str">
        <f t="shared" si="70"/>
        <v/>
      </c>
      <c r="BH87" s="73" t="str">
        <f t="shared" si="71"/>
        <v/>
      </c>
      <c r="BI87" s="73" t="str">
        <f t="shared" si="72"/>
        <v/>
      </c>
      <c r="BJ87" s="73" t="str">
        <f t="shared" si="73"/>
        <v/>
      </c>
      <c r="BK87" s="73" t="str">
        <f t="shared" si="74"/>
        <v/>
      </c>
      <c r="BL87" s="73" t="str">
        <f t="shared" si="75"/>
        <v/>
      </c>
      <c r="BM87" s="73" t="str">
        <f t="shared" si="76"/>
        <v/>
      </c>
      <c r="BN87" s="73" t="str">
        <f t="shared" si="77"/>
        <v/>
      </c>
      <c r="BO87" s="73" t="str">
        <f t="shared" si="78"/>
        <v/>
      </c>
      <c r="BP87" s="73" t="str">
        <f t="shared" si="79"/>
        <v/>
      </c>
      <c r="BQ87" s="74" t="str">
        <f t="shared" si="124"/>
        <v/>
      </c>
      <c r="BR87" s="75" t="str">
        <f t="shared" si="125"/>
        <v/>
      </c>
      <c r="BS87" s="76" t="str">
        <f t="shared" si="80"/>
        <v/>
      </c>
      <c r="BT87" s="135" t="str">
        <f>IF(B87="","",COUNTIF(I87:I87,'Race results'!$J$3)+COUNTIF(I87:I87,'Race results'!$K$3))</f>
        <v/>
      </c>
      <c r="BU87" s="135" t="str">
        <f>IF(B87="","",COUNTIF(J87:AW87,'Race results'!$J$2)+COUNTIF(J87:AW87,'Race results'!$K$2))</f>
        <v/>
      </c>
      <c r="BV87" s="73">
        <f ca="1">IF(No_Races=0,0,COUNT(I87:OFFSET(I87,0,No_Races-1)))</f>
        <v>0</v>
      </c>
    </row>
    <row r="88" spans="1:74">
      <c r="A88" s="68" t="str">
        <f t="shared" si="81"/>
        <v/>
      </c>
      <c r="B88" s="63"/>
      <c r="C88" s="239"/>
      <c r="D88" s="42"/>
      <c r="E88" s="42"/>
      <c r="F88" s="42"/>
      <c r="G88" s="42"/>
      <c r="H88" s="65" t="str">
        <f t="shared" ca="1" si="82"/>
        <v/>
      </c>
      <c r="I88" s="229" t="str">
        <f t="shared" si="83"/>
        <v/>
      </c>
      <c r="J88" s="233" t="str">
        <f t="shared" si="84"/>
        <v/>
      </c>
      <c r="K88" s="233" t="str">
        <f t="shared" si="85"/>
        <v/>
      </c>
      <c r="L88" s="233" t="str">
        <f t="shared" si="86"/>
        <v/>
      </c>
      <c r="M88" s="233" t="str">
        <f t="shared" si="87"/>
        <v/>
      </c>
      <c r="N88" s="233" t="str">
        <f t="shared" si="88"/>
        <v/>
      </c>
      <c r="O88" s="233" t="str">
        <f t="shared" si="89"/>
        <v/>
      </c>
      <c r="P88" s="233" t="str">
        <f t="shared" si="90"/>
        <v/>
      </c>
      <c r="Q88" s="233" t="str">
        <f t="shared" si="91"/>
        <v/>
      </c>
      <c r="R88" s="233" t="str">
        <f t="shared" si="92"/>
        <v/>
      </c>
      <c r="S88" s="233" t="str">
        <f t="shared" si="93"/>
        <v/>
      </c>
      <c r="T88" s="233" t="str">
        <f t="shared" si="94"/>
        <v/>
      </c>
      <c r="U88" s="233" t="str">
        <f t="shared" si="95"/>
        <v/>
      </c>
      <c r="V88" s="233" t="str">
        <f t="shared" si="96"/>
        <v/>
      </c>
      <c r="W88" s="233" t="str">
        <f t="shared" si="97"/>
        <v/>
      </c>
      <c r="X88" s="233" t="str">
        <f t="shared" si="98"/>
        <v/>
      </c>
      <c r="Y88" s="233" t="str">
        <f t="shared" si="99"/>
        <v/>
      </c>
      <c r="Z88" s="233" t="str">
        <f t="shared" si="100"/>
        <v/>
      </c>
      <c r="AA88" s="233" t="str">
        <f t="shared" si="101"/>
        <v/>
      </c>
      <c r="AB88" s="233" t="str">
        <f t="shared" si="102"/>
        <v/>
      </c>
      <c r="AC88" s="233" t="str">
        <f t="shared" si="103"/>
        <v/>
      </c>
      <c r="AD88" s="233" t="str">
        <f t="shared" si="104"/>
        <v/>
      </c>
      <c r="AE88" s="233" t="str">
        <f t="shared" si="105"/>
        <v/>
      </c>
      <c r="AF88" s="233" t="str">
        <f t="shared" si="106"/>
        <v/>
      </c>
      <c r="AG88" s="233" t="str">
        <f t="shared" si="107"/>
        <v/>
      </c>
      <c r="AH88" s="233" t="str">
        <f t="shared" si="108"/>
        <v/>
      </c>
      <c r="AI88" s="233" t="str">
        <f t="shared" si="109"/>
        <v/>
      </c>
      <c r="AJ88" s="233" t="str">
        <f t="shared" si="110"/>
        <v/>
      </c>
      <c r="AK88" s="233" t="str">
        <f t="shared" si="111"/>
        <v/>
      </c>
      <c r="AL88" s="233" t="str">
        <f t="shared" si="112"/>
        <v/>
      </c>
      <c r="AM88" s="233" t="str">
        <f t="shared" si="113"/>
        <v/>
      </c>
      <c r="AN88" s="233" t="str">
        <f t="shared" si="114"/>
        <v/>
      </c>
      <c r="AO88" s="233" t="str">
        <f t="shared" si="115"/>
        <v/>
      </c>
      <c r="AP88" s="233" t="str">
        <f t="shared" si="116"/>
        <v/>
      </c>
      <c r="AQ88" s="233" t="str">
        <f t="shared" si="117"/>
        <v/>
      </c>
      <c r="AR88" s="233" t="str">
        <f t="shared" si="118"/>
        <v/>
      </c>
      <c r="AS88" s="233" t="str">
        <f t="shared" si="119"/>
        <v/>
      </c>
      <c r="AT88" s="233" t="str">
        <f t="shared" si="120"/>
        <v/>
      </c>
      <c r="AU88" s="233" t="str">
        <f t="shared" si="121"/>
        <v/>
      </c>
      <c r="AV88" s="233" t="str">
        <f t="shared" si="122"/>
        <v/>
      </c>
      <c r="AW88" s="230" t="str">
        <f t="shared" si="123"/>
        <v/>
      </c>
      <c r="AX88" s="15">
        <f ca="1">IF(No_Races=0,0,SUM(I88:OFFSET(I88,0,No_Races-1)))</f>
        <v>0</v>
      </c>
      <c r="AY88" s="15">
        <f ca="1">IF(No_Races=0,0,IF(No_Races&gt;AY$9-1,LARGE($I88:OFFSET($I88,0,No_Races-1),AY$7+$BT88+$BU88),0))</f>
        <v>0</v>
      </c>
      <c r="AZ88" s="15">
        <f ca="1">IF(No_Races=0,0,IF(No_Races&gt;AZ$9-1,LARGE($I88:OFFSET($I88,0,No_Races-1),AZ$7+$BT88+$BU88),0))</f>
        <v>0</v>
      </c>
      <c r="BA88" s="15">
        <f ca="1">IF(No_Races=0,0,IF(No_Races&gt;BA$9-1,LARGE($I88:OFFSET($I88,0,No_Races-1),BA$7+$BT88+$BU88),0))</f>
        <v>0</v>
      </c>
      <c r="BB88" s="15">
        <f ca="1">IF(No_Races=0,0,IF(No_Races&gt;BB$9-1,LARGE($I88:OFFSET($I88,0,No_Races-1),BB$7+$BT88+$BU88),0))</f>
        <v>0</v>
      </c>
      <c r="BC88" s="15">
        <f ca="1">IF(No_Races=0,0,IF(No_Races&gt;BC$9-1,LARGE($I88:OFFSET($I88,0,No_Races-1),BC$7+$BT88+$BU88),0))</f>
        <v>0</v>
      </c>
      <c r="BD88" s="15">
        <f ca="1">IF(No_Races=0,0,IF(No_Races&gt;BD$9-1,LARGE($I88:OFFSET($I88,0,No_Races-1),BD$7+$BT88+$BU88),0))</f>
        <v>0</v>
      </c>
      <c r="BE88" s="15" t="str">
        <f>IF(B88="","",G88/1000+INT((AX88-SUM(AY88:BD88))*1000)/1000+IF(COUNTIF(Summary!$D$7:$D$90,C88)&lt;1,0,VLOOKUP(C88,Summary!$D$7:$F$90,3,FALSE)/10000))</f>
        <v/>
      </c>
      <c r="BF88" s="15" t="str">
        <f t="shared" si="69"/>
        <v/>
      </c>
      <c r="BG88" t="str">
        <f t="shared" si="70"/>
        <v/>
      </c>
      <c r="BH88" t="str">
        <f t="shared" si="71"/>
        <v/>
      </c>
      <c r="BI88" t="str">
        <f t="shared" si="72"/>
        <v/>
      </c>
      <c r="BJ88" t="str">
        <f t="shared" si="73"/>
        <v/>
      </c>
      <c r="BK88" t="str">
        <f t="shared" si="74"/>
        <v/>
      </c>
      <c r="BL88" t="str">
        <f t="shared" si="75"/>
        <v/>
      </c>
      <c r="BM88" t="str">
        <f t="shared" si="76"/>
        <v/>
      </c>
      <c r="BN88" t="str">
        <f t="shared" si="77"/>
        <v/>
      </c>
      <c r="BO88" t="str">
        <f t="shared" si="78"/>
        <v/>
      </c>
      <c r="BP88" t="str">
        <f t="shared" si="79"/>
        <v/>
      </c>
      <c r="BQ88" s="51" t="str">
        <f t="shared" si="124"/>
        <v/>
      </c>
      <c r="BR88" s="16" t="str">
        <f t="shared" si="125"/>
        <v/>
      </c>
      <c r="BS88" s="30" t="str">
        <f t="shared" si="80"/>
        <v/>
      </c>
      <c r="BT88" s="54" t="str">
        <f>IF(B88="","",COUNTIF(I88:I88,'Race results'!$J$3)+COUNTIF(I88:I88,'Race results'!$K$3))</f>
        <v/>
      </c>
      <c r="BU88" s="54" t="str">
        <f>IF(B88="","",COUNTIF(J88:AW88,'Race results'!$J$2)+COUNTIF(J88:AW88,'Race results'!$K$2))</f>
        <v/>
      </c>
      <c r="BV88">
        <f ca="1">IF(No_Races=0,0,COUNT(I88:OFFSET(I88,0,No_Races-1)))</f>
        <v>0</v>
      </c>
    </row>
    <row r="89" spans="1:74">
      <c r="A89" s="68" t="str">
        <f t="shared" si="81"/>
        <v/>
      </c>
      <c r="B89" s="77"/>
      <c r="C89" s="244"/>
      <c r="D89" s="78"/>
      <c r="E89" s="78"/>
      <c r="F89" s="78"/>
      <c r="G89" s="78"/>
      <c r="H89" s="65" t="str">
        <f t="shared" ca="1" si="82"/>
        <v/>
      </c>
      <c r="I89" s="229" t="str">
        <f t="shared" si="83"/>
        <v/>
      </c>
      <c r="J89" s="233" t="str">
        <f t="shared" si="84"/>
        <v/>
      </c>
      <c r="K89" s="233" t="str">
        <f t="shared" si="85"/>
        <v/>
      </c>
      <c r="L89" s="233" t="str">
        <f t="shared" si="86"/>
        <v/>
      </c>
      <c r="M89" s="233" t="str">
        <f t="shared" si="87"/>
        <v/>
      </c>
      <c r="N89" s="233" t="str">
        <f t="shared" si="88"/>
        <v/>
      </c>
      <c r="O89" s="233" t="str">
        <f t="shared" si="89"/>
        <v/>
      </c>
      <c r="P89" s="233" t="str">
        <f t="shared" si="90"/>
        <v/>
      </c>
      <c r="Q89" s="233" t="str">
        <f t="shared" si="91"/>
        <v/>
      </c>
      <c r="R89" s="233" t="str">
        <f t="shared" si="92"/>
        <v/>
      </c>
      <c r="S89" s="233" t="str">
        <f t="shared" si="93"/>
        <v/>
      </c>
      <c r="T89" s="233" t="str">
        <f t="shared" si="94"/>
        <v/>
      </c>
      <c r="U89" s="233" t="str">
        <f t="shared" si="95"/>
        <v/>
      </c>
      <c r="V89" s="233" t="str">
        <f t="shared" si="96"/>
        <v/>
      </c>
      <c r="W89" s="233" t="str">
        <f t="shared" si="97"/>
        <v/>
      </c>
      <c r="X89" s="233" t="str">
        <f t="shared" si="98"/>
        <v/>
      </c>
      <c r="Y89" s="233" t="str">
        <f t="shared" si="99"/>
        <v/>
      </c>
      <c r="Z89" s="233" t="str">
        <f t="shared" si="100"/>
        <v/>
      </c>
      <c r="AA89" s="233" t="str">
        <f t="shared" si="101"/>
        <v/>
      </c>
      <c r="AB89" s="233" t="str">
        <f t="shared" si="102"/>
        <v/>
      </c>
      <c r="AC89" s="233" t="str">
        <f t="shared" si="103"/>
        <v/>
      </c>
      <c r="AD89" s="233" t="str">
        <f t="shared" si="104"/>
        <v/>
      </c>
      <c r="AE89" s="233" t="str">
        <f t="shared" si="105"/>
        <v/>
      </c>
      <c r="AF89" s="233" t="str">
        <f t="shared" si="106"/>
        <v/>
      </c>
      <c r="AG89" s="233" t="str">
        <f t="shared" si="107"/>
        <v/>
      </c>
      <c r="AH89" s="233" t="str">
        <f t="shared" si="108"/>
        <v/>
      </c>
      <c r="AI89" s="233" t="str">
        <f t="shared" si="109"/>
        <v/>
      </c>
      <c r="AJ89" s="233" t="str">
        <f t="shared" si="110"/>
        <v/>
      </c>
      <c r="AK89" s="233" t="str">
        <f t="shared" si="111"/>
        <v/>
      </c>
      <c r="AL89" s="233" t="str">
        <f t="shared" si="112"/>
        <v/>
      </c>
      <c r="AM89" s="233" t="str">
        <f t="shared" si="113"/>
        <v/>
      </c>
      <c r="AN89" s="233" t="str">
        <f t="shared" si="114"/>
        <v/>
      </c>
      <c r="AO89" s="233" t="str">
        <f t="shared" si="115"/>
        <v/>
      </c>
      <c r="AP89" s="233" t="str">
        <f t="shared" si="116"/>
        <v/>
      </c>
      <c r="AQ89" s="233" t="str">
        <f t="shared" si="117"/>
        <v/>
      </c>
      <c r="AR89" s="233" t="str">
        <f t="shared" si="118"/>
        <v/>
      </c>
      <c r="AS89" s="233" t="str">
        <f t="shared" si="119"/>
        <v/>
      </c>
      <c r="AT89" s="233" t="str">
        <f t="shared" si="120"/>
        <v/>
      </c>
      <c r="AU89" s="233" t="str">
        <f t="shared" si="121"/>
        <v/>
      </c>
      <c r="AV89" s="233" t="str">
        <f t="shared" si="122"/>
        <v/>
      </c>
      <c r="AW89" s="230" t="str">
        <f t="shared" si="123"/>
        <v/>
      </c>
      <c r="AX89" s="15">
        <f ca="1">IF(No_Races=0,0,SUM(I89:OFFSET(I89,0,No_Races-1)))</f>
        <v>0</v>
      </c>
      <c r="AY89" s="15">
        <f ca="1">IF(No_Races=0,0,IF(No_Races&gt;AY$9-1,LARGE($I89:OFFSET($I89,0,No_Races-1),AY$7+$BT89+$BU89),0))</f>
        <v>0</v>
      </c>
      <c r="AZ89" s="15">
        <f ca="1">IF(No_Races=0,0,IF(No_Races&gt;AZ$9-1,LARGE($I89:OFFSET($I89,0,No_Races-1),AZ$7+$BT89+$BU89),0))</f>
        <v>0</v>
      </c>
      <c r="BA89" s="15">
        <f ca="1">IF(No_Races=0,0,IF(No_Races&gt;BA$9-1,LARGE($I89:OFFSET($I89,0,No_Races-1),BA$7+$BT89+$BU89),0))</f>
        <v>0</v>
      </c>
      <c r="BB89" s="15">
        <f ca="1">IF(No_Races=0,0,IF(No_Races&gt;BB$9-1,LARGE($I89:OFFSET($I89,0,No_Races-1),BB$7+$BT89+$BU89),0))</f>
        <v>0</v>
      </c>
      <c r="BC89" s="15">
        <f ca="1">IF(No_Races=0,0,IF(No_Races&gt;BC$9-1,LARGE($I89:OFFSET($I89,0,No_Races-1),BC$7+$BT89+$BU89),0))</f>
        <v>0</v>
      </c>
      <c r="BD89" s="15">
        <f ca="1">IF(No_Races=0,0,IF(No_Races&gt;BD$9-1,LARGE($I89:OFFSET($I89,0,No_Races-1),BD$7+$BT89+$BU89),0))</f>
        <v>0</v>
      </c>
      <c r="BE89" s="15" t="str">
        <f>IF(B89="","",G89/1000+INT((AX89-SUM(AY89:BD89))*1000)/1000+IF(COUNTIF(Summary!$D$7:$D$90,C89)&lt;1,0,VLOOKUP(C89,Summary!$D$7:$F$90,3,FALSE)/10000))</f>
        <v/>
      </c>
      <c r="BF89" s="15" t="str">
        <f t="shared" si="69"/>
        <v/>
      </c>
      <c r="BG89" t="str">
        <f t="shared" si="70"/>
        <v/>
      </c>
      <c r="BH89" t="str">
        <f t="shared" si="71"/>
        <v/>
      </c>
      <c r="BI89" t="str">
        <f t="shared" si="72"/>
        <v/>
      </c>
      <c r="BJ89" t="str">
        <f t="shared" si="73"/>
        <v/>
      </c>
      <c r="BK89" t="str">
        <f t="shared" si="74"/>
        <v/>
      </c>
      <c r="BL89" t="str">
        <f t="shared" si="75"/>
        <v/>
      </c>
      <c r="BM89" t="str">
        <f t="shared" si="76"/>
        <v/>
      </c>
      <c r="BN89" t="str">
        <f t="shared" si="77"/>
        <v/>
      </c>
      <c r="BO89" t="str">
        <f t="shared" si="78"/>
        <v/>
      </c>
      <c r="BP89" t="str">
        <f t="shared" si="79"/>
        <v/>
      </c>
      <c r="BQ89" s="51" t="str">
        <f t="shared" si="124"/>
        <v/>
      </c>
      <c r="BR89" s="16" t="str">
        <f t="shared" si="125"/>
        <v/>
      </c>
      <c r="BS89" s="30" t="str">
        <f t="shared" si="80"/>
        <v/>
      </c>
      <c r="BT89" s="54" t="str">
        <f>IF(B89="","",COUNTIF(I89:I89,'Race results'!$J$3)+COUNTIF(I89:I89,'Race results'!$K$3))</f>
        <v/>
      </c>
      <c r="BU89" s="54" t="str">
        <f>IF(B89="","",COUNTIF(J89:AW89,'Race results'!$J$2)+COUNTIF(J89:AW89,'Race results'!$K$2))</f>
        <v/>
      </c>
      <c r="BV89">
        <f ca="1">IF(No_Races=0,0,COUNT(I89:OFFSET(I89,0,No_Races-1)))</f>
        <v>0</v>
      </c>
    </row>
    <row r="90" spans="1:74" s="73" customFormat="1" ht="13.5" thickBot="1">
      <c r="A90" s="68" t="str">
        <f t="shared" si="81"/>
        <v/>
      </c>
      <c r="B90" s="69"/>
      <c r="C90" s="225"/>
      <c r="D90" s="70"/>
      <c r="E90" s="70"/>
      <c r="F90" s="70"/>
      <c r="G90" s="70"/>
      <c r="H90" s="71" t="str">
        <f t="shared" ca="1" si="82"/>
        <v/>
      </c>
      <c r="I90" s="231" t="str">
        <f t="shared" si="83"/>
        <v/>
      </c>
      <c r="J90" s="231" t="str">
        <f t="shared" si="84"/>
        <v/>
      </c>
      <c r="K90" s="231" t="str">
        <f t="shared" si="85"/>
        <v/>
      </c>
      <c r="L90" s="231" t="str">
        <f t="shared" si="86"/>
        <v/>
      </c>
      <c r="M90" s="231" t="str">
        <f t="shared" si="87"/>
        <v/>
      </c>
      <c r="N90" s="231" t="str">
        <f t="shared" si="88"/>
        <v/>
      </c>
      <c r="O90" s="231" t="str">
        <f t="shared" si="89"/>
        <v/>
      </c>
      <c r="P90" s="231" t="str">
        <f t="shared" si="90"/>
        <v/>
      </c>
      <c r="Q90" s="231" t="str">
        <f t="shared" si="91"/>
        <v/>
      </c>
      <c r="R90" s="231" t="str">
        <f t="shared" si="92"/>
        <v/>
      </c>
      <c r="S90" s="231" t="str">
        <f t="shared" si="93"/>
        <v/>
      </c>
      <c r="T90" s="231" t="str">
        <f t="shared" si="94"/>
        <v/>
      </c>
      <c r="U90" s="231" t="str">
        <f t="shared" si="95"/>
        <v/>
      </c>
      <c r="V90" s="231" t="str">
        <f t="shared" si="96"/>
        <v/>
      </c>
      <c r="W90" s="231" t="str">
        <f t="shared" si="97"/>
        <v/>
      </c>
      <c r="X90" s="231" t="str">
        <f t="shared" si="98"/>
        <v/>
      </c>
      <c r="Y90" s="231" t="str">
        <f t="shared" si="99"/>
        <v/>
      </c>
      <c r="Z90" s="231" t="str">
        <f t="shared" si="100"/>
        <v/>
      </c>
      <c r="AA90" s="231" t="str">
        <f t="shared" si="101"/>
        <v/>
      </c>
      <c r="AB90" s="231" t="str">
        <f t="shared" si="102"/>
        <v/>
      </c>
      <c r="AC90" s="231" t="str">
        <f t="shared" si="103"/>
        <v/>
      </c>
      <c r="AD90" s="231" t="str">
        <f t="shared" si="104"/>
        <v/>
      </c>
      <c r="AE90" s="231" t="str">
        <f t="shared" si="105"/>
        <v/>
      </c>
      <c r="AF90" s="231" t="str">
        <f t="shared" si="106"/>
        <v/>
      </c>
      <c r="AG90" s="231" t="str">
        <f t="shared" si="107"/>
        <v/>
      </c>
      <c r="AH90" s="231" t="str">
        <f t="shared" si="108"/>
        <v/>
      </c>
      <c r="AI90" s="231" t="str">
        <f t="shared" si="109"/>
        <v/>
      </c>
      <c r="AJ90" s="231" t="str">
        <f t="shared" si="110"/>
        <v/>
      </c>
      <c r="AK90" s="231" t="str">
        <f t="shared" si="111"/>
        <v/>
      </c>
      <c r="AL90" s="231" t="str">
        <f t="shared" si="112"/>
        <v/>
      </c>
      <c r="AM90" s="231" t="str">
        <f t="shared" si="113"/>
        <v/>
      </c>
      <c r="AN90" s="231" t="str">
        <f t="shared" si="114"/>
        <v/>
      </c>
      <c r="AO90" s="231" t="str">
        <f t="shared" si="115"/>
        <v/>
      </c>
      <c r="AP90" s="231" t="str">
        <f t="shared" si="116"/>
        <v/>
      </c>
      <c r="AQ90" s="231" t="str">
        <f t="shared" si="117"/>
        <v/>
      </c>
      <c r="AR90" s="231" t="str">
        <f t="shared" si="118"/>
        <v/>
      </c>
      <c r="AS90" s="231" t="str">
        <f t="shared" si="119"/>
        <v/>
      </c>
      <c r="AT90" s="231" t="str">
        <f t="shared" si="120"/>
        <v/>
      </c>
      <c r="AU90" s="231" t="str">
        <f t="shared" si="121"/>
        <v/>
      </c>
      <c r="AV90" s="231" t="str">
        <f t="shared" si="122"/>
        <v/>
      </c>
      <c r="AW90" s="232" t="str">
        <f t="shared" si="123"/>
        <v/>
      </c>
      <c r="AX90" s="72">
        <f ca="1">IF(No_Races=0,0,SUM(I90:OFFSET(I90,0,No_Races-1)))</f>
        <v>0</v>
      </c>
      <c r="AY90" s="72">
        <f ca="1">IF(No_Races=0,0,IF(No_Races&gt;AY$9-1,LARGE($I90:OFFSET($I90,0,No_Races-1),AY$7+$BT90+$BU90),0))</f>
        <v>0</v>
      </c>
      <c r="AZ90" s="72">
        <f ca="1">IF(No_Races=0,0,IF(No_Races&gt;AZ$9-1,LARGE($I90:OFFSET($I90,0,No_Races-1),AZ$7+$BT90+$BU90),0))</f>
        <v>0</v>
      </c>
      <c r="BA90" s="72">
        <f ca="1">IF(No_Races=0,0,IF(No_Races&gt;BA$9-1,LARGE($I90:OFFSET($I90,0,No_Races-1),BA$7+$BT90+$BU90),0))</f>
        <v>0</v>
      </c>
      <c r="BB90" s="72">
        <f ca="1">IF(No_Races=0,0,IF(No_Races&gt;BB$9-1,LARGE($I90:OFFSET($I90,0,No_Races-1),BB$7+$BT90+$BU90),0))</f>
        <v>0</v>
      </c>
      <c r="BC90" s="72">
        <f ca="1">IF(No_Races=0,0,IF(No_Races&gt;BC$9-1,LARGE($I90:OFFSET($I90,0,No_Races-1),BC$7+$BT90+$BU90),0))</f>
        <v>0</v>
      </c>
      <c r="BD90" s="72">
        <f ca="1">IF(No_Races=0,0,IF(No_Races&gt;BD$9-1,LARGE($I90:OFFSET($I90,0,No_Races-1),BD$7+$BT90+$BU90),0))</f>
        <v>0</v>
      </c>
      <c r="BE90" s="72" t="str">
        <f>IF(B90="","",G90/1000+INT((AX90-SUM(AY90:BD90))*1000)/1000+IF(COUNTIF(Summary!$D$7:$D$90,C90)&lt;1,0,VLOOKUP(C90,Summary!$D$7:$F$90,3,FALSE)/10000))</f>
        <v/>
      </c>
      <c r="BF90" s="72" t="str">
        <f t="shared" si="69"/>
        <v/>
      </c>
      <c r="BG90" s="73" t="str">
        <f t="shared" si="70"/>
        <v/>
      </c>
      <c r="BH90" s="73" t="str">
        <f t="shared" si="71"/>
        <v/>
      </c>
      <c r="BI90" s="73" t="str">
        <f t="shared" si="72"/>
        <v/>
      </c>
      <c r="BJ90" s="73" t="str">
        <f t="shared" si="73"/>
        <v/>
      </c>
      <c r="BK90" s="73" t="str">
        <f t="shared" si="74"/>
        <v/>
      </c>
      <c r="BL90" s="73" t="str">
        <f t="shared" si="75"/>
        <v/>
      </c>
      <c r="BM90" s="73" t="str">
        <f t="shared" si="76"/>
        <v/>
      </c>
      <c r="BN90" s="73" t="str">
        <f t="shared" si="77"/>
        <v/>
      </c>
      <c r="BO90" s="73" t="str">
        <f t="shared" si="78"/>
        <v/>
      </c>
      <c r="BP90" s="73" t="str">
        <f t="shared" si="79"/>
        <v/>
      </c>
      <c r="BQ90" s="74" t="str">
        <f t="shared" si="124"/>
        <v/>
      </c>
      <c r="BR90" s="75" t="str">
        <f t="shared" si="125"/>
        <v/>
      </c>
      <c r="BS90" s="76" t="str">
        <f t="shared" si="80"/>
        <v/>
      </c>
      <c r="BT90" s="135" t="str">
        <f>IF(B90="","",COUNTIF(I90:I90,'Race results'!$J$3)+COUNTIF(I90:I90,'Race results'!$K$3))</f>
        <v/>
      </c>
      <c r="BU90" s="135" t="str">
        <f>IF(B90="","",COUNTIF(J90:AW90,'Race results'!$J$2)+COUNTIF(J90:AW90,'Race results'!$K$2))</f>
        <v/>
      </c>
      <c r="BV90" s="73">
        <f ca="1">IF(No_Races=0,0,COUNT(I90:OFFSET(I90,0,No_Races-1)))</f>
        <v>0</v>
      </c>
    </row>
    <row r="91" spans="1:74" s="19" customFormat="1">
      <c r="A91" s="68" t="str">
        <f t="shared" si="81"/>
        <v/>
      </c>
      <c r="B91" s="77"/>
      <c r="C91" s="244"/>
      <c r="D91" s="78"/>
      <c r="E91" s="78"/>
      <c r="F91" s="78"/>
      <c r="G91" s="78"/>
      <c r="H91" s="65" t="str">
        <f t="shared" ca="1" si="82"/>
        <v/>
      </c>
      <c r="I91" s="229" t="str">
        <f t="shared" si="83"/>
        <v/>
      </c>
      <c r="J91" s="233" t="str">
        <f t="shared" si="84"/>
        <v/>
      </c>
      <c r="K91" s="233" t="str">
        <f t="shared" si="85"/>
        <v/>
      </c>
      <c r="L91" s="233" t="str">
        <f t="shared" si="86"/>
        <v/>
      </c>
      <c r="M91" s="233" t="str">
        <f t="shared" si="87"/>
        <v/>
      </c>
      <c r="N91" s="233" t="str">
        <f t="shared" si="88"/>
        <v/>
      </c>
      <c r="O91" s="233" t="str">
        <f t="shared" si="89"/>
        <v/>
      </c>
      <c r="P91" s="233" t="str">
        <f t="shared" si="90"/>
        <v/>
      </c>
      <c r="Q91" s="233" t="str">
        <f t="shared" si="91"/>
        <v/>
      </c>
      <c r="R91" s="233" t="str">
        <f t="shared" si="92"/>
        <v/>
      </c>
      <c r="S91" s="233" t="str">
        <f t="shared" si="93"/>
        <v/>
      </c>
      <c r="T91" s="233" t="str">
        <f t="shared" si="94"/>
        <v/>
      </c>
      <c r="U91" s="233" t="str">
        <f t="shared" si="95"/>
        <v/>
      </c>
      <c r="V91" s="233" t="str">
        <f t="shared" si="96"/>
        <v/>
      </c>
      <c r="W91" s="233" t="str">
        <f t="shared" si="97"/>
        <v/>
      </c>
      <c r="X91" s="233" t="str">
        <f t="shared" si="98"/>
        <v/>
      </c>
      <c r="Y91" s="233" t="str">
        <f t="shared" si="99"/>
        <v/>
      </c>
      <c r="Z91" s="233" t="str">
        <f t="shared" si="100"/>
        <v/>
      </c>
      <c r="AA91" s="233" t="str">
        <f t="shared" si="101"/>
        <v/>
      </c>
      <c r="AB91" s="233" t="str">
        <f t="shared" si="102"/>
        <v/>
      </c>
      <c r="AC91" s="233" t="str">
        <f t="shared" si="103"/>
        <v/>
      </c>
      <c r="AD91" s="233" t="str">
        <f t="shared" si="104"/>
        <v/>
      </c>
      <c r="AE91" s="233" t="str">
        <f t="shared" si="105"/>
        <v/>
      </c>
      <c r="AF91" s="233" t="str">
        <f t="shared" si="106"/>
        <v/>
      </c>
      <c r="AG91" s="233" t="str">
        <f t="shared" si="107"/>
        <v/>
      </c>
      <c r="AH91" s="233" t="str">
        <f t="shared" si="108"/>
        <v/>
      </c>
      <c r="AI91" s="233" t="str">
        <f t="shared" si="109"/>
        <v/>
      </c>
      <c r="AJ91" s="233" t="str">
        <f t="shared" si="110"/>
        <v/>
      </c>
      <c r="AK91" s="233" t="str">
        <f t="shared" si="111"/>
        <v/>
      </c>
      <c r="AL91" s="233" t="str">
        <f t="shared" si="112"/>
        <v/>
      </c>
      <c r="AM91" s="233" t="str">
        <f t="shared" si="113"/>
        <v/>
      </c>
      <c r="AN91" s="233" t="str">
        <f t="shared" si="114"/>
        <v/>
      </c>
      <c r="AO91" s="233" t="str">
        <f t="shared" si="115"/>
        <v/>
      </c>
      <c r="AP91" s="233" t="str">
        <f t="shared" si="116"/>
        <v/>
      </c>
      <c r="AQ91" s="233" t="str">
        <f t="shared" si="117"/>
        <v/>
      </c>
      <c r="AR91" s="233" t="str">
        <f t="shared" si="118"/>
        <v/>
      </c>
      <c r="AS91" s="233" t="str">
        <f t="shared" si="119"/>
        <v/>
      </c>
      <c r="AT91" s="233" t="str">
        <f t="shared" si="120"/>
        <v/>
      </c>
      <c r="AU91" s="233" t="str">
        <f t="shared" si="121"/>
        <v/>
      </c>
      <c r="AV91" s="233" t="str">
        <f t="shared" si="122"/>
        <v/>
      </c>
      <c r="AW91" s="230" t="str">
        <f t="shared" si="123"/>
        <v/>
      </c>
      <c r="AX91" s="15">
        <f ca="1">IF(No_Races=0,0,SUM(I91:OFFSET(I91,0,No_Races-1)))</f>
        <v>0</v>
      </c>
      <c r="AY91" s="15">
        <f ca="1">IF(No_Races=0,0,IF(No_Races&gt;AY$9-1,LARGE($I91:OFFSET($I91,0,No_Races-1),AY$7+$BT91+$BU91),0))</f>
        <v>0</v>
      </c>
      <c r="AZ91" s="15">
        <f ca="1">IF(No_Races=0,0,IF(No_Races&gt;AZ$9-1,LARGE($I91:OFFSET($I91,0,No_Races-1),AZ$7+$BT91+$BU91),0))</f>
        <v>0</v>
      </c>
      <c r="BA91" s="15">
        <f ca="1">IF(No_Races=0,0,IF(No_Races&gt;BA$9-1,LARGE($I91:OFFSET($I91,0,No_Races-1),BA$7+$BT91+$BU91),0))</f>
        <v>0</v>
      </c>
      <c r="BB91" s="15">
        <f ca="1">IF(No_Races=0,0,IF(No_Races&gt;BB$9-1,LARGE($I91:OFFSET($I91,0,No_Races-1),BB$7+$BT91+$BU91),0))</f>
        <v>0</v>
      </c>
      <c r="BC91" s="15">
        <f ca="1">IF(No_Races=0,0,IF(No_Races&gt;BC$9-1,LARGE($I91:OFFSET($I91,0,No_Races-1),BC$7+$BT91+$BU91),0))</f>
        <v>0</v>
      </c>
      <c r="BD91" s="15">
        <f ca="1">IF(No_Races=0,0,IF(No_Races&gt;BD$9-1,LARGE($I91:OFFSET($I91,0,No_Races-1),BD$7+$BT91+$BU91),0))</f>
        <v>0</v>
      </c>
      <c r="BE91" s="15" t="str">
        <f>IF(B91="","",G91/1000+INT((AX91-SUM(AY91:BD91))*1000)/1000+IF(COUNTIF(Summary!$D$7:$D$90,C91)&lt;1,0,VLOOKUP(C91,Summary!$D$7:$F$90,3,FALSE)/10000))</f>
        <v/>
      </c>
      <c r="BF91" s="18" t="str">
        <f t="shared" si="69"/>
        <v/>
      </c>
      <c r="BG91" t="str">
        <f t="shared" si="70"/>
        <v/>
      </c>
      <c r="BH91" t="str">
        <f t="shared" si="71"/>
        <v/>
      </c>
      <c r="BI91" t="str">
        <f t="shared" si="72"/>
        <v/>
      </c>
      <c r="BJ91" t="str">
        <f t="shared" si="73"/>
        <v/>
      </c>
      <c r="BK91" t="str">
        <f t="shared" si="74"/>
        <v/>
      </c>
      <c r="BL91" t="str">
        <f t="shared" si="75"/>
        <v/>
      </c>
      <c r="BM91" t="str">
        <f t="shared" si="76"/>
        <v/>
      </c>
      <c r="BN91" t="str">
        <f t="shared" si="77"/>
        <v/>
      </c>
      <c r="BO91" t="str">
        <f t="shared" si="78"/>
        <v/>
      </c>
      <c r="BP91" t="str">
        <f t="shared" si="79"/>
        <v/>
      </c>
      <c r="BQ91" s="51" t="str">
        <f t="shared" si="124"/>
        <v/>
      </c>
      <c r="BR91" s="16" t="str">
        <f t="shared" si="125"/>
        <v/>
      </c>
      <c r="BS91" s="30" t="str">
        <f t="shared" si="80"/>
        <v/>
      </c>
      <c r="BT91" s="54" t="str">
        <f>IF(B91="","",COUNTIF(I91:I91,'Race results'!$J$3)+COUNTIF(I91:I91,'Race results'!$K$3))</f>
        <v/>
      </c>
      <c r="BU91" s="54" t="str">
        <f>IF(B91="","",COUNTIF(J91:AW91,'Race results'!$J$2)+COUNTIF(J91:AW91,'Race results'!$K$2))</f>
        <v/>
      </c>
      <c r="BV91" s="19">
        <f ca="1">IF(No_Races=0,0,COUNT(I91:OFFSET(I91,0,No_Races-1)))</f>
        <v>0</v>
      </c>
    </row>
    <row r="92" spans="1:74" s="19" customFormat="1">
      <c r="A92" s="68" t="str">
        <f t="shared" si="81"/>
        <v/>
      </c>
      <c r="B92" s="77"/>
      <c r="C92" s="244"/>
      <c r="D92" s="78"/>
      <c r="E92" s="78"/>
      <c r="F92" s="78"/>
      <c r="G92" s="78"/>
      <c r="H92" s="66" t="str">
        <f t="shared" ca="1" si="82"/>
        <v/>
      </c>
      <c r="I92" s="229" t="str">
        <f t="shared" si="83"/>
        <v/>
      </c>
      <c r="J92" s="233" t="str">
        <f t="shared" si="84"/>
        <v/>
      </c>
      <c r="K92" s="233" t="str">
        <f t="shared" si="85"/>
        <v/>
      </c>
      <c r="L92" s="233" t="str">
        <f t="shared" si="86"/>
        <v/>
      </c>
      <c r="M92" s="233" t="str">
        <f t="shared" si="87"/>
        <v/>
      </c>
      <c r="N92" s="233" t="str">
        <f t="shared" si="88"/>
        <v/>
      </c>
      <c r="O92" s="233" t="str">
        <f t="shared" si="89"/>
        <v/>
      </c>
      <c r="P92" s="233" t="str">
        <f t="shared" si="90"/>
        <v/>
      </c>
      <c r="Q92" s="233" t="str">
        <f t="shared" si="91"/>
        <v/>
      </c>
      <c r="R92" s="233" t="str">
        <f t="shared" si="92"/>
        <v/>
      </c>
      <c r="S92" s="233" t="str">
        <f t="shared" si="93"/>
        <v/>
      </c>
      <c r="T92" s="233" t="str">
        <f t="shared" si="94"/>
        <v/>
      </c>
      <c r="U92" s="233" t="str">
        <f t="shared" si="95"/>
        <v/>
      </c>
      <c r="V92" s="233" t="str">
        <f t="shared" si="96"/>
        <v/>
      </c>
      <c r="W92" s="233" t="str">
        <f t="shared" si="97"/>
        <v/>
      </c>
      <c r="X92" s="233" t="str">
        <f t="shared" si="98"/>
        <v/>
      </c>
      <c r="Y92" s="233" t="str">
        <f t="shared" si="99"/>
        <v/>
      </c>
      <c r="Z92" s="233" t="str">
        <f t="shared" si="100"/>
        <v/>
      </c>
      <c r="AA92" s="233" t="str">
        <f t="shared" si="101"/>
        <v/>
      </c>
      <c r="AB92" s="233" t="str">
        <f t="shared" si="102"/>
        <v/>
      </c>
      <c r="AC92" s="233" t="str">
        <f t="shared" si="103"/>
        <v/>
      </c>
      <c r="AD92" s="233" t="str">
        <f t="shared" si="104"/>
        <v/>
      </c>
      <c r="AE92" s="233" t="str">
        <f t="shared" si="105"/>
        <v/>
      </c>
      <c r="AF92" s="233" t="str">
        <f t="shared" si="106"/>
        <v/>
      </c>
      <c r="AG92" s="233" t="str">
        <f t="shared" si="107"/>
        <v/>
      </c>
      <c r="AH92" s="233" t="str">
        <f t="shared" si="108"/>
        <v/>
      </c>
      <c r="AI92" s="233" t="str">
        <f t="shared" si="109"/>
        <v/>
      </c>
      <c r="AJ92" s="233" t="str">
        <f t="shared" si="110"/>
        <v/>
      </c>
      <c r="AK92" s="233" t="str">
        <f t="shared" si="111"/>
        <v/>
      </c>
      <c r="AL92" s="233" t="str">
        <f t="shared" si="112"/>
        <v/>
      </c>
      <c r="AM92" s="233" t="str">
        <f t="shared" si="113"/>
        <v/>
      </c>
      <c r="AN92" s="233" t="str">
        <f t="shared" si="114"/>
        <v/>
      </c>
      <c r="AO92" s="233" t="str">
        <f t="shared" si="115"/>
        <v/>
      </c>
      <c r="AP92" s="233" t="str">
        <f t="shared" si="116"/>
        <v/>
      </c>
      <c r="AQ92" s="233" t="str">
        <f t="shared" si="117"/>
        <v/>
      </c>
      <c r="AR92" s="233" t="str">
        <f t="shared" si="118"/>
        <v/>
      </c>
      <c r="AS92" s="233" t="str">
        <f t="shared" si="119"/>
        <v/>
      </c>
      <c r="AT92" s="233" t="str">
        <f t="shared" si="120"/>
        <v/>
      </c>
      <c r="AU92" s="233" t="str">
        <f t="shared" si="121"/>
        <v/>
      </c>
      <c r="AV92" s="233" t="str">
        <f t="shared" si="122"/>
        <v/>
      </c>
      <c r="AW92" s="230" t="str">
        <f t="shared" si="123"/>
        <v/>
      </c>
      <c r="AX92" s="15">
        <f ca="1">IF(No_Races=0,0,SUM(I92:OFFSET(I92,0,No_Races-1)))</f>
        <v>0</v>
      </c>
      <c r="AY92" s="15">
        <f ca="1">IF(No_Races=0,0,IF(No_Races&gt;AY$9-1,LARGE($I92:OFFSET($I92,0,No_Races-1),AY$7+$BT92+$BU92),0))</f>
        <v>0</v>
      </c>
      <c r="AZ92" s="15">
        <f ca="1">IF(No_Races=0,0,IF(No_Races&gt;AZ$9-1,LARGE($I92:OFFSET($I92,0,No_Races-1),AZ$7+$BT92+$BU92),0))</f>
        <v>0</v>
      </c>
      <c r="BA92" s="15">
        <f ca="1">IF(No_Races=0,0,IF(No_Races&gt;BA$9-1,LARGE($I92:OFFSET($I92,0,No_Races-1),BA$7+$BT92+$BU92),0))</f>
        <v>0</v>
      </c>
      <c r="BB92" s="15">
        <f ca="1">IF(No_Races=0,0,IF(No_Races&gt;BB$9-1,LARGE($I92:OFFSET($I92,0,No_Races-1),BB$7+$BT92+$BU92),0))</f>
        <v>0</v>
      </c>
      <c r="BC92" s="15">
        <f ca="1">IF(No_Races=0,0,IF(No_Races&gt;BC$9-1,LARGE($I92:OFFSET($I92,0,No_Races-1),BC$7+$BT92+$BU92),0))</f>
        <v>0</v>
      </c>
      <c r="BD92" s="15">
        <f ca="1">IF(No_Races=0,0,IF(No_Races&gt;BD$9-1,LARGE($I92:OFFSET($I92,0,No_Races-1),BD$7+$BT92+$BU92),0))</f>
        <v>0</v>
      </c>
      <c r="BE92" s="15" t="str">
        <f>IF(B92="","",G92/1000+INT((AX92-SUM(AY92:BD92))*1000)/1000+IF(COUNTIF(Summary!$D$7:$D$90,C92)&lt;1,0,VLOOKUP(C92,Summary!$D$7:$F$90,3,FALSE)/10000))</f>
        <v/>
      </c>
      <c r="BF92" s="18" t="str">
        <f t="shared" si="69"/>
        <v/>
      </c>
      <c r="BG92" t="str">
        <f t="shared" si="70"/>
        <v/>
      </c>
      <c r="BH92" t="str">
        <f t="shared" si="71"/>
        <v/>
      </c>
      <c r="BI92" t="str">
        <f t="shared" si="72"/>
        <v/>
      </c>
      <c r="BJ92" t="str">
        <f t="shared" si="73"/>
        <v/>
      </c>
      <c r="BK92" t="str">
        <f t="shared" si="74"/>
        <v/>
      </c>
      <c r="BL92" t="str">
        <f t="shared" si="75"/>
        <v/>
      </c>
      <c r="BM92" t="str">
        <f t="shared" si="76"/>
        <v/>
      </c>
      <c r="BN92" t="str">
        <f t="shared" si="77"/>
        <v/>
      </c>
      <c r="BO92" t="str">
        <f t="shared" si="78"/>
        <v/>
      </c>
      <c r="BP92" t="str">
        <f t="shared" si="79"/>
        <v/>
      </c>
      <c r="BQ92" s="51" t="str">
        <f t="shared" si="124"/>
        <v/>
      </c>
      <c r="BR92" s="16" t="str">
        <f t="shared" si="125"/>
        <v/>
      </c>
      <c r="BS92" s="30" t="str">
        <f t="shared" si="80"/>
        <v/>
      </c>
      <c r="BT92" s="54" t="str">
        <f>IF(B92="","",COUNTIF(I92:I92,'Race results'!$J$3)+COUNTIF(I92:I92,'Race results'!$K$3))</f>
        <v/>
      </c>
      <c r="BU92" s="54" t="str">
        <f>IF(B92="","",COUNTIF(J92:AW92,'Race results'!$J$2)+COUNTIF(J92:AW92,'Race results'!$K$2))</f>
        <v/>
      </c>
      <c r="BV92" s="19">
        <f ca="1">IF(No_Races=0,0,COUNT(I92:OFFSET(I92,0,No_Races-1)))</f>
        <v>0</v>
      </c>
    </row>
    <row r="93" spans="1:74" s="19" customFormat="1">
      <c r="A93" s="68" t="str">
        <f t="shared" si="81"/>
        <v/>
      </c>
      <c r="B93" s="63"/>
      <c r="C93" s="244"/>
      <c r="D93" s="42"/>
      <c r="E93" s="42"/>
      <c r="F93" s="42"/>
      <c r="G93" s="42"/>
      <c r="H93" s="65" t="str">
        <f t="shared" ca="1" si="82"/>
        <v/>
      </c>
      <c r="I93" s="229" t="str">
        <f t="shared" si="83"/>
        <v/>
      </c>
      <c r="J93" s="233" t="str">
        <f t="shared" si="84"/>
        <v/>
      </c>
      <c r="K93" s="233" t="str">
        <f t="shared" si="85"/>
        <v/>
      </c>
      <c r="L93" s="233" t="str">
        <f t="shared" si="86"/>
        <v/>
      </c>
      <c r="M93" s="233" t="str">
        <f t="shared" si="87"/>
        <v/>
      </c>
      <c r="N93" s="233" t="str">
        <f t="shared" si="88"/>
        <v/>
      </c>
      <c r="O93" s="233" t="str">
        <f t="shared" si="89"/>
        <v/>
      </c>
      <c r="P93" s="233" t="str">
        <f t="shared" si="90"/>
        <v/>
      </c>
      <c r="Q93" s="233" t="str">
        <f t="shared" si="91"/>
        <v/>
      </c>
      <c r="R93" s="233" t="str">
        <f t="shared" si="92"/>
        <v/>
      </c>
      <c r="S93" s="233" t="str">
        <f t="shared" si="93"/>
        <v/>
      </c>
      <c r="T93" s="233" t="str">
        <f t="shared" si="94"/>
        <v/>
      </c>
      <c r="U93" s="233" t="str">
        <f t="shared" si="95"/>
        <v/>
      </c>
      <c r="V93" s="233" t="str">
        <f t="shared" si="96"/>
        <v/>
      </c>
      <c r="W93" s="233" t="str">
        <f t="shared" si="97"/>
        <v/>
      </c>
      <c r="X93" s="233" t="str">
        <f t="shared" si="98"/>
        <v/>
      </c>
      <c r="Y93" s="233" t="str">
        <f t="shared" si="99"/>
        <v/>
      </c>
      <c r="Z93" s="233" t="str">
        <f t="shared" si="100"/>
        <v/>
      </c>
      <c r="AA93" s="233" t="str">
        <f t="shared" si="101"/>
        <v/>
      </c>
      <c r="AB93" s="233" t="str">
        <f t="shared" si="102"/>
        <v/>
      </c>
      <c r="AC93" s="233" t="str">
        <f t="shared" si="103"/>
        <v/>
      </c>
      <c r="AD93" s="233" t="str">
        <f t="shared" si="104"/>
        <v/>
      </c>
      <c r="AE93" s="233" t="str">
        <f t="shared" si="105"/>
        <v/>
      </c>
      <c r="AF93" s="233" t="str">
        <f t="shared" si="106"/>
        <v/>
      </c>
      <c r="AG93" s="233" t="str">
        <f t="shared" si="107"/>
        <v/>
      </c>
      <c r="AH93" s="233" t="str">
        <f t="shared" si="108"/>
        <v/>
      </c>
      <c r="AI93" s="233" t="str">
        <f t="shared" si="109"/>
        <v/>
      </c>
      <c r="AJ93" s="233" t="str">
        <f t="shared" si="110"/>
        <v/>
      </c>
      <c r="AK93" s="233" t="str">
        <f t="shared" si="111"/>
        <v/>
      </c>
      <c r="AL93" s="233" t="str">
        <f t="shared" si="112"/>
        <v/>
      </c>
      <c r="AM93" s="233" t="str">
        <f t="shared" si="113"/>
        <v/>
      </c>
      <c r="AN93" s="233" t="str">
        <f t="shared" si="114"/>
        <v/>
      </c>
      <c r="AO93" s="233" t="str">
        <f t="shared" si="115"/>
        <v/>
      </c>
      <c r="AP93" s="233" t="str">
        <f t="shared" si="116"/>
        <v/>
      </c>
      <c r="AQ93" s="233" t="str">
        <f t="shared" si="117"/>
        <v/>
      </c>
      <c r="AR93" s="233" t="str">
        <f t="shared" si="118"/>
        <v/>
      </c>
      <c r="AS93" s="233" t="str">
        <f t="shared" si="119"/>
        <v/>
      </c>
      <c r="AT93" s="233" t="str">
        <f t="shared" si="120"/>
        <v/>
      </c>
      <c r="AU93" s="233" t="str">
        <f t="shared" si="121"/>
        <v/>
      </c>
      <c r="AV93" s="233" t="str">
        <f t="shared" si="122"/>
        <v/>
      </c>
      <c r="AW93" s="230" t="str">
        <f t="shared" si="123"/>
        <v/>
      </c>
      <c r="AX93" s="15">
        <f ca="1">IF(No_Races=0,0,SUM(I93:OFFSET(I93,0,No_Races-1)))</f>
        <v>0</v>
      </c>
      <c r="AY93" s="15">
        <f ca="1">IF(No_Races=0,0,IF(No_Races&gt;AY$9-1,LARGE($I93:OFFSET($I93,0,No_Races-1),AY$7+$BT93+$BU93),0))</f>
        <v>0</v>
      </c>
      <c r="AZ93" s="15">
        <f ca="1">IF(No_Races=0,0,IF(No_Races&gt;AZ$9-1,LARGE($I93:OFFSET($I93,0,No_Races-1),AZ$7+$BT93+$BU93),0))</f>
        <v>0</v>
      </c>
      <c r="BA93" s="15">
        <f ca="1">IF(No_Races=0,0,IF(No_Races&gt;BA$9-1,LARGE($I93:OFFSET($I93,0,No_Races-1),BA$7+$BT93+$BU93),0))</f>
        <v>0</v>
      </c>
      <c r="BB93" s="15">
        <f ca="1">IF(No_Races=0,0,IF(No_Races&gt;BB$9-1,LARGE($I93:OFFSET($I93,0,No_Races-1),BB$7+$BT93+$BU93),0))</f>
        <v>0</v>
      </c>
      <c r="BC93" s="15">
        <f ca="1">IF(No_Races=0,0,IF(No_Races&gt;BC$9-1,LARGE($I93:OFFSET($I93,0,No_Races-1),BC$7+$BT93+$BU93),0))</f>
        <v>0</v>
      </c>
      <c r="BD93" s="15">
        <f ca="1">IF(No_Races=0,0,IF(No_Races&gt;BD$9-1,LARGE($I93:OFFSET($I93,0,No_Races-1),BD$7+$BT93+$BU93),0))</f>
        <v>0</v>
      </c>
      <c r="BE93" s="15" t="str">
        <f>IF(B93="","",G93/1000+INT((AX93-SUM(AY93:BD93))*1000)/1000+IF(COUNTIF(Summary!$D$7:$D$90,C93)&lt;1,0,VLOOKUP(C93,Summary!$D$7:$F$90,3,FALSE)/10000))</f>
        <v/>
      </c>
      <c r="BF93" s="18" t="str">
        <f t="shared" si="69"/>
        <v/>
      </c>
      <c r="BG93" t="str">
        <f t="shared" si="70"/>
        <v/>
      </c>
      <c r="BH93" t="str">
        <f t="shared" si="71"/>
        <v/>
      </c>
      <c r="BI93" t="str">
        <f t="shared" si="72"/>
        <v/>
      </c>
      <c r="BJ93" t="str">
        <f t="shared" si="73"/>
        <v/>
      </c>
      <c r="BK93" t="str">
        <f t="shared" si="74"/>
        <v/>
      </c>
      <c r="BL93" t="str">
        <f t="shared" si="75"/>
        <v/>
      </c>
      <c r="BM93" t="str">
        <f t="shared" si="76"/>
        <v/>
      </c>
      <c r="BN93" t="str">
        <f t="shared" si="77"/>
        <v/>
      </c>
      <c r="BO93" t="str">
        <f t="shared" si="78"/>
        <v/>
      </c>
      <c r="BP93" t="str">
        <f t="shared" si="79"/>
        <v/>
      </c>
      <c r="BQ93" s="51" t="str">
        <f t="shared" si="124"/>
        <v/>
      </c>
      <c r="BR93" s="16" t="str">
        <f t="shared" si="125"/>
        <v/>
      </c>
      <c r="BS93" s="30" t="str">
        <f t="shared" si="80"/>
        <v/>
      </c>
      <c r="BT93" s="54" t="str">
        <f>IF(B93="","",COUNTIF(I93:I93,'Race results'!$J$3)+COUNTIF(I93:I93,'Race results'!$K$3))</f>
        <v/>
      </c>
      <c r="BU93" s="54" t="str">
        <f>IF(B93="","",COUNTIF(J93:AW93,'Race results'!$J$2)+COUNTIF(J93:AW93,'Race results'!$K$2))</f>
        <v/>
      </c>
      <c r="BV93" s="19">
        <f ca="1">IF(No_Races=0,0,COUNT(I93:OFFSET(I93,0,No_Races-1)))</f>
        <v>0</v>
      </c>
    </row>
    <row r="94" spans="1:74" s="36" customFormat="1">
      <c r="A94" s="46"/>
      <c r="B94" s="35"/>
      <c r="C94" s="35"/>
      <c r="D94" s="35"/>
      <c r="E94" s="35"/>
      <c r="F94" s="35"/>
      <c r="G94" s="35"/>
      <c r="H94" s="35"/>
      <c r="AW94" s="37"/>
      <c r="BQ94" s="50"/>
      <c r="BS94" s="36" t="s">
        <v>225</v>
      </c>
      <c r="BT94" s="53"/>
    </row>
    <row r="95" spans="1:74">
      <c r="H95" s="199">
        <f ca="1">No_Boats-COUNT(H10:H94)</f>
        <v>0</v>
      </c>
    </row>
    <row r="104" spans="2:5">
      <c r="B104" s="178"/>
      <c r="C104" s="178"/>
      <c r="D104" s="178"/>
      <c r="E104" s="178"/>
    </row>
    <row r="105" spans="2:5">
      <c r="B105" s="178"/>
      <c r="C105" s="178"/>
      <c r="D105" s="178"/>
      <c r="E105" s="178"/>
    </row>
    <row r="106" spans="2:5">
      <c r="B106" s="178"/>
      <c r="C106" s="178"/>
      <c r="D106" s="178"/>
      <c r="E106" s="178"/>
    </row>
    <row r="107" spans="2:5">
      <c r="B107" s="178"/>
      <c r="C107" s="178"/>
      <c r="D107" s="178"/>
      <c r="E107" s="178"/>
    </row>
    <row r="108" spans="2:5">
      <c r="B108" s="178"/>
      <c r="C108" s="178"/>
      <c r="D108" s="178"/>
      <c r="E108" s="178"/>
    </row>
    <row r="109" spans="2:5">
      <c r="B109" s="178"/>
      <c r="C109" s="178"/>
      <c r="D109" s="178"/>
      <c r="E109" s="178"/>
    </row>
    <row r="110" spans="2:5">
      <c r="B110" s="178"/>
      <c r="C110" s="178"/>
      <c r="D110" s="178"/>
      <c r="E110" s="178"/>
    </row>
    <row r="111" spans="2:5">
      <c r="B111" s="178"/>
      <c r="C111" s="178"/>
      <c r="D111" s="178"/>
      <c r="E111" s="178"/>
    </row>
    <row r="112" spans="2:5">
      <c r="B112" s="178"/>
      <c r="C112" s="178"/>
      <c r="D112" s="178"/>
      <c r="E112" s="178"/>
    </row>
    <row r="113" spans="2:5">
      <c r="B113" s="178"/>
      <c r="C113" s="178"/>
      <c r="D113" s="178"/>
      <c r="E113" s="178"/>
    </row>
    <row r="114" spans="2:5">
      <c r="B114" s="178"/>
      <c r="C114" s="178"/>
      <c r="D114" s="178"/>
      <c r="E114" s="178"/>
    </row>
    <row r="115" spans="2:5">
      <c r="B115" s="178"/>
      <c r="C115" s="178"/>
      <c r="D115" s="178"/>
      <c r="E115" s="178"/>
    </row>
  </sheetData>
  <sheetProtection password="B280" sheet="1" objects="1" scenarios="1"/>
  <sortState ref="A10:G17">
    <sortCondition ref="A10"/>
  </sortState>
  <mergeCells count="5">
    <mergeCell ref="BG9:BP9"/>
    <mergeCell ref="A1:H1"/>
    <mergeCell ref="B3:G3"/>
    <mergeCell ref="B2:G2"/>
    <mergeCell ref="B4:G4"/>
  </mergeCells>
  <phoneticPr fontId="0" type="noConversion"/>
  <conditionalFormatting sqref="G1:IV1048576 B1:F9 A94:F65536 A1:A93">
    <cfRule type="cellIs" dxfId="1" priority="1" stopIfTrue="1" operator="equal">
      <formula>"'Race results'!$F$141"</formula>
    </cfRule>
    <cfRule type="cellIs" dxfId="0" priority="2" stopIfTrue="1" operator="equal">
      <formula>"R"</formula>
    </cfRule>
  </conditionalFormatting>
  <printOptions horizontalCentered="1" gridLines="1"/>
  <pageMargins left="0.74803149606299213" right="0.74803149606299213" top="1.5" bottom="0.75" header="0.51181102362204722" footer="0.51181102362204722"/>
  <pageSetup paperSize="9" scale="87" orientation="landscape" horizontalDpi="300" verticalDpi="300" r:id="rId1"/>
  <headerFooter alignWithMargins="0">
    <oddHeader xml:space="preserve">&amp;C&amp;"Arial,Bold"&amp;18 
&amp;12 
&amp;10 Hosted by
</oddHeader>
    <oddFooter>&amp;LHMS 2016 Scoring v3 - July 2016 - Promote = 6&amp;C&amp;D&amp;RMike Kemp/John Walter/Henry Farley/Herman van Beek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4" r:id="rId4" name="Button 40">
              <controlPr defaultSize="0" print="0" autoFill="0" autoPict="0" macro="[0]!Button40_Click">
                <anchor moveWithCells="1" sizeWithCells="1">
                  <from>
                    <xdr:col>1</xdr:col>
                    <xdr:colOff>552450</xdr:colOff>
                    <xdr:row>4</xdr:row>
                    <xdr:rowOff>95250</xdr:rowOff>
                  </from>
                  <to>
                    <xdr:col>3</xdr:col>
                    <xdr:colOff>361950</xdr:colOff>
                    <xdr:row>6</xdr:row>
                    <xdr:rowOff>57150</xdr:rowOff>
                  </to>
                </anchor>
              </controlPr>
            </control>
          </mc:Choice>
        </mc:AlternateContent>
      </controls>
    </mc:Choice>
  </mc:AlternateContent>
  <webPublishItems count="2">
    <webPublishItem id="10728" divId="HMS 2006 Scoring (v1.3b)blank_10728" sourceType="range" sourceRef="A8:H9" destinationFile="C:\aaa\HMS\HMS2006/test 1 by hvb.htm" title="test 1 by hvb_x000a__x000a_Hosted by_x000a_"/>
    <webPublishItem id="8038" divId="HMS 2006 Scoring (v1.3b)blank_8038" sourceType="range" sourceRef="A8:H9" destinationFile="C:\aaa\HMS\HMS2006/test .htm" title="test _x000a__x000a_Hosted by_x000a_"/>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showGridLines="0" workbookViewId="0">
      <selection activeCell="G29" sqref="G29"/>
    </sheetView>
  </sheetViews>
  <sheetFormatPr defaultColWidth="9.140625" defaultRowHeight="12.75"/>
  <sheetData/>
  <sheetProtection password="B280" sheet="1" objects="1" scenarios="1"/>
  <phoneticPr fontId="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J93"/>
  <sheetViews>
    <sheetView zoomScaleNormal="100" workbookViewId="0"/>
  </sheetViews>
  <sheetFormatPr defaultColWidth="9.140625" defaultRowHeight="12.75"/>
  <cols>
    <col min="1" max="1" width="4.140625" style="56" customWidth="1"/>
    <col min="2" max="2" width="8.28515625" style="20" bestFit="1" customWidth="1"/>
    <col min="3" max="3" width="24.85546875" style="20" customWidth="1"/>
    <col min="4" max="4" width="11" style="20" customWidth="1"/>
    <col min="5" max="5" width="10.42578125" style="20" bestFit="1" customWidth="1"/>
    <col min="6" max="6" width="8.28515625" style="20" bestFit="1" customWidth="1"/>
    <col min="7" max="7" width="7.42578125" style="10" bestFit="1" customWidth="1"/>
    <col min="8" max="8" width="8" style="14" bestFit="1" customWidth="1"/>
    <col min="9" max="9" width="6.140625" style="10" bestFit="1" customWidth="1"/>
    <col min="10" max="10" width="9.140625" style="10"/>
    <col min="11" max="74" width="4.7109375" style="10" customWidth="1"/>
    <col min="75" max="16384" width="9.140625" style="10"/>
  </cols>
  <sheetData>
    <row r="1" spans="1:88">
      <c r="B1" s="39">
        <f>'Score Sheet'!A9</f>
        <v>1</v>
      </c>
      <c r="C1" s="33"/>
      <c r="D1" s="21" t="s">
        <v>153</v>
      </c>
      <c r="E1" s="33"/>
      <c r="F1" s="33"/>
    </row>
    <row r="2" spans="1:88">
      <c r="A2" s="56">
        <v>76</v>
      </c>
      <c r="B2" s="40">
        <v>1</v>
      </c>
      <c r="C2" s="31" t="s">
        <v>157</v>
      </c>
      <c r="D2" s="32">
        <f>Last_Race</f>
        <v>0</v>
      </c>
      <c r="E2" s="33" t="s">
        <v>78</v>
      </c>
      <c r="F2" s="32">
        <f>IF(No_Races &gt; 'Score Sheet'!$AY$9 -1,1,0)+IF(No_Races &gt; 'Score Sheet'!$AZ$9-1,1,0)+IF(No_Races&gt;'Score Sheet'!$BA$9-1,1,0)+IF(No_Races&gt;'Score Sheet'!$BB$9-1,1,0)+IF(No_Races&gt;'Score Sheet'!$BC$9-1,1,0)+IF(No_Races&gt;'Score Sheet'!$BD$9-1,1,0)</f>
        <v>0</v>
      </c>
    </row>
    <row r="3" spans="1:88">
      <c r="A3" s="57"/>
      <c r="B3" s="260"/>
      <c r="C3" s="260"/>
      <c r="D3" s="260"/>
      <c r="E3" s="260"/>
      <c r="F3" s="260"/>
      <c r="G3" s="234"/>
      <c r="H3" s="235"/>
      <c r="I3" s="236"/>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91"/>
      <c r="BX3" s="91"/>
      <c r="BY3" s="91"/>
      <c r="BZ3" s="91"/>
      <c r="CA3" s="91"/>
      <c r="CB3" s="91"/>
      <c r="CC3" s="91"/>
      <c r="CD3" s="91"/>
      <c r="CE3" s="91"/>
      <c r="CF3" s="91"/>
      <c r="CG3" s="91"/>
      <c r="CH3" s="91"/>
      <c r="CI3" s="91"/>
      <c r="CJ3" s="91"/>
    </row>
    <row r="4" spans="1:88" ht="15">
      <c r="B4" s="33"/>
      <c r="C4" s="261" t="str">
        <f>CONCATENATE("After Race  ",TEXT(D2,"0"),"  with  ",TEXT(F2,"0"),"  Discard(s)")</f>
        <v>After Race  0  with  0  Discard(s)</v>
      </c>
      <c r="D4" s="261"/>
      <c r="E4" s="261"/>
      <c r="F4" s="32"/>
      <c r="G4" s="234"/>
      <c r="H4" s="82"/>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row>
    <row r="5" spans="1:88">
      <c r="B5" s="33"/>
      <c r="C5" s="40"/>
      <c r="D5" s="40"/>
      <c r="E5" s="40"/>
      <c r="F5" s="32"/>
      <c r="G5" s="248"/>
      <c r="H5" s="249"/>
      <c r="I5" s="248"/>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91"/>
      <c r="BX5" s="91"/>
      <c r="BY5" s="91"/>
      <c r="BZ5" s="91"/>
      <c r="CA5" s="91"/>
      <c r="CB5" s="91"/>
      <c r="CC5" s="91"/>
      <c r="CD5" s="91"/>
      <c r="CE5" s="91"/>
      <c r="CF5" s="91"/>
      <c r="CG5" s="91"/>
      <c r="CH5" s="91"/>
      <c r="CI5" s="91"/>
      <c r="CJ5" s="91"/>
    </row>
    <row r="6" spans="1:88">
      <c r="A6" s="58"/>
      <c r="B6" s="22" t="s">
        <v>43</v>
      </c>
      <c r="C6" s="22" t="s">
        <v>44</v>
      </c>
      <c r="D6" s="22" t="s">
        <v>45</v>
      </c>
      <c r="E6" s="22" t="s">
        <v>15</v>
      </c>
      <c r="F6" s="22" t="s">
        <v>43</v>
      </c>
      <c r="G6" s="248"/>
      <c r="H6" s="249"/>
      <c r="I6" s="248"/>
      <c r="J6" s="250"/>
      <c r="K6" s="220"/>
      <c r="L6" s="220"/>
      <c r="M6" s="220"/>
      <c r="N6" s="220"/>
      <c r="O6" s="220"/>
      <c r="P6" s="220"/>
      <c r="Q6" s="220"/>
      <c r="R6" s="220"/>
      <c r="S6" s="220"/>
      <c r="T6" s="220"/>
      <c r="U6" s="220"/>
      <c r="V6" s="220"/>
      <c r="W6" s="220"/>
      <c r="X6" s="220"/>
      <c r="Y6" s="220"/>
      <c r="Z6" s="220"/>
      <c r="AA6" s="91"/>
      <c r="AB6" s="91"/>
      <c r="AC6" s="91"/>
      <c r="AD6" s="91"/>
      <c r="AE6" s="91"/>
      <c r="AF6" s="91"/>
      <c r="AG6" s="91"/>
      <c r="AH6" s="91"/>
      <c r="AI6" s="91"/>
      <c r="AJ6" s="91"/>
      <c r="AK6" s="91"/>
      <c r="AL6" s="91"/>
      <c r="AM6" s="91"/>
      <c r="AN6" s="91"/>
      <c r="AO6" s="91"/>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91"/>
      <c r="BX6" s="91"/>
      <c r="BY6" s="91"/>
      <c r="BZ6" s="91"/>
      <c r="CA6" s="91"/>
      <c r="CB6" s="91"/>
      <c r="CC6" s="91"/>
      <c r="CD6" s="91"/>
      <c r="CE6" s="91"/>
      <c r="CF6" s="91"/>
      <c r="CG6" s="91"/>
      <c r="CH6" s="91"/>
      <c r="CI6" s="91"/>
      <c r="CJ6" s="91"/>
    </row>
    <row r="7" spans="1:88" s="20" customFormat="1">
      <c r="A7" s="121" t="str">
        <f>IF(Summary1="","",IF(Summary1=B8,"=",""))</f>
        <v/>
      </c>
      <c r="B7" s="122" t="s">
        <v>324</v>
      </c>
      <c r="C7" s="123"/>
      <c r="D7" s="124"/>
      <c r="E7" s="125" t="s">
        <v>324</v>
      </c>
      <c r="F7" s="126" t="s">
        <v>324</v>
      </c>
      <c r="G7" s="234"/>
      <c r="H7" s="235"/>
      <c r="I7" s="91"/>
      <c r="J7" s="91"/>
      <c r="K7" s="91"/>
      <c r="L7" s="91"/>
      <c r="M7" s="91"/>
      <c r="N7" s="91"/>
      <c r="O7" s="91"/>
      <c r="P7" s="91"/>
      <c r="Q7" s="91"/>
      <c r="R7" s="91"/>
      <c r="S7" s="91"/>
      <c r="T7" s="91"/>
      <c r="U7" s="91"/>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row>
    <row r="8" spans="1:88" s="20" customFormat="1">
      <c r="A8" s="121" t="str">
        <f>IF(B8="","",IF(OR(B7=B8,B8=B9),"=",""))</f>
        <v/>
      </c>
      <c r="B8" s="122" t="s">
        <v>324</v>
      </c>
      <c r="C8" s="123"/>
      <c r="D8" s="124"/>
      <c r="E8" s="125" t="s">
        <v>324</v>
      </c>
      <c r="F8" s="126" t="s">
        <v>324</v>
      </c>
      <c r="G8" s="234"/>
      <c r="H8" s="234"/>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234"/>
      <c r="BX8" s="234"/>
      <c r="BY8" s="234"/>
      <c r="BZ8" s="234"/>
      <c r="CA8" s="234"/>
      <c r="CB8" s="234"/>
      <c r="CC8" s="234"/>
      <c r="CD8" s="234"/>
      <c r="CE8" s="234"/>
      <c r="CF8" s="234"/>
      <c r="CG8" s="234"/>
      <c r="CH8" s="234"/>
      <c r="CI8" s="234"/>
      <c r="CJ8" s="234"/>
    </row>
    <row r="9" spans="1:88" s="20" customFormat="1">
      <c r="A9" s="121" t="str">
        <f>IF(B9="","",IF(OR(B8=B9,B9=B10),"=",""))</f>
        <v/>
      </c>
      <c r="B9" s="122" t="s">
        <v>324</v>
      </c>
      <c r="C9" s="123"/>
      <c r="D9" s="124"/>
      <c r="E9" s="125" t="s">
        <v>324</v>
      </c>
      <c r="F9" s="126" t="s">
        <v>324</v>
      </c>
      <c r="G9" s="234"/>
      <c r="H9" s="234"/>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234"/>
      <c r="BX9" s="234"/>
      <c r="BY9" s="234"/>
      <c r="BZ9" s="234"/>
      <c r="CA9" s="234"/>
      <c r="CB9" s="234"/>
      <c r="CC9" s="234"/>
      <c r="CD9" s="234"/>
      <c r="CE9" s="234"/>
      <c r="CF9" s="234"/>
      <c r="CG9" s="234"/>
      <c r="CH9" s="234"/>
      <c r="CI9" s="234"/>
      <c r="CJ9" s="234"/>
    </row>
    <row r="10" spans="1:88" s="20" customFormat="1">
      <c r="A10" s="121" t="str">
        <f t="shared" ref="A10:A74" si="0">IF(B10="","",IF(OR(B9=B10,B10=B11),"=",""))</f>
        <v/>
      </c>
      <c r="B10" s="122" t="s">
        <v>324</v>
      </c>
      <c r="C10" s="123"/>
      <c r="D10" s="124"/>
      <c r="E10" s="125" t="s">
        <v>324</v>
      </c>
      <c r="F10" s="126" t="s">
        <v>324</v>
      </c>
      <c r="G10" s="234"/>
      <c r="H10" s="235"/>
      <c r="I10" s="91"/>
      <c r="J10" s="91"/>
      <c r="K10" s="91"/>
      <c r="L10" s="91"/>
      <c r="M10" s="91"/>
      <c r="N10" s="91"/>
      <c r="O10" s="91"/>
      <c r="P10" s="91"/>
      <c r="Q10" s="91"/>
      <c r="R10" s="91"/>
      <c r="S10" s="91"/>
      <c r="T10" s="91"/>
      <c r="U10" s="91"/>
      <c r="V10" s="91"/>
      <c r="W10" s="91"/>
      <c r="X10" s="91"/>
      <c r="Y10" s="91"/>
      <c r="Z10" s="91"/>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row>
    <row r="11" spans="1:88" s="20" customFormat="1">
      <c r="A11" s="121" t="str">
        <f t="shared" si="0"/>
        <v/>
      </c>
      <c r="B11" s="122" t="s">
        <v>324</v>
      </c>
      <c r="C11" s="123"/>
      <c r="D11" s="122"/>
      <c r="E11" s="127" t="s">
        <v>324</v>
      </c>
      <c r="F11" s="126" t="s">
        <v>324</v>
      </c>
      <c r="G11" s="234"/>
      <c r="H11" s="234"/>
      <c r="I11" s="91"/>
      <c r="J11" s="91"/>
      <c r="K11" s="91"/>
      <c r="L11" s="91"/>
      <c r="M11" s="91"/>
      <c r="N11" s="91"/>
      <c r="O11" s="91"/>
      <c r="P11" s="91"/>
      <c r="Q11" s="91"/>
      <c r="R11" s="91"/>
      <c r="S11" s="91"/>
      <c r="T11" s="91"/>
      <c r="U11" s="91"/>
      <c r="V11" s="91"/>
      <c r="W11" s="91"/>
      <c r="X11" s="91"/>
      <c r="Y11" s="91"/>
      <c r="Z11" s="91"/>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row>
    <row r="12" spans="1:88" s="20" customFormat="1">
      <c r="A12" s="121" t="str">
        <f t="shared" si="0"/>
        <v/>
      </c>
      <c r="B12" s="122" t="s">
        <v>324</v>
      </c>
      <c r="C12" s="123"/>
      <c r="D12" s="124"/>
      <c r="E12" s="125" t="s">
        <v>324</v>
      </c>
      <c r="F12" s="126" t="s">
        <v>324</v>
      </c>
      <c r="G12" s="234"/>
      <c r="H12" s="234"/>
      <c r="I12" s="91"/>
      <c r="J12" s="91"/>
      <c r="K12" s="91"/>
      <c r="L12" s="91"/>
      <c r="M12" s="91"/>
      <c r="N12" s="91"/>
      <c r="O12" s="91"/>
      <c r="P12" s="91"/>
      <c r="Q12" s="91"/>
      <c r="R12" s="91"/>
      <c r="S12" s="91"/>
      <c r="T12" s="91"/>
      <c r="U12" s="91"/>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row>
    <row r="13" spans="1:88" s="20" customFormat="1">
      <c r="A13" s="121" t="str">
        <f t="shared" si="0"/>
        <v/>
      </c>
      <c r="B13" s="122" t="s">
        <v>324</v>
      </c>
      <c r="C13" s="123"/>
      <c r="D13" s="124"/>
      <c r="E13" s="125" t="s">
        <v>324</v>
      </c>
      <c r="F13" s="126" t="s">
        <v>324</v>
      </c>
      <c r="G13" s="234"/>
      <c r="H13" s="235"/>
      <c r="I13" s="91"/>
      <c r="J13" s="91"/>
      <c r="K13" s="91"/>
      <c r="L13" s="91"/>
      <c r="M13" s="91"/>
      <c r="N13" s="91"/>
      <c r="O13" s="91"/>
      <c r="P13" s="91"/>
      <c r="Q13" s="91"/>
      <c r="R13" s="91"/>
      <c r="S13" s="91"/>
      <c r="T13" s="91"/>
      <c r="U13" s="91"/>
      <c r="V13" s="91"/>
      <c r="W13" s="91"/>
      <c r="X13" s="91"/>
      <c r="Y13" s="91"/>
      <c r="Z13" s="91"/>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row>
    <row r="14" spans="1:88" s="20" customFormat="1">
      <c r="A14" s="121" t="str">
        <f t="shared" si="0"/>
        <v/>
      </c>
      <c r="B14" s="122" t="s">
        <v>324</v>
      </c>
      <c r="C14" s="123"/>
      <c r="D14" s="124"/>
      <c r="E14" s="125" t="s">
        <v>324</v>
      </c>
      <c r="F14" s="126" t="s">
        <v>324</v>
      </c>
      <c r="G14" s="234"/>
      <c r="H14" s="235"/>
      <c r="I14" s="91"/>
      <c r="J14" s="91"/>
      <c r="K14" s="91"/>
      <c r="L14" s="91"/>
      <c r="M14" s="91"/>
      <c r="N14" s="91"/>
      <c r="O14" s="91"/>
      <c r="P14" s="91"/>
      <c r="Q14" s="91"/>
      <c r="R14" s="91"/>
      <c r="S14" s="91"/>
      <c r="T14" s="91"/>
      <c r="U14" s="91"/>
      <c r="V14" s="91"/>
      <c r="W14" s="91"/>
      <c r="X14" s="91"/>
      <c r="Y14" s="91"/>
      <c r="Z14" s="91"/>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row>
    <row r="15" spans="1:88" s="20" customFormat="1">
      <c r="A15" s="121" t="str">
        <f t="shared" si="0"/>
        <v/>
      </c>
      <c r="B15" s="122" t="s">
        <v>324</v>
      </c>
      <c r="C15" s="123"/>
      <c r="D15" s="124"/>
      <c r="E15" s="125" t="s">
        <v>324</v>
      </c>
      <c r="F15" s="126" t="s">
        <v>324</v>
      </c>
      <c r="G15" s="234"/>
      <c r="H15" s="235"/>
      <c r="I15" s="91"/>
      <c r="J15" s="91"/>
      <c r="K15" s="91"/>
      <c r="L15" s="91"/>
      <c r="M15" s="91"/>
      <c r="N15" s="91"/>
      <c r="O15" s="91"/>
      <c r="P15" s="91"/>
      <c r="Q15" s="91"/>
      <c r="R15" s="91"/>
      <c r="S15" s="91"/>
      <c r="T15" s="91"/>
      <c r="U15" s="91"/>
      <c r="V15" s="91"/>
      <c r="W15" s="91"/>
      <c r="X15" s="91"/>
      <c r="Y15" s="91"/>
      <c r="Z15" s="91"/>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234"/>
      <c r="CH15" s="234"/>
      <c r="CI15" s="234"/>
      <c r="CJ15" s="234"/>
    </row>
    <row r="16" spans="1:88" s="20" customFormat="1">
      <c r="A16" s="121" t="str">
        <f t="shared" si="0"/>
        <v/>
      </c>
      <c r="B16" s="122" t="s">
        <v>324</v>
      </c>
      <c r="C16" s="123"/>
      <c r="D16" s="124"/>
      <c r="E16" s="125" t="s">
        <v>324</v>
      </c>
      <c r="F16" s="126" t="s">
        <v>324</v>
      </c>
      <c r="G16" s="234"/>
      <c r="H16" s="235"/>
      <c r="I16" s="91"/>
      <c r="J16" s="91"/>
      <c r="K16" s="91"/>
      <c r="L16" s="91"/>
      <c r="M16" s="91"/>
      <c r="N16" s="91"/>
      <c r="O16" s="91"/>
      <c r="P16" s="91"/>
      <c r="Q16" s="91"/>
      <c r="R16" s="91"/>
      <c r="S16" s="91"/>
      <c r="T16" s="91"/>
      <c r="U16" s="91"/>
      <c r="V16" s="91"/>
      <c r="W16" s="91"/>
      <c r="X16" s="91"/>
      <c r="Y16" s="91"/>
      <c r="Z16" s="91"/>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234"/>
      <c r="CH16" s="234"/>
      <c r="CI16" s="234"/>
      <c r="CJ16" s="234"/>
    </row>
    <row r="17" spans="1:88" s="20" customFormat="1">
      <c r="A17" s="121" t="str">
        <f t="shared" si="0"/>
        <v/>
      </c>
      <c r="B17" s="122" t="s">
        <v>324</v>
      </c>
      <c r="C17" s="123"/>
      <c r="D17" s="124"/>
      <c r="E17" s="125" t="s">
        <v>324</v>
      </c>
      <c r="F17" s="126" t="s">
        <v>324</v>
      </c>
      <c r="G17" s="234"/>
      <c r="H17" s="235"/>
      <c r="I17" s="91"/>
      <c r="J17" s="91"/>
      <c r="K17" s="91"/>
      <c r="L17" s="91"/>
      <c r="M17" s="91"/>
      <c r="N17" s="91"/>
      <c r="O17" s="91"/>
      <c r="P17" s="91"/>
      <c r="Q17" s="91"/>
      <c r="R17" s="91"/>
      <c r="S17" s="91"/>
      <c r="T17" s="91"/>
      <c r="U17" s="91"/>
      <c r="V17" s="91"/>
      <c r="W17" s="91"/>
      <c r="X17" s="91"/>
      <c r="Y17" s="91"/>
      <c r="Z17" s="91"/>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row>
    <row r="18" spans="1:88" s="20" customFormat="1">
      <c r="A18" s="121" t="str">
        <f t="shared" si="0"/>
        <v/>
      </c>
      <c r="B18" s="122" t="s">
        <v>324</v>
      </c>
      <c r="C18" s="123"/>
      <c r="D18" s="124"/>
      <c r="E18" s="125" t="s">
        <v>324</v>
      </c>
      <c r="F18" s="126" t="s">
        <v>324</v>
      </c>
      <c r="G18" s="234"/>
      <c r="H18" s="235"/>
      <c r="I18" s="91"/>
      <c r="J18" s="91"/>
      <c r="K18" s="91"/>
      <c r="L18" s="91"/>
      <c r="M18" s="91"/>
      <c r="N18" s="91"/>
      <c r="O18" s="91"/>
      <c r="P18" s="91"/>
      <c r="Q18" s="91"/>
      <c r="R18" s="91"/>
      <c r="S18" s="91"/>
      <c r="T18" s="91"/>
      <c r="U18" s="91"/>
      <c r="V18" s="91"/>
      <c r="W18" s="91"/>
      <c r="X18" s="91"/>
      <c r="Y18" s="91"/>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row>
    <row r="19" spans="1:88" s="20" customFormat="1">
      <c r="A19" s="121" t="str">
        <f t="shared" si="0"/>
        <v/>
      </c>
      <c r="B19" s="122" t="s">
        <v>324</v>
      </c>
      <c r="C19" s="123"/>
      <c r="D19" s="124"/>
      <c r="E19" s="125" t="s">
        <v>324</v>
      </c>
      <c r="F19" s="126" t="s">
        <v>324</v>
      </c>
      <c r="G19" s="234"/>
      <c r="H19" s="235"/>
      <c r="I19" s="91"/>
      <c r="J19" s="91"/>
      <c r="K19" s="91"/>
      <c r="L19" s="91"/>
      <c r="M19" s="91"/>
      <c r="N19" s="91"/>
      <c r="O19" s="91"/>
      <c r="P19" s="91"/>
      <c r="Q19" s="91"/>
      <c r="R19" s="91"/>
      <c r="S19" s="91"/>
      <c r="T19" s="91"/>
      <c r="U19" s="91"/>
      <c r="V19" s="91"/>
      <c r="W19" s="91"/>
      <c r="X19" s="91"/>
      <c r="Y19" s="91"/>
      <c r="Z19" s="91"/>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row>
    <row r="20" spans="1:88" s="20" customFormat="1">
      <c r="A20" s="121" t="str">
        <f t="shared" si="0"/>
        <v/>
      </c>
      <c r="B20" s="122" t="s">
        <v>324</v>
      </c>
      <c r="C20" s="123"/>
      <c r="D20" s="122"/>
      <c r="E20" s="127" t="s">
        <v>324</v>
      </c>
      <c r="F20" s="126" t="s">
        <v>324</v>
      </c>
      <c r="G20" s="234"/>
      <c r="H20" s="235"/>
      <c r="I20" s="91"/>
      <c r="J20" s="91"/>
      <c r="K20" s="91"/>
      <c r="L20" s="91"/>
      <c r="M20" s="91"/>
      <c r="N20" s="91"/>
      <c r="O20" s="91"/>
      <c r="P20" s="91"/>
      <c r="Q20" s="91"/>
      <c r="R20" s="91"/>
      <c r="S20" s="91"/>
      <c r="T20" s="91"/>
      <c r="U20" s="91"/>
      <c r="V20" s="91"/>
      <c r="W20" s="91"/>
      <c r="X20" s="91"/>
      <c r="Y20" s="91"/>
      <c r="Z20" s="91"/>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row>
    <row r="21" spans="1:88" s="20" customFormat="1">
      <c r="A21" s="121" t="str">
        <f t="shared" si="0"/>
        <v/>
      </c>
      <c r="B21" s="122" t="s">
        <v>324</v>
      </c>
      <c r="C21" s="123"/>
      <c r="D21" s="124"/>
      <c r="E21" s="125" t="s">
        <v>324</v>
      </c>
      <c r="F21" s="126" t="s">
        <v>324</v>
      </c>
      <c r="G21" s="234"/>
      <c r="H21" s="235"/>
      <c r="I21" s="91"/>
      <c r="J21" s="91"/>
      <c r="K21" s="91"/>
      <c r="L21" s="91"/>
      <c r="M21" s="91"/>
      <c r="N21" s="91"/>
      <c r="O21" s="91"/>
      <c r="P21" s="91"/>
      <c r="Q21" s="91"/>
      <c r="R21" s="91"/>
      <c r="S21" s="91"/>
      <c r="T21" s="91"/>
      <c r="U21" s="91"/>
      <c r="V21" s="91"/>
      <c r="W21" s="91"/>
      <c r="X21" s="91"/>
      <c r="Y21" s="91"/>
      <c r="Z21" s="91"/>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row>
    <row r="22" spans="1:88" s="20" customFormat="1">
      <c r="A22" s="121" t="str">
        <f t="shared" si="0"/>
        <v/>
      </c>
      <c r="B22" s="122" t="s">
        <v>324</v>
      </c>
      <c r="C22" s="123"/>
      <c r="D22" s="124"/>
      <c r="E22" s="125" t="s">
        <v>324</v>
      </c>
      <c r="F22" s="126" t="s">
        <v>324</v>
      </c>
      <c r="G22" s="234"/>
      <c r="H22" s="235"/>
      <c r="I22" s="91"/>
      <c r="J22" s="91"/>
      <c r="K22" s="91"/>
      <c r="L22" s="91"/>
      <c r="M22" s="91"/>
      <c r="N22" s="91"/>
      <c r="O22" s="91"/>
      <c r="P22" s="91"/>
      <c r="Q22" s="91"/>
      <c r="R22" s="91"/>
      <c r="S22" s="91"/>
      <c r="T22" s="91"/>
      <c r="U22" s="91"/>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row>
    <row r="23" spans="1:88" s="20" customFormat="1">
      <c r="A23" s="121" t="str">
        <f t="shared" si="0"/>
        <v/>
      </c>
      <c r="B23" s="122" t="s">
        <v>324</v>
      </c>
      <c r="C23" s="123"/>
      <c r="D23" s="124"/>
      <c r="E23" s="125" t="s">
        <v>324</v>
      </c>
      <c r="F23" s="126" t="s">
        <v>324</v>
      </c>
      <c r="G23" s="234"/>
      <c r="H23" s="235"/>
      <c r="I23" s="91"/>
      <c r="J23" s="91"/>
      <c r="K23" s="91"/>
      <c r="L23" s="91"/>
      <c r="M23" s="91"/>
      <c r="N23" s="91"/>
      <c r="O23" s="91"/>
      <c r="P23" s="91"/>
      <c r="Q23" s="91"/>
      <c r="R23" s="91"/>
      <c r="S23" s="91"/>
      <c r="T23" s="91"/>
      <c r="U23" s="91"/>
      <c r="V23" s="91"/>
      <c r="W23" s="91"/>
      <c r="X23" s="91"/>
      <c r="Y23" s="91"/>
      <c r="Z23" s="91"/>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row>
    <row r="24" spans="1:88" s="20" customFormat="1">
      <c r="A24" s="121" t="str">
        <f t="shared" si="0"/>
        <v/>
      </c>
      <c r="B24" s="122" t="s">
        <v>324</v>
      </c>
      <c r="C24" s="123"/>
      <c r="D24" s="124"/>
      <c r="E24" s="125" t="s">
        <v>324</v>
      </c>
      <c r="F24" s="126" t="s">
        <v>324</v>
      </c>
      <c r="G24" s="234"/>
      <c r="H24" s="235"/>
      <c r="I24" s="91"/>
      <c r="J24" s="91"/>
      <c r="K24" s="91"/>
      <c r="L24" s="91"/>
      <c r="M24" s="91"/>
      <c r="N24" s="91"/>
      <c r="O24" s="91"/>
      <c r="P24" s="91"/>
      <c r="Q24" s="91"/>
      <c r="R24" s="91"/>
      <c r="S24" s="91"/>
      <c r="T24" s="91"/>
      <c r="U24" s="91"/>
      <c r="V24" s="91"/>
      <c r="W24" s="91"/>
      <c r="X24" s="91"/>
      <c r="Y24" s="91"/>
      <c r="Z24" s="91"/>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row>
    <row r="25" spans="1:88" s="20" customFormat="1">
      <c r="A25" s="121" t="str">
        <f t="shared" si="0"/>
        <v/>
      </c>
      <c r="B25" s="122" t="s">
        <v>324</v>
      </c>
      <c r="C25" s="123"/>
      <c r="D25" s="124"/>
      <c r="E25" s="125" t="s">
        <v>324</v>
      </c>
      <c r="F25" s="126" t="s">
        <v>324</v>
      </c>
      <c r="G25" s="234"/>
      <c r="H25" s="235"/>
      <c r="I25" s="91"/>
      <c r="J25" s="91"/>
      <c r="K25" s="91"/>
      <c r="L25" s="91"/>
      <c r="M25" s="91"/>
      <c r="N25" s="91"/>
      <c r="O25" s="91"/>
      <c r="P25" s="91"/>
      <c r="Q25" s="91"/>
      <c r="R25" s="91"/>
      <c r="S25" s="91"/>
      <c r="T25" s="91"/>
      <c r="U25" s="91"/>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row>
    <row r="26" spans="1:88" s="20" customFormat="1">
      <c r="A26" s="121" t="str">
        <f t="shared" si="0"/>
        <v/>
      </c>
      <c r="B26" s="122" t="s">
        <v>324</v>
      </c>
      <c r="C26" s="123"/>
      <c r="D26" s="124"/>
      <c r="E26" s="125" t="s">
        <v>324</v>
      </c>
      <c r="F26" s="126" t="s">
        <v>324</v>
      </c>
      <c r="G26" s="234"/>
      <c r="H26" s="235"/>
      <c r="I26" s="91"/>
      <c r="J26" s="91"/>
      <c r="K26" s="91"/>
      <c r="L26" s="91"/>
      <c r="M26" s="91"/>
      <c r="N26" s="91"/>
      <c r="O26" s="91"/>
      <c r="P26" s="91"/>
      <c r="Q26" s="91"/>
      <c r="R26" s="91"/>
      <c r="S26" s="91"/>
      <c r="T26" s="91"/>
      <c r="U26" s="91"/>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234"/>
      <c r="CH26" s="234"/>
      <c r="CI26" s="234"/>
      <c r="CJ26" s="234"/>
    </row>
    <row r="27" spans="1:88" s="20" customFormat="1">
      <c r="A27" s="121" t="str">
        <f t="shared" si="0"/>
        <v/>
      </c>
      <c r="B27" s="122" t="s">
        <v>324</v>
      </c>
      <c r="C27" s="123"/>
      <c r="D27" s="124"/>
      <c r="E27" s="125" t="s">
        <v>324</v>
      </c>
      <c r="F27" s="126" t="s">
        <v>324</v>
      </c>
      <c r="G27" s="234"/>
      <c r="H27" s="235"/>
      <c r="I27" s="91"/>
      <c r="J27" s="91"/>
      <c r="K27" s="91"/>
      <c r="L27" s="91"/>
      <c r="M27" s="91"/>
      <c r="N27" s="91"/>
      <c r="O27" s="91"/>
      <c r="P27" s="91"/>
      <c r="Q27" s="91"/>
      <c r="R27" s="91"/>
      <c r="S27" s="91"/>
      <c r="T27" s="91"/>
      <c r="U27" s="91"/>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row>
    <row r="28" spans="1:88" s="20" customFormat="1">
      <c r="A28" s="121" t="str">
        <f t="shared" si="0"/>
        <v/>
      </c>
      <c r="B28" s="122" t="s">
        <v>324</v>
      </c>
      <c r="C28" s="123"/>
      <c r="D28" s="124"/>
      <c r="E28" s="125" t="s">
        <v>324</v>
      </c>
      <c r="F28" s="126" t="s">
        <v>324</v>
      </c>
      <c r="G28" s="234"/>
      <c r="H28" s="235"/>
      <c r="I28" s="91"/>
      <c r="J28" s="91"/>
      <c r="K28" s="91"/>
      <c r="L28" s="91"/>
      <c r="M28" s="91"/>
      <c r="N28" s="91"/>
      <c r="O28" s="91"/>
      <c r="P28" s="91"/>
      <c r="Q28" s="91"/>
      <c r="R28" s="91"/>
      <c r="S28" s="91"/>
      <c r="T28" s="91"/>
      <c r="U28" s="91"/>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row>
    <row r="29" spans="1:88" s="20" customFormat="1">
      <c r="A29" s="121" t="str">
        <f t="shared" si="0"/>
        <v/>
      </c>
      <c r="B29" s="122" t="s">
        <v>324</v>
      </c>
      <c r="C29" s="123"/>
      <c r="D29" s="124"/>
      <c r="E29" s="125" t="s">
        <v>324</v>
      </c>
      <c r="F29" s="126" t="s">
        <v>324</v>
      </c>
      <c r="G29" s="234"/>
      <c r="H29" s="235"/>
      <c r="I29" s="91"/>
      <c r="J29" s="91"/>
      <c r="K29" s="91"/>
      <c r="L29" s="91"/>
      <c r="M29" s="91"/>
      <c r="N29" s="91"/>
      <c r="O29" s="91"/>
      <c r="P29" s="91"/>
      <c r="Q29" s="91"/>
      <c r="R29" s="91"/>
      <c r="S29" s="91"/>
      <c r="T29" s="91"/>
      <c r="U29" s="91"/>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row>
    <row r="30" spans="1:88" s="20" customFormat="1">
      <c r="A30" s="121" t="str">
        <f t="shared" si="0"/>
        <v/>
      </c>
      <c r="B30" s="122" t="s">
        <v>324</v>
      </c>
      <c r="C30" s="123"/>
      <c r="D30" s="124"/>
      <c r="E30" s="125" t="s">
        <v>324</v>
      </c>
      <c r="F30" s="126" t="s">
        <v>324</v>
      </c>
      <c r="G30" s="234"/>
      <c r="H30" s="235"/>
      <c r="I30" s="91"/>
      <c r="J30" s="91"/>
      <c r="K30" s="91"/>
      <c r="L30" s="91"/>
      <c r="M30" s="91"/>
      <c r="N30" s="91"/>
      <c r="O30" s="91"/>
      <c r="P30" s="91"/>
      <c r="Q30" s="91"/>
      <c r="R30" s="91"/>
      <c r="S30" s="91"/>
      <c r="T30" s="91"/>
      <c r="U30" s="91"/>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c r="CB30" s="234"/>
      <c r="CC30" s="234"/>
      <c r="CD30" s="234"/>
      <c r="CE30" s="234"/>
      <c r="CF30" s="234"/>
      <c r="CG30" s="234"/>
      <c r="CH30" s="234"/>
      <c r="CI30" s="234"/>
      <c r="CJ30" s="234"/>
    </row>
    <row r="31" spans="1:88" s="20" customFormat="1">
      <c r="A31" s="121" t="str">
        <f t="shared" si="0"/>
        <v/>
      </c>
      <c r="B31" s="122" t="s">
        <v>324</v>
      </c>
      <c r="C31" s="123"/>
      <c r="D31" s="124"/>
      <c r="E31" s="125" t="s">
        <v>324</v>
      </c>
      <c r="F31" s="126" t="s">
        <v>324</v>
      </c>
      <c r="G31" s="234"/>
      <c r="H31" s="235"/>
      <c r="I31" s="91"/>
      <c r="J31" s="91"/>
      <c r="K31" s="91"/>
      <c r="L31" s="91"/>
      <c r="M31" s="91"/>
      <c r="N31" s="91"/>
      <c r="O31" s="91"/>
      <c r="P31" s="91"/>
      <c r="Q31" s="91"/>
      <c r="R31" s="91"/>
      <c r="S31" s="91"/>
      <c r="T31" s="91"/>
      <c r="U31" s="91"/>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4"/>
      <c r="BY31" s="234"/>
      <c r="BZ31" s="234"/>
      <c r="CA31" s="234"/>
      <c r="CB31" s="234"/>
      <c r="CC31" s="234"/>
      <c r="CD31" s="234"/>
      <c r="CE31" s="234"/>
      <c r="CF31" s="234"/>
      <c r="CG31" s="234"/>
      <c r="CH31" s="234"/>
      <c r="CI31" s="234"/>
      <c r="CJ31" s="234"/>
    </row>
    <row r="32" spans="1:88" s="20" customFormat="1">
      <c r="A32" s="121" t="str">
        <f t="shared" si="0"/>
        <v/>
      </c>
      <c r="B32" s="122" t="s">
        <v>324</v>
      </c>
      <c r="C32" s="123"/>
      <c r="D32" s="124"/>
      <c r="E32" s="125" t="s">
        <v>324</v>
      </c>
      <c r="F32" s="126" t="s">
        <v>324</v>
      </c>
      <c r="G32" s="234"/>
      <c r="H32" s="235"/>
      <c r="I32" s="91"/>
      <c r="J32" s="91"/>
      <c r="K32" s="91"/>
      <c r="L32" s="91"/>
      <c r="M32" s="91"/>
      <c r="N32" s="91"/>
      <c r="O32" s="91"/>
      <c r="P32" s="91"/>
      <c r="Q32" s="91"/>
      <c r="R32" s="91"/>
      <c r="S32" s="91"/>
      <c r="T32" s="91"/>
      <c r="U32" s="91"/>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234"/>
      <c r="CH32" s="234"/>
      <c r="CI32" s="234"/>
      <c r="CJ32" s="234"/>
    </row>
    <row r="33" spans="1:88" s="20" customFormat="1">
      <c r="A33" s="121" t="str">
        <f t="shared" si="0"/>
        <v/>
      </c>
      <c r="B33" s="122" t="s">
        <v>324</v>
      </c>
      <c r="C33" s="123"/>
      <c r="D33" s="124"/>
      <c r="E33" s="125" t="s">
        <v>324</v>
      </c>
      <c r="F33" s="126" t="s">
        <v>324</v>
      </c>
      <c r="G33" s="234"/>
      <c r="H33" s="235"/>
      <c r="I33" s="91"/>
      <c r="J33" s="91"/>
      <c r="K33" s="91"/>
      <c r="L33" s="91"/>
      <c r="M33" s="91"/>
      <c r="N33" s="91"/>
      <c r="O33" s="91"/>
      <c r="P33" s="91"/>
      <c r="Q33" s="91"/>
      <c r="R33" s="91"/>
      <c r="S33" s="91"/>
      <c r="T33" s="91"/>
      <c r="U33" s="91"/>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row>
    <row r="34" spans="1:88" s="20" customFormat="1">
      <c r="A34" s="121" t="str">
        <f t="shared" si="0"/>
        <v/>
      </c>
      <c r="B34" s="122" t="s">
        <v>324</v>
      </c>
      <c r="C34" s="123"/>
      <c r="D34" s="124"/>
      <c r="E34" s="125" t="s">
        <v>324</v>
      </c>
      <c r="F34" s="126" t="s">
        <v>324</v>
      </c>
      <c r="G34" s="234"/>
      <c r="H34" s="235"/>
      <c r="I34" s="91"/>
      <c r="J34" s="91"/>
      <c r="K34" s="91"/>
      <c r="L34" s="91"/>
      <c r="M34" s="91"/>
      <c r="N34" s="91"/>
      <c r="O34" s="91"/>
      <c r="P34" s="91"/>
      <c r="Q34" s="91"/>
      <c r="R34" s="91"/>
      <c r="S34" s="91"/>
      <c r="T34" s="91"/>
      <c r="U34" s="91"/>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C34" s="234"/>
      <c r="CD34" s="234"/>
      <c r="CE34" s="234"/>
      <c r="CF34" s="234"/>
      <c r="CG34" s="234"/>
      <c r="CH34" s="234"/>
      <c r="CI34" s="234"/>
      <c r="CJ34" s="234"/>
    </row>
    <row r="35" spans="1:88" s="20" customFormat="1">
      <c r="A35" s="121" t="str">
        <f t="shared" si="0"/>
        <v/>
      </c>
      <c r="B35" s="122" t="s">
        <v>324</v>
      </c>
      <c r="C35" s="123"/>
      <c r="D35" s="124"/>
      <c r="E35" s="125" t="s">
        <v>324</v>
      </c>
      <c r="F35" s="126" t="s">
        <v>324</v>
      </c>
      <c r="G35" s="234"/>
      <c r="H35" s="235"/>
      <c r="I35" s="91"/>
      <c r="J35" s="91"/>
      <c r="K35" s="91"/>
      <c r="L35" s="91"/>
      <c r="M35" s="91"/>
      <c r="N35" s="91"/>
      <c r="O35" s="91"/>
      <c r="P35" s="91"/>
      <c r="Q35" s="91"/>
      <c r="R35" s="91"/>
      <c r="S35" s="91"/>
      <c r="T35" s="91"/>
      <c r="U35" s="91"/>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row>
    <row r="36" spans="1:88" s="20" customFormat="1">
      <c r="A36" s="121" t="str">
        <f t="shared" si="0"/>
        <v/>
      </c>
      <c r="B36" s="122" t="s">
        <v>324</v>
      </c>
      <c r="C36" s="123"/>
      <c r="D36" s="124"/>
      <c r="E36" s="125" t="s">
        <v>324</v>
      </c>
      <c r="F36" s="126" t="s">
        <v>324</v>
      </c>
      <c r="G36" s="234"/>
      <c r="H36" s="235"/>
      <c r="I36" s="91"/>
      <c r="J36" s="91"/>
      <c r="K36" s="91"/>
      <c r="L36" s="91"/>
      <c r="M36" s="91"/>
      <c r="N36" s="91"/>
      <c r="O36" s="91"/>
      <c r="P36" s="91"/>
      <c r="Q36" s="91"/>
      <c r="R36" s="91"/>
      <c r="S36" s="91"/>
      <c r="T36" s="91"/>
      <c r="U36" s="91"/>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row>
    <row r="37" spans="1:88" s="20" customFormat="1">
      <c r="A37" s="121" t="str">
        <f t="shared" si="0"/>
        <v/>
      </c>
      <c r="B37" s="122" t="s">
        <v>324</v>
      </c>
      <c r="C37" s="123"/>
      <c r="D37" s="124"/>
      <c r="E37" s="125" t="s">
        <v>324</v>
      </c>
      <c r="F37" s="126" t="s">
        <v>324</v>
      </c>
      <c r="G37" s="234"/>
      <c r="H37" s="235"/>
      <c r="I37" s="91"/>
      <c r="J37" s="91"/>
      <c r="K37" s="91"/>
      <c r="L37" s="91"/>
      <c r="M37" s="91"/>
      <c r="N37" s="91"/>
      <c r="O37" s="91"/>
      <c r="P37" s="91"/>
      <c r="Q37" s="91"/>
      <c r="R37" s="91"/>
      <c r="S37" s="91"/>
      <c r="T37" s="91"/>
      <c r="U37" s="91"/>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234"/>
      <c r="CH37" s="234"/>
      <c r="CI37" s="234"/>
      <c r="CJ37" s="234"/>
    </row>
    <row r="38" spans="1:88" s="20" customFormat="1">
      <c r="A38" s="121" t="str">
        <f t="shared" si="0"/>
        <v/>
      </c>
      <c r="B38" s="122" t="s">
        <v>324</v>
      </c>
      <c r="C38" s="123"/>
      <c r="D38" s="124"/>
      <c r="E38" s="125" t="s">
        <v>324</v>
      </c>
      <c r="F38" s="126" t="s">
        <v>324</v>
      </c>
      <c r="G38" s="234"/>
      <c r="H38" s="235"/>
      <c r="I38" s="91"/>
      <c r="J38" s="91"/>
      <c r="K38" s="91"/>
      <c r="L38" s="91"/>
      <c r="M38" s="91"/>
      <c r="N38" s="91"/>
      <c r="O38" s="91"/>
      <c r="P38" s="91"/>
      <c r="Q38" s="91"/>
      <c r="R38" s="91"/>
      <c r="S38" s="91"/>
      <c r="T38" s="91"/>
      <c r="U38" s="91"/>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4"/>
      <c r="CH38" s="234"/>
      <c r="CI38" s="234"/>
      <c r="CJ38" s="234"/>
    </row>
    <row r="39" spans="1:88" s="20" customFormat="1">
      <c r="A39" s="121" t="str">
        <f t="shared" si="0"/>
        <v/>
      </c>
      <c r="B39" s="122" t="s">
        <v>324</v>
      </c>
      <c r="C39" s="123"/>
      <c r="D39" s="124"/>
      <c r="E39" s="125" t="s">
        <v>324</v>
      </c>
      <c r="F39" s="126" t="s">
        <v>324</v>
      </c>
      <c r="G39" s="234"/>
      <c r="H39" s="235"/>
      <c r="I39" s="91"/>
      <c r="J39" s="91"/>
      <c r="K39" s="91"/>
      <c r="L39" s="91"/>
      <c r="M39" s="91"/>
      <c r="N39" s="91"/>
      <c r="O39" s="91"/>
      <c r="P39" s="91"/>
      <c r="Q39" s="91"/>
      <c r="R39" s="91"/>
      <c r="S39" s="91"/>
      <c r="T39" s="91"/>
      <c r="U39" s="91"/>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34"/>
    </row>
    <row r="40" spans="1:88" s="20" customFormat="1">
      <c r="A40" s="121" t="str">
        <f t="shared" si="0"/>
        <v/>
      </c>
      <c r="B40" s="122" t="s">
        <v>324</v>
      </c>
      <c r="C40" s="123"/>
      <c r="D40" s="124"/>
      <c r="E40" s="125" t="s">
        <v>324</v>
      </c>
      <c r="F40" s="126" t="s">
        <v>324</v>
      </c>
      <c r="G40" s="234"/>
      <c r="H40" s="235"/>
      <c r="I40" s="91"/>
      <c r="J40" s="91"/>
      <c r="K40" s="91"/>
      <c r="L40" s="91"/>
      <c r="M40" s="91"/>
      <c r="N40" s="91"/>
      <c r="O40" s="91"/>
      <c r="P40" s="91"/>
      <c r="Q40" s="91"/>
      <c r="R40" s="91"/>
      <c r="S40" s="91"/>
      <c r="T40" s="91"/>
      <c r="U40" s="91"/>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4"/>
    </row>
    <row r="41" spans="1:88" s="20" customFormat="1">
      <c r="A41" s="121" t="str">
        <f t="shared" si="0"/>
        <v/>
      </c>
      <c r="B41" s="122" t="s">
        <v>324</v>
      </c>
      <c r="C41" s="123"/>
      <c r="D41" s="122"/>
      <c r="E41" s="127" t="s">
        <v>324</v>
      </c>
      <c r="F41" s="126" t="s">
        <v>324</v>
      </c>
      <c r="G41" s="234"/>
      <c r="H41" s="235"/>
      <c r="I41" s="91"/>
      <c r="J41" s="91"/>
      <c r="K41" s="91"/>
      <c r="L41" s="91"/>
      <c r="M41" s="91"/>
      <c r="N41" s="91"/>
      <c r="O41" s="91"/>
      <c r="P41" s="91"/>
      <c r="Q41" s="91"/>
      <c r="R41" s="91"/>
      <c r="S41" s="91"/>
      <c r="T41" s="91"/>
      <c r="U41" s="91"/>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row>
    <row r="42" spans="1:88" s="20" customFormat="1">
      <c r="A42" s="121" t="str">
        <f t="shared" si="0"/>
        <v/>
      </c>
      <c r="B42" s="122" t="s">
        <v>324</v>
      </c>
      <c r="C42" s="123"/>
      <c r="D42" s="124"/>
      <c r="E42" s="125" t="s">
        <v>324</v>
      </c>
      <c r="F42" s="126" t="s">
        <v>324</v>
      </c>
      <c r="G42" s="234"/>
      <c r="H42" s="235"/>
      <c r="I42" s="91"/>
      <c r="J42" s="91"/>
      <c r="K42" s="91"/>
      <c r="L42" s="91"/>
      <c r="M42" s="91"/>
      <c r="N42" s="91"/>
      <c r="O42" s="91"/>
      <c r="P42" s="91"/>
      <c r="Q42" s="91"/>
      <c r="R42" s="91"/>
      <c r="S42" s="91"/>
      <c r="T42" s="91"/>
      <c r="U42" s="91"/>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row>
    <row r="43" spans="1:88" s="20" customFormat="1">
      <c r="A43" s="121" t="str">
        <f t="shared" si="0"/>
        <v/>
      </c>
      <c r="B43" s="122" t="s">
        <v>324</v>
      </c>
      <c r="C43" s="123"/>
      <c r="D43" s="124"/>
      <c r="E43" s="125" t="s">
        <v>324</v>
      </c>
      <c r="F43" s="126" t="s">
        <v>324</v>
      </c>
      <c r="G43" s="234"/>
      <c r="H43" s="235"/>
      <c r="I43" s="91"/>
      <c r="J43" s="91"/>
      <c r="K43" s="91"/>
      <c r="L43" s="91"/>
      <c r="M43" s="91"/>
      <c r="N43" s="91"/>
      <c r="O43" s="91"/>
      <c r="P43" s="91"/>
      <c r="Q43" s="91"/>
      <c r="R43" s="91"/>
      <c r="S43" s="91"/>
      <c r="T43" s="91"/>
      <c r="U43" s="91"/>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4"/>
      <c r="CA43" s="234"/>
      <c r="CB43" s="234"/>
      <c r="CC43" s="234"/>
      <c r="CD43" s="234"/>
      <c r="CE43" s="234"/>
      <c r="CF43" s="234"/>
      <c r="CG43" s="234"/>
      <c r="CH43" s="234"/>
      <c r="CI43" s="234"/>
      <c r="CJ43" s="234"/>
    </row>
    <row r="44" spans="1:88" s="20" customFormat="1">
      <c r="A44" s="121" t="str">
        <f t="shared" si="0"/>
        <v/>
      </c>
      <c r="B44" s="122" t="s">
        <v>324</v>
      </c>
      <c r="C44" s="123"/>
      <c r="D44" s="124"/>
      <c r="E44" s="125" t="s">
        <v>324</v>
      </c>
      <c r="F44" s="126" t="s">
        <v>324</v>
      </c>
      <c r="G44" s="234"/>
      <c r="H44" s="235"/>
      <c r="I44" s="91"/>
      <c r="J44" s="91"/>
      <c r="K44" s="91"/>
      <c r="L44" s="91"/>
      <c r="M44" s="91"/>
      <c r="N44" s="91"/>
      <c r="O44" s="91"/>
      <c r="P44" s="91"/>
      <c r="Q44" s="91"/>
      <c r="R44" s="91"/>
      <c r="S44" s="91"/>
      <c r="T44" s="91"/>
      <c r="U44" s="91"/>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c r="BT44" s="234"/>
      <c r="BU44" s="234"/>
      <c r="BV44" s="234"/>
      <c r="BW44" s="234"/>
      <c r="BX44" s="234"/>
      <c r="BY44" s="234"/>
      <c r="BZ44" s="234"/>
      <c r="CA44" s="234"/>
      <c r="CB44" s="234"/>
      <c r="CC44" s="234"/>
      <c r="CD44" s="234"/>
      <c r="CE44" s="234"/>
      <c r="CF44" s="234"/>
      <c r="CG44" s="234"/>
      <c r="CH44" s="234"/>
      <c r="CI44" s="234"/>
      <c r="CJ44" s="234"/>
    </row>
    <row r="45" spans="1:88" s="20" customFormat="1">
      <c r="A45" s="121" t="str">
        <f t="shared" si="0"/>
        <v/>
      </c>
      <c r="B45" s="122" t="s">
        <v>324</v>
      </c>
      <c r="C45" s="123"/>
      <c r="D45" s="124"/>
      <c r="E45" s="125" t="s">
        <v>324</v>
      </c>
      <c r="F45" s="126" t="s">
        <v>324</v>
      </c>
      <c r="G45" s="234"/>
      <c r="H45" s="235"/>
      <c r="I45" s="91"/>
      <c r="J45" s="91"/>
      <c r="K45" s="91"/>
      <c r="L45" s="91"/>
      <c r="M45" s="91"/>
      <c r="N45" s="91"/>
      <c r="O45" s="91"/>
      <c r="P45" s="91"/>
      <c r="Q45" s="91"/>
      <c r="R45" s="91"/>
      <c r="S45" s="91"/>
      <c r="T45" s="91"/>
      <c r="U45" s="91"/>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row>
    <row r="46" spans="1:88" s="20" customFormat="1">
      <c r="A46" s="121" t="str">
        <f t="shared" si="0"/>
        <v/>
      </c>
      <c r="B46" s="122" t="s">
        <v>324</v>
      </c>
      <c r="C46" s="123"/>
      <c r="D46" s="124"/>
      <c r="E46" s="125" t="s">
        <v>324</v>
      </c>
      <c r="F46" s="126" t="s">
        <v>324</v>
      </c>
      <c r="G46" s="234"/>
      <c r="H46" s="235"/>
      <c r="I46" s="91"/>
      <c r="J46" s="91"/>
      <c r="K46" s="91"/>
      <c r="L46" s="91"/>
      <c r="M46" s="91"/>
      <c r="N46" s="91"/>
      <c r="O46" s="91"/>
      <c r="P46" s="91"/>
      <c r="Q46" s="91"/>
      <c r="R46" s="91"/>
      <c r="S46" s="91"/>
      <c r="T46" s="91"/>
      <c r="U46" s="91"/>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4"/>
      <c r="CF46" s="234"/>
      <c r="CG46" s="234"/>
      <c r="CH46" s="234"/>
      <c r="CI46" s="234"/>
      <c r="CJ46" s="234"/>
    </row>
    <row r="47" spans="1:88" s="20" customFormat="1">
      <c r="A47" s="121" t="str">
        <f t="shared" si="0"/>
        <v/>
      </c>
      <c r="B47" s="122" t="s">
        <v>324</v>
      </c>
      <c r="C47" s="123"/>
      <c r="D47" s="124"/>
      <c r="E47" s="125" t="s">
        <v>324</v>
      </c>
      <c r="F47" s="126" t="s">
        <v>324</v>
      </c>
      <c r="G47" s="234"/>
      <c r="H47" s="235"/>
      <c r="I47" s="91"/>
      <c r="J47" s="91"/>
      <c r="K47" s="91"/>
      <c r="L47" s="91"/>
      <c r="M47" s="91"/>
      <c r="N47" s="91"/>
      <c r="O47" s="91"/>
      <c r="P47" s="91"/>
      <c r="Q47" s="91"/>
      <c r="R47" s="91"/>
      <c r="S47" s="91"/>
      <c r="T47" s="91"/>
      <c r="U47" s="91"/>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4"/>
      <c r="BZ47" s="234"/>
      <c r="CA47" s="234"/>
      <c r="CB47" s="234"/>
      <c r="CC47" s="234"/>
      <c r="CD47" s="234"/>
      <c r="CE47" s="234"/>
      <c r="CF47" s="234"/>
      <c r="CG47" s="234"/>
      <c r="CH47" s="234"/>
      <c r="CI47" s="234"/>
      <c r="CJ47" s="234"/>
    </row>
    <row r="48" spans="1:88" s="20" customFormat="1">
      <c r="A48" s="121" t="str">
        <f t="shared" si="0"/>
        <v/>
      </c>
      <c r="B48" s="122" t="s">
        <v>324</v>
      </c>
      <c r="C48" s="123"/>
      <c r="D48" s="124"/>
      <c r="E48" s="125" t="s">
        <v>324</v>
      </c>
      <c r="F48" s="126" t="s">
        <v>324</v>
      </c>
      <c r="G48" s="234"/>
      <c r="H48" s="235"/>
      <c r="I48" s="91"/>
      <c r="J48" s="91"/>
      <c r="K48" s="91"/>
      <c r="L48" s="91"/>
      <c r="M48" s="91"/>
      <c r="N48" s="91"/>
      <c r="O48" s="91"/>
      <c r="P48" s="91"/>
      <c r="Q48" s="91"/>
      <c r="R48" s="91"/>
      <c r="S48" s="91"/>
      <c r="T48" s="91"/>
      <c r="U48" s="91"/>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row>
    <row r="49" spans="1:88" s="20" customFormat="1">
      <c r="A49" s="121" t="str">
        <f t="shared" si="0"/>
        <v/>
      </c>
      <c r="B49" s="122" t="s">
        <v>324</v>
      </c>
      <c r="C49" s="123"/>
      <c r="D49" s="124"/>
      <c r="E49" s="125" t="s">
        <v>324</v>
      </c>
      <c r="F49" s="126" t="s">
        <v>324</v>
      </c>
      <c r="G49" s="234"/>
      <c r="H49" s="235"/>
      <c r="I49" s="91"/>
      <c r="J49" s="91"/>
      <c r="K49" s="91"/>
      <c r="L49" s="91"/>
      <c r="M49" s="91"/>
      <c r="N49" s="91"/>
      <c r="O49" s="91"/>
      <c r="P49" s="91"/>
      <c r="Q49" s="91"/>
      <c r="R49" s="91"/>
      <c r="S49" s="91"/>
      <c r="T49" s="91"/>
      <c r="U49" s="91"/>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4"/>
      <c r="BV49" s="234"/>
      <c r="BW49" s="234"/>
      <c r="BX49" s="234"/>
      <c r="BY49" s="234"/>
      <c r="BZ49" s="234"/>
      <c r="CA49" s="234"/>
      <c r="CB49" s="234"/>
      <c r="CC49" s="234"/>
      <c r="CD49" s="234"/>
      <c r="CE49" s="234"/>
      <c r="CF49" s="234"/>
      <c r="CG49" s="234"/>
      <c r="CH49" s="234"/>
      <c r="CI49" s="234"/>
      <c r="CJ49" s="234"/>
    </row>
    <row r="50" spans="1:88" s="20" customFormat="1">
      <c r="A50" s="121" t="str">
        <f t="shared" si="0"/>
        <v/>
      </c>
      <c r="B50" s="122" t="s">
        <v>324</v>
      </c>
      <c r="C50" s="123"/>
      <c r="D50" s="124"/>
      <c r="E50" s="125" t="s">
        <v>324</v>
      </c>
      <c r="F50" s="126" t="s">
        <v>324</v>
      </c>
      <c r="G50" s="234"/>
      <c r="H50" s="235"/>
      <c r="I50" s="91"/>
      <c r="J50" s="91"/>
      <c r="K50" s="91"/>
      <c r="L50" s="91"/>
      <c r="M50" s="91"/>
      <c r="N50" s="91"/>
      <c r="O50" s="91"/>
      <c r="P50" s="91"/>
      <c r="Q50" s="91"/>
      <c r="R50" s="91"/>
      <c r="S50" s="91"/>
      <c r="T50" s="91"/>
      <c r="U50" s="91"/>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T50" s="234"/>
      <c r="BU50" s="234"/>
      <c r="BV50" s="234"/>
      <c r="BW50" s="234"/>
      <c r="BX50" s="234"/>
      <c r="BY50" s="234"/>
      <c r="BZ50" s="234"/>
      <c r="CA50" s="234"/>
      <c r="CB50" s="234"/>
      <c r="CC50" s="234"/>
      <c r="CD50" s="234"/>
      <c r="CE50" s="234"/>
      <c r="CF50" s="234"/>
      <c r="CG50" s="234"/>
      <c r="CH50" s="234"/>
      <c r="CI50" s="234"/>
      <c r="CJ50" s="234"/>
    </row>
    <row r="51" spans="1:88" s="20" customFormat="1">
      <c r="A51" s="121" t="str">
        <f t="shared" si="0"/>
        <v/>
      </c>
      <c r="B51" s="122" t="s">
        <v>324</v>
      </c>
      <c r="C51" s="123"/>
      <c r="D51" s="124"/>
      <c r="E51" s="125" t="s">
        <v>324</v>
      </c>
      <c r="F51" s="126" t="s">
        <v>324</v>
      </c>
      <c r="G51" s="234"/>
      <c r="H51" s="235"/>
      <c r="I51" s="91"/>
      <c r="J51" s="91"/>
      <c r="K51" s="91"/>
      <c r="L51" s="91"/>
      <c r="M51" s="91"/>
      <c r="N51" s="91"/>
      <c r="O51" s="91"/>
      <c r="P51" s="91"/>
      <c r="Q51" s="91"/>
      <c r="R51" s="91"/>
      <c r="S51" s="91"/>
      <c r="T51" s="91"/>
      <c r="U51" s="91"/>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row>
    <row r="52" spans="1:88" s="20" customFormat="1">
      <c r="A52" s="121" t="str">
        <f t="shared" si="0"/>
        <v/>
      </c>
      <c r="B52" s="122" t="s">
        <v>324</v>
      </c>
      <c r="C52" s="123"/>
      <c r="D52" s="124"/>
      <c r="E52" s="125" t="s">
        <v>324</v>
      </c>
      <c r="F52" s="126" t="s">
        <v>324</v>
      </c>
      <c r="G52" s="234"/>
      <c r="H52" s="235"/>
      <c r="I52" s="91"/>
      <c r="J52" s="91"/>
      <c r="K52" s="91"/>
      <c r="L52" s="91"/>
      <c r="M52" s="91"/>
      <c r="N52" s="91"/>
      <c r="O52" s="91"/>
      <c r="P52" s="91"/>
      <c r="Q52" s="91"/>
      <c r="R52" s="91"/>
      <c r="S52" s="91"/>
      <c r="T52" s="91"/>
      <c r="U52" s="91"/>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4"/>
      <c r="BV52" s="234"/>
      <c r="BW52" s="234"/>
      <c r="BX52" s="234"/>
      <c r="BY52" s="234"/>
      <c r="BZ52" s="234"/>
      <c r="CA52" s="234"/>
      <c r="CB52" s="234"/>
      <c r="CC52" s="234"/>
      <c r="CD52" s="234"/>
      <c r="CE52" s="234"/>
      <c r="CF52" s="234"/>
      <c r="CG52" s="234"/>
      <c r="CH52" s="234"/>
      <c r="CI52" s="234"/>
      <c r="CJ52" s="234"/>
    </row>
    <row r="53" spans="1:88" s="20" customFormat="1">
      <c r="A53" s="121" t="str">
        <f t="shared" si="0"/>
        <v/>
      </c>
      <c r="B53" s="122" t="s">
        <v>324</v>
      </c>
      <c r="C53" s="123"/>
      <c r="D53" s="124"/>
      <c r="E53" s="125" t="s">
        <v>324</v>
      </c>
      <c r="F53" s="126" t="s">
        <v>324</v>
      </c>
      <c r="G53" s="234"/>
      <c r="H53" s="235"/>
      <c r="I53" s="91"/>
      <c r="J53" s="91"/>
      <c r="K53" s="91"/>
      <c r="L53" s="91"/>
      <c r="M53" s="91"/>
      <c r="N53" s="91"/>
      <c r="O53" s="91"/>
      <c r="P53" s="91"/>
      <c r="Q53" s="91"/>
      <c r="R53" s="91"/>
      <c r="S53" s="91"/>
      <c r="T53" s="91"/>
      <c r="U53" s="91"/>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234"/>
      <c r="CH53" s="234"/>
      <c r="CI53" s="234"/>
      <c r="CJ53" s="234"/>
    </row>
    <row r="54" spans="1:88" s="20" customFormat="1">
      <c r="A54" s="121" t="str">
        <f t="shared" si="0"/>
        <v/>
      </c>
      <c r="B54" s="122" t="s">
        <v>324</v>
      </c>
      <c r="C54" s="123"/>
      <c r="D54" s="124"/>
      <c r="E54" s="125" t="s">
        <v>324</v>
      </c>
      <c r="F54" s="126" t="s">
        <v>324</v>
      </c>
      <c r="G54" s="234"/>
      <c r="H54" s="235"/>
      <c r="I54" s="91"/>
      <c r="J54" s="91"/>
      <c r="K54" s="91"/>
      <c r="L54" s="91"/>
      <c r="M54" s="91"/>
      <c r="N54" s="91"/>
      <c r="O54" s="91"/>
      <c r="P54" s="91"/>
      <c r="Q54" s="91"/>
      <c r="R54" s="91"/>
      <c r="S54" s="91"/>
      <c r="T54" s="91"/>
      <c r="U54" s="91"/>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c r="BW54" s="234"/>
      <c r="BX54" s="234"/>
      <c r="BY54" s="234"/>
      <c r="BZ54" s="234"/>
      <c r="CA54" s="234"/>
      <c r="CB54" s="234"/>
      <c r="CC54" s="234"/>
      <c r="CD54" s="234"/>
      <c r="CE54" s="234"/>
      <c r="CF54" s="234"/>
      <c r="CG54" s="234"/>
      <c r="CH54" s="234"/>
      <c r="CI54" s="234"/>
      <c r="CJ54" s="234"/>
    </row>
    <row r="55" spans="1:88" s="20" customFormat="1">
      <c r="A55" s="121" t="str">
        <f t="shared" si="0"/>
        <v/>
      </c>
      <c r="B55" s="122" t="s">
        <v>324</v>
      </c>
      <c r="C55" s="123"/>
      <c r="D55" s="124"/>
      <c r="E55" s="125" t="s">
        <v>324</v>
      </c>
      <c r="F55" s="126" t="s">
        <v>324</v>
      </c>
      <c r="G55" s="234"/>
      <c r="H55" s="235"/>
      <c r="I55" s="91"/>
      <c r="J55" s="91"/>
      <c r="K55" s="91"/>
      <c r="L55" s="91"/>
      <c r="M55" s="91"/>
      <c r="N55" s="91"/>
      <c r="O55" s="91"/>
      <c r="P55" s="91"/>
      <c r="Q55" s="91"/>
      <c r="R55" s="91"/>
      <c r="S55" s="91"/>
      <c r="T55" s="91"/>
      <c r="U55" s="91"/>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4"/>
      <c r="CB55" s="234"/>
      <c r="CC55" s="234"/>
      <c r="CD55" s="234"/>
      <c r="CE55" s="234"/>
      <c r="CF55" s="234"/>
      <c r="CG55" s="234"/>
      <c r="CH55" s="234"/>
      <c r="CI55" s="234"/>
      <c r="CJ55" s="234"/>
    </row>
    <row r="56" spans="1:88" s="20" customFormat="1">
      <c r="A56" s="121" t="str">
        <f t="shared" si="0"/>
        <v/>
      </c>
      <c r="B56" s="122" t="s">
        <v>324</v>
      </c>
      <c r="C56" s="123"/>
      <c r="D56" s="124"/>
      <c r="E56" s="125" t="s">
        <v>324</v>
      </c>
      <c r="F56" s="126" t="s">
        <v>324</v>
      </c>
      <c r="G56" s="234"/>
      <c r="H56" s="235"/>
      <c r="I56" s="91"/>
      <c r="J56" s="91"/>
      <c r="K56" s="91"/>
      <c r="L56" s="91"/>
      <c r="M56" s="91"/>
      <c r="N56" s="91"/>
      <c r="O56" s="91"/>
      <c r="P56" s="91"/>
      <c r="Q56" s="91"/>
      <c r="R56" s="91"/>
      <c r="S56" s="91"/>
      <c r="T56" s="91"/>
      <c r="U56" s="91"/>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234"/>
      <c r="CH56" s="234"/>
      <c r="CI56" s="234"/>
      <c r="CJ56" s="234"/>
    </row>
    <row r="57" spans="1:88" s="20" customFormat="1">
      <c r="A57" s="121" t="str">
        <f t="shared" si="0"/>
        <v/>
      </c>
      <c r="B57" s="122" t="s">
        <v>324</v>
      </c>
      <c r="C57" s="123"/>
      <c r="D57" s="124"/>
      <c r="E57" s="125" t="s">
        <v>324</v>
      </c>
      <c r="F57" s="126" t="s">
        <v>324</v>
      </c>
      <c r="G57" s="234"/>
      <c r="H57" s="235"/>
      <c r="I57" s="91"/>
      <c r="J57" s="91"/>
      <c r="K57" s="91"/>
      <c r="L57" s="91"/>
      <c r="M57" s="91"/>
      <c r="N57" s="91"/>
      <c r="O57" s="91"/>
      <c r="P57" s="91"/>
      <c r="Q57" s="91"/>
      <c r="R57" s="91"/>
      <c r="S57" s="91"/>
      <c r="T57" s="91"/>
      <c r="U57" s="91"/>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234"/>
      <c r="CH57" s="234"/>
      <c r="CI57" s="234"/>
      <c r="CJ57" s="234"/>
    </row>
    <row r="58" spans="1:88" s="20" customFormat="1">
      <c r="A58" s="121" t="str">
        <f t="shared" si="0"/>
        <v/>
      </c>
      <c r="B58" s="122" t="s">
        <v>324</v>
      </c>
      <c r="C58" s="123"/>
      <c r="D58" s="124"/>
      <c r="E58" s="125" t="s">
        <v>324</v>
      </c>
      <c r="F58" s="126" t="s">
        <v>324</v>
      </c>
      <c r="G58" s="234"/>
      <c r="H58" s="235"/>
      <c r="I58" s="91"/>
      <c r="J58" s="91"/>
      <c r="K58" s="91"/>
      <c r="L58" s="91"/>
      <c r="M58" s="91"/>
      <c r="N58" s="91"/>
      <c r="O58" s="91"/>
      <c r="P58" s="91"/>
      <c r="Q58" s="91"/>
      <c r="R58" s="91"/>
      <c r="S58" s="91"/>
      <c r="T58" s="91"/>
      <c r="U58" s="91"/>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4"/>
      <c r="CA58" s="234"/>
      <c r="CB58" s="234"/>
      <c r="CC58" s="234"/>
      <c r="CD58" s="234"/>
      <c r="CE58" s="234"/>
      <c r="CF58" s="234"/>
      <c r="CG58" s="234"/>
      <c r="CH58" s="234"/>
      <c r="CI58" s="234"/>
      <c r="CJ58" s="234"/>
    </row>
    <row r="59" spans="1:88" s="20" customFormat="1">
      <c r="A59" s="121" t="str">
        <f t="shared" si="0"/>
        <v/>
      </c>
      <c r="B59" s="122" t="s">
        <v>324</v>
      </c>
      <c r="C59" s="123"/>
      <c r="D59" s="124"/>
      <c r="E59" s="125" t="s">
        <v>324</v>
      </c>
      <c r="F59" s="126" t="s">
        <v>324</v>
      </c>
      <c r="G59" s="234"/>
      <c r="H59" s="235"/>
      <c r="I59" s="91"/>
      <c r="J59" s="91"/>
      <c r="K59" s="91"/>
      <c r="L59" s="91"/>
      <c r="M59" s="91"/>
      <c r="N59" s="91"/>
      <c r="O59" s="91"/>
      <c r="P59" s="91"/>
      <c r="Q59" s="91"/>
      <c r="R59" s="91"/>
      <c r="S59" s="91"/>
      <c r="T59" s="91"/>
      <c r="U59" s="91"/>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row>
    <row r="60" spans="1:88" s="20" customFormat="1">
      <c r="A60" s="121" t="str">
        <f t="shared" si="0"/>
        <v/>
      </c>
      <c r="B60" s="122" t="s">
        <v>324</v>
      </c>
      <c r="C60" s="123"/>
      <c r="D60" s="124"/>
      <c r="E60" s="125" t="s">
        <v>324</v>
      </c>
      <c r="F60" s="126" t="s">
        <v>324</v>
      </c>
      <c r="G60" s="234"/>
      <c r="H60" s="235"/>
      <c r="I60" s="91"/>
      <c r="J60" s="91"/>
      <c r="K60" s="91"/>
      <c r="L60" s="91"/>
      <c r="M60" s="91"/>
      <c r="N60" s="91"/>
      <c r="O60" s="91"/>
      <c r="P60" s="91"/>
      <c r="Q60" s="91"/>
      <c r="R60" s="91"/>
      <c r="S60" s="91"/>
      <c r="T60" s="91"/>
      <c r="U60" s="91"/>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234"/>
      <c r="CH60" s="234"/>
      <c r="CI60" s="234"/>
      <c r="CJ60" s="234"/>
    </row>
    <row r="61" spans="1:88" s="20" customFormat="1">
      <c r="A61" s="121" t="str">
        <f t="shared" si="0"/>
        <v/>
      </c>
      <c r="B61" s="122" t="s">
        <v>324</v>
      </c>
      <c r="C61" s="123"/>
      <c r="D61" s="124"/>
      <c r="E61" s="125" t="s">
        <v>324</v>
      </c>
      <c r="F61" s="126" t="s">
        <v>324</v>
      </c>
      <c r="G61" s="234"/>
      <c r="H61" s="235"/>
      <c r="I61" s="91"/>
      <c r="J61" s="91"/>
      <c r="K61" s="91"/>
      <c r="L61" s="91"/>
      <c r="M61" s="91"/>
      <c r="N61" s="91"/>
      <c r="O61" s="91"/>
      <c r="P61" s="91"/>
      <c r="Q61" s="91"/>
      <c r="R61" s="91"/>
      <c r="S61" s="91"/>
      <c r="T61" s="91"/>
      <c r="U61" s="91"/>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c r="BW61" s="234"/>
      <c r="BX61" s="234"/>
      <c r="BY61" s="234"/>
      <c r="BZ61" s="234"/>
      <c r="CA61" s="234"/>
      <c r="CB61" s="234"/>
      <c r="CC61" s="234"/>
      <c r="CD61" s="234"/>
      <c r="CE61" s="234"/>
      <c r="CF61" s="234"/>
      <c r="CG61" s="234"/>
      <c r="CH61" s="234"/>
      <c r="CI61" s="234"/>
      <c r="CJ61" s="234"/>
    </row>
    <row r="62" spans="1:88" s="20" customFormat="1">
      <c r="A62" s="121" t="str">
        <f t="shared" si="0"/>
        <v/>
      </c>
      <c r="B62" s="122" t="s">
        <v>324</v>
      </c>
      <c r="C62" s="123"/>
      <c r="D62" s="124"/>
      <c r="E62" s="125" t="s">
        <v>324</v>
      </c>
      <c r="F62" s="126" t="s">
        <v>324</v>
      </c>
      <c r="G62" s="234"/>
      <c r="H62" s="235"/>
      <c r="I62" s="91"/>
      <c r="J62" s="91"/>
      <c r="K62" s="91"/>
      <c r="L62" s="91"/>
      <c r="M62" s="91"/>
      <c r="N62" s="91"/>
      <c r="O62" s="91"/>
      <c r="P62" s="91"/>
      <c r="Q62" s="91"/>
      <c r="R62" s="91"/>
      <c r="S62" s="91"/>
      <c r="T62" s="91"/>
      <c r="U62" s="91"/>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234"/>
      <c r="CH62" s="234"/>
      <c r="CI62" s="234"/>
      <c r="CJ62" s="234"/>
    </row>
    <row r="63" spans="1:88" s="20" customFormat="1">
      <c r="A63" s="121" t="str">
        <f t="shared" si="0"/>
        <v/>
      </c>
      <c r="B63" s="122" t="s">
        <v>324</v>
      </c>
      <c r="C63" s="123"/>
      <c r="D63" s="124"/>
      <c r="E63" s="125" t="s">
        <v>324</v>
      </c>
      <c r="F63" s="126" t="s">
        <v>324</v>
      </c>
      <c r="G63" s="234"/>
      <c r="H63" s="235"/>
      <c r="I63" s="91"/>
      <c r="J63" s="91"/>
      <c r="K63" s="91"/>
      <c r="L63" s="91"/>
      <c r="M63" s="91"/>
      <c r="N63" s="91"/>
      <c r="O63" s="91"/>
      <c r="P63" s="91"/>
      <c r="Q63" s="91"/>
      <c r="R63" s="91"/>
      <c r="S63" s="91"/>
      <c r="T63" s="91"/>
      <c r="U63" s="91"/>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row>
    <row r="64" spans="1:88" s="20" customFormat="1">
      <c r="A64" s="121" t="str">
        <f t="shared" si="0"/>
        <v/>
      </c>
      <c r="B64" s="122" t="s">
        <v>324</v>
      </c>
      <c r="C64" s="123"/>
      <c r="D64" s="124"/>
      <c r="E64" s="125" t="s">
        <v>324</v>
      </c>
      <c r="F64" s="126" t="s">
        <v>324</v>
      </c>
      <c r="G64" s="234"/>
      <c r="H64" s="235"/>
      <c r="I64" s="91"/>
      <c r="J64" s="91"/>
      <c r="K64" s="91"/>
      <c r="L64" s="91"/>
      <c r="M64" s="91"/>
      <c r="N64" s="91"/>
      <c r="O64" s="91"/>
      <c r="P64" s="91"/>
      <c r="Q64" s="91"/>
      <c r="R64" s="91"/>
      <c r="S64" s="91"/>
      <c r="T64" s="91"/>
      <c r="U64" s="91"/>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c r="CG64" s="234"/>
      <c r="CH64" s="234"/>
      <c r="CI64" s="234"/>
      <c r="CJ64" s="234"/>
    </row>
    <row r="65" spans="1:88" s="20" customFormat="1">
      <c r="A65" s="121" t="str">
        <f t="shared" si="0"/>
        <v/>
      </c>
      <c r="B65" s="122" t="s">
        <v>324</v>
      </c>
      <c r="C65" s="123"/>
      <c r="D65" s="124"/>
      <c r="E65" s="125" t="s">
        <v>324</v>
      </c>
      <c r="F65" s="126" t="s">
        <v>324</v>
      </c>
      <c r="G65" s="234"/>
      <c r="H65" s="235"/>
      <c r="I65" s="91"/>
      <c r="J65" s="91"/>
      <c r="K65" s="91"/>
      <c r="L65" s="91"/>
      <c r="M65" s="91"/>
      <c r="N65" s="91"/>
      <c r="O65" s="91"/>
      <c r="P65" s="91"/>
      <c r="Q65" s="91"/>
      <c r="R65" s="91"/>
      <c r="S65" s="91"/>
      <c r="T65" s="91"/>
      <c r="U65" s="91"/>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4"/>
      <c r="BR65" s="234"/>
      <c r="BS65" s="234"/>
      <c r="BT65" s="234"/>
      <c r="BU65" s="234"/>
      <c r="BV65" s="234"/>
      <c r="BW65" s="234"/>
      <c r="BX65" s="234"/>
      <c r="BY65" s="234"/>
      <c r="BZ65" s="234"/>
      <c r="CA65" s="234"/>
      <c r="CB65" s="234"/>
      <c r="CC65" s="234"/>
      <c r="CD65" s="234"/>
      <c r="CE65" s="234"/>
      <c r="CF65" s="234"/>
      <c r="CG65" s="234"/>
      <c r="CH65" s="234"/>
      <c r="CI65" s="234"/>
      <c r="CJ65" s="234"/>
    </row>
    <row r="66" spans="1:88" s="20" customFormat="1">
      <c r="A66" s="121" t="str">
        <f t="shared" si="0"/>
        <v/>
      </c>
      <c r="B66" s="122" t="s">
        <v>324</v>
      </c>
      <c r="C66" s="123"/>
      <c r="D66" s="124"/>
      <c r="E66" s="125" t="s">
        <v>324</v>
      </c>
      <c r="F66" s="126" t="s">
        <v>324</v>
      </c>
      <c r="G66" s="234"/>
      <c r="H66" s="235"/>
      <c r="I66" s="91"/>
      <c r="J66" s="91"/>
      <c r="K66" s="91"/>
      <c r="L66" s="91"/>
      <c r="M66" s="91"/>
      <c r="N66" s="91"/>
      <c r="O66" s="91"/>
      <c r="P66" s="91"/>
      <c r="Q66" s="91"/>
      <c r="R66" s="91"/>
      <c r="S66" s="91"/>
      <c r="T66" s="91"/>
      <c r="U66" s="91"/>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4"/>
      <c r="BR66" s="234"/>
      <c r="BS66" s="234"/>
      <c r="BT66" s="234"/>
      <c r="BU66" s="234"/>
      <c r="BV66" s="234"/>
      <c r="BW66" s="234"/>
      <c r="BX66" s="234"/>
      <c r="BY66" s="234"/>
      <c r="BZ66" s="234"/>
      <c r="CA66" s="234"/>
      <c r="CB66" s="234"/>
      <c r="CC66" s="234"/>
      <c r="CD66" s="234"/>
      <c r="CE66" s="234"/>
      <c r="CF66" s="234"/>
      <c r="CG66" s="234"/>
      <c r="CH66" s="234"/>
      <c r="CI66" s="234"/>
      <c r="CJ66" s="234"/>
    </row>
    <row r="67" spans="1:88" s="20" customFormat="1">
      <c r="A67" s="121" t="str">
        <f t="shared" si="0"/>
        <v/>
      </c>
      <c r="B67" s="122" t="s">
        <v>324</v>
      </c>
      <c r="C67" s="123"/>
      <c r="D67" s="124"/>
      <c r="E67" s="125" t="s">
        <v>324</v>
      </c>
      <c r="F67" s="126" t="s">
        <v>324</v>
      </c>
      <c r="G67" s="234"/>
      <c r="H67" s="235"/>
      <c r="I67" s="91"/>
      <c r="J67" s="91"/>
      <c r="K67" s="91"/>
      <c r="L67" s="91"/>
      <c r="M67" s="91"/>
      <c r="N67" s="91"/>
      <c r="O67" s="91"/>
      <c r="P67" s="91"/>
      <c r="Q67" s="91"/>
      <c r="R67" s="91"/>
      <c r="S67" s="91"/>
      <c r="T67" s="91"/>
      <c r="U67" s="91"/>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34"/>
      <c r="BW67" s="234"/>
      <c r="BX67" s="234"/>
      <c r="BY67" s="234"/>
      <c r="BZ67" s="234"/>
      <c r="CA67" s="234"/>
      <c r="CB67" s="234"/>
      <c r="CC67" s="234"/>
      <c r="CD67" s="234"/>
      <c r="CE67" s="234"/>
      <c r="CF67" s="234"/>
      <c r="CG67" s="234"/>
      <c r="CH67" s="234"/>
      <c r="CI67" s="234"/>
      <c r="CJ67" s="234"/>
    </row>
    <row r="68" spans="1:88" s="20" customFormat="1">
      <c r="A68" s="121" t="str">
        <f t="shared" si="0"/>
        <v/>
      </c>
      <c r="B68" s="122" t="s">
        <v>324</v>
      </c>
      <c r="C68" s="123"/>
      <c r="D68" s="124"/>
      <c r="E68" s="125" t="s">
        <v>324</v>
      </c>
      <c r="F68" s="126" t="s">
        <v>324</v>
      </c>
      <c r="G68" s="234"/>
      <c r="H68" s="234"/>
      <c r="I68" s="234"/>
      <c r="J68" s="91"/>
      <c r="K68" s="91"/>
      <c r="L68" s="91"/>
      <c r="M68" s="91"/>
      <c r="N68" s="91"/>
      <c r="O68" s="91"/>
      <c r="P68" s="91"/>
      <c r="Q68" s="91"/>
      <c r="R68" s="91"/>
      <c r="S68" s="91"/>
      <c r="T68" s="91"/>
      <c r="U68" s="91"/>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234"/>
      <c r="CD68" s="234"/>
      <c r="CE68" s="234"/>
      <c r="CF68" s="234"/>
      <c r="CG68" s="234"/>
      <c r="CH68" s="234"/>
      <c r="CI68" s="234"/>
      <c r="CJ68" s="234"/>
    </row>
    <row r="69" spans="1:88">
      <c r="A69" s="121" t="str">
        <f t="shared" si="0"/>
        <v/>
      </c>
      <c r="B69" s="122" t="s">
        <v>324</v>
      </c>
      <c r="C69" s="123"/>
      <c r="D69" s="124"/>
      <c r="E69" s="125" t="s">
        <v>324</v>
      </c>
      <c r="F69" s="126" t="s">
        <v>324</v>
      </c>
      <c r="G69" s="234"/>
      <c r="H69" s="234"/>
      <c r="I69" s="234"/>
      <c r="J69" s="91"/>
      <c r="K69" s="91"/>
      <c r="L69" s="91"/>
      <c r="M69" s="91"/>
      <c r="N69" s="91"/>
      <c r="O69" s="91"/>
      <c r="P69" s="91"/>
      <c r="Q69" s="91"/>
      <c r="R69" s="91"/>
      <c r="S69" s="91"/>
      <c r="T69" s="91"/>
      <c r="U69" s="91"/>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row>
    <row r="70" spans="1:88">
      <c r="A70" s="121" t="str">
        <f t="shared" si="0"/>
        <v/>
      </c>
      <c r="B70" s="122" t="s">
        <v>324</v>
      </c>
      <c r="C70" s="123"/>
      <c r="D70" s="124"/>
      <c r="E70" s="125" t="s">
        <v>324</v>
      </c>
      <c r="F70" s="126" t="s">
        <v>324</v>
      </c>
      <c r="G70" s="234"/>
      <c r="H70" s="235"/>
      <c r="I70" s="91"/>
      <c r="J70" s="91"/>
      <c r="K70" s="91"/>
      <c r="L70" s="91"/>
      <c r="M70" s="91"/>
      <c r="N70" s="91"/>
      <c r="O70" s="91"/>
      <c r="P70" s="91"/>
      <c r="Q70" s="91"/>
      <c r="R70" s="91"/>
      <c r="S70" s="91"/>
      <c r="T70" s="91"/>
      <c r="U70" s="91"/>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row>
    <row r="71" spans="1:88">
      <c r="A71" s="121" t="str">
        <f t="shared" si="0"/>
        <v/>
      </c>
      <c r="B71" s="122" t="s">
        <v>324</v>
      </c>
      <c r="C71" s="123"/>
      <c r="D71" s="124"/>
      <c r="E71" s="125" t="s">
        <v>324</v>
      </c>
      <c r="F71" s="126" t="s">
        <v>324</v>
      </c>
      <c r="G71" s="234"/>
      <c r="H71" s="235"/>
      <c r="I71" s="91"/>
      <c r="J71" s="91"/>
      <c r="K71" s="91"/>
      <c r="L71" s="91"/>
      <c r="M71" s="91"/>
      <c r="N71" s="91"/>
      <c r="O71" s="91"/>
      <c r="P71" s="91"/>
      <c r="Q71" s="91"/>
      <c r="R71" s="91"/>
      <c r="S71" s="91"/>
      <c r="T71" s="91"/>
      <c r="U71" s="91"/>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row>
    <row r="72" spans="1:88">
      <c r="A72" s="121" t="str">
        <f t="shared" si="0"/>
        <v/>
      </c>
      <c r="B72" s="122" t="s">
        <v>324</v>
      </c>
      <c r="C72" s="123"/>
      <c r="D72" s="124"/>
      <c r="E72" s="125" t="s">
        <v>324</v>
      </c>
      <c r="F72" s="126" t="s">
        <v>324</v>
      </c>
      <c r="G72" s="234"/>
      <c r="H72" s="235"/>
      <c r="I72" s="91"/>
      <c r="J72" s="91"/>
      <c r="K72" s="91"/>
      <c r="L72" s="91"/>
      <c r="M72" s="91"/>
      <c r="N72" s="91"/>
      <c r="O72" s="91"/>
      <c r="P72" s="91"/>
      <c r="Q72" s="91"/>
      <c r="R72" s="91"/>
      <c r="S72" s="91"/>
      <c r="T72" s="91"/>
      <c r="U72" s="91"/>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row>
    <row r="73" spans="1:88" ht="15">
      <c r="A73" s="121" t="str">
        <f t="shared" si="0"/>
        <v/>
      </c>
      <c r="B73" s="122" t="s">
        <v>324</v>
      </c>
      <c r="C73" s="123"/>
      <c r="D73" s="124"/>
      <c r="E73" s="125" t="s">
        <v>324</v>
      </c>
      <c r="F73" s="126" t="s">
        <v>324</v>
      </c>
      <c r="G73" s="234"/>
      <c r="H73" s="84"/>
      <c r="I73" s="91"/>
      <c r="J73" s="91"/>
      <c r="K73" s="91"/>
      <c r="L73" s="91"/>
      <c r="M73" s="91"/>
      <c r="N73" s="91"/>
      <c r="O73" s="91"/>
      <c r="P73" s="91"/>
      <c r="Q73" s="91"/>
      <c r="R73" s="91"/>
      <c r="S73" s="91"/>
      <c r="T73" s="91"/>
      <c r="U73" s="91"/>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row>
    <row r="74" spans="1:88" ht="12.75" customHeight="1">
      <c r="A74" s="121" t="str">
        <f t="shared" si="0"/>
        <v/>
      </c>
      <c r="B74" s="122" t="s">
        <v>324</v>
      </c>
      <c r="C74" s="123"/>
      <c r="D74" s="124"/>
      <c r="E74" s="125" t="s">
        <v>324</v>
      </c>
      <c r="F74" s="126" t="s">
        <v>324</v>
      </c>
      <c r="G74" s="234"/>
      <c r="H74" s="235"/>
      <c r="I74" s="91"/>
      <c r="J74" s="91"/>
      <c r="K74" s="91"/>
      <c r="L74" s="91"/>
      <c r="M74" s="91"/>
      <c r="N74" s="91"/>
      <c r="O74" s="91"/>
      <c r="P74" s="91"/>
      <c r="Q74" s="91"/>
      <c r="R74" s="91"/>
      <c r="S74" s="91"/>
      <c r="T74" s="91"/>
      <c r="U74" s="91"/>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row>
    <row r="75" spans="1:88">
      <c r="A75" s="121" t="str">
        <f t="shared" ref="A75:A90" si="1">IF(B75="","",IF(OR(B74=B75,B75=B76),"=",""))</f>
        <v/>
      </c>
      <c r="B75" s="122" t="s">
        <v>324</v>
      </c>
      <c r="C75" s="123"/>
      <c r="D75" s="124"/>
      <c r="E75" s="125" t="s">
        <v>324</v>
      </c>
      <c r="F75" s="126" t="s">
        <v>324</v>
      </c>
      <c r="G75" s="234"/>
      <c r="H75" s="235"/>
      <c r="I75" s="91"/>
      <c r="J75" s="91"/>
      <c r="K75" s="91"/>
      <c r="L75" s="91"/>
      <c r="M75" s="91"/>
      <c r="N75" s="91"/>
      <c r="O75" s="91"/>
      <c r="P75" s="91"/>
      <c r="Q75" s="91"/>
      <c r="R75" s="91"/>
      <c r="S75" s="91"/>
      <c r="T75" s="91"/>
      <c r="U75" s="91"/>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row>
    <row r="76" spans="1:88">
      <c r="A76" s="121" t="str">
        <f t="shared" si="1"/>
        <v/>
      </c>
      <c r="B76" s="122" t="s">
        <v>324</v>
      </c>
      <c r="C76" s="123"/>
      <c r="D76" s="124"/>
      <c r="E76" s="125" t="s">
        <v>324</v>
      </c>
      <c r="F76" s="126" t="s">
        <v>324</v>
      </c>
      <c r="G76" s="234"/>
      <c r="H76" s="235"/>
      <c r="I76" s="91"/>
      <c r="J76" s="91"/>
      <c r="K76" s="91"/>
      <c r="L76" s="91"/>
      <c r="M76" s="91"/>
      <c r="N76" s="91"/>
      <c r="O76" s="91"/>
      <c r="P76" s="91"/>
      <c r="Q76" s="91"/>
      <c r="R76" s="91"/>
      <c r="S76" s="91"/>
      <c r="T76" s="91"/>
      <c r="U76" s="91"/>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row>
    <row r="77" spans="1:88">
      <c r="A77" s="121" t="str">
        <f t="shared" si="1"/>
        <v/>
      </c>
      <c r="B77" s="122" t="s">
        <v>324</v>
      </c>
      <c r="C77" s="123"/>
      <c r="D77" s="124"/>
      <c r="E77" s="125" t="s">
        <v>324</v>
      </c>
      <c r="F77" s="126" t="s">
        <v>324</v>
      </c>
      <c r="G77" s="234"/>
      <c r="H77" s="235"/>
      <c r="I77" s="91"/>
      <c r="J77" s="91"/>
      <c r="K77" s="91"/>
      <c r="L77" s="91"/>
      <c r="M77" s="91"/>
      <c r="N77" s="91"/>
      <c r="O77" s="91"/>
      <c r="P77" s="91"/>
      <c r="Q77" s="91"/>
      <c r="R77" s="91"/>
      <c r="S77" s="91"/>
      <c r="T77" s="91"/>
      <c r="U77" s="91"/>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row>
    <row r="78" spans="1:88">
      <c r="A78" s="121" t="str">
        <f t="shared" si="1"/>
        <v/>
      </c>
      <c r="B78" s="122" t="s">
        <v>324</v>
      </c>
      <c r="C78" s="123"/>
      <c r="D78" s="124"/>
      <c r="E78" s="125" t="s">
        <v>324</v>
      </c>
      <c r="F78" s="126" t="s">
        <v>324</v>
      </c>
      <c r="G78" s="234"/>
      <c r="H78" s="235"/>
      <c r="I78" s="91"/>
      <c r="J78" s="91"/>
      <c r="K78" s="91"/>
      <c r="L78" s="91"/>
      <c r="M78" s="91"/>
      <c r="N78" s="91"/>
      <c r="O78" s="91"/>
      <c r="P78" s="91"/>
      <c r="Q78" s="91"/>
      <c r="R78" s="91"/>
      <c r="S78" s="91"/>
      <c r="T78" s="91"/>
      <c r="U78" s="91"/>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row>
    <row r="79" spans="1:88">
      <c r="A79" s="121" t="str">
        <f t="shared" si="1"/>
        <v/>
      </c>
      <c r="B79" s="122" t="s">
        <v>324</v>
      </c>
      <c r="C79" s="123"/>
      <c r="D79" s="124"/>
      <c r="E79" s="125" t="s">
        <v>324</v>
      </c>
      <c r="F79" s="126" t="s">
        <v>324</v>
      </c>
      <c r="G79" s="234"/>
      <c r="H79" s="235"/>
      <c r="I79" s="91"/>
      <c r="J79" s="91"/>
      <c r="K79" s="91"/>
      <c r="L79" s="91"/>
      <c r="M79" s="91"/>
      <c r="N79" s="91"/>
      <c r="O79" s="91"/>
      <c r="P79" s="91"/>
      <c r="Q79" s="91"/>
      <c r="R79" s="91"/>
      <c r="S79" s="91"/>
      <c r="T79" s="91"/>
      <c r="U79" s="91"/>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row>
    <row r="80" spans="1:88">
      <c r="A80" s="121" t="str">
        <f t="shared" si="1"/>
        <v/>
      </c>
      <c r="B80" s="122" t="s">
        <v>324</v>
      </c>
      <c r="C80" s="123"/>
      <c r="D80" s="124"/>
      <c r="E80" s="125" t="s">
        <v>324</v>
      </c>
      <c r="F80" s="126" t="s">
        <v>324</v>
      </c>
      <c r="G80" s="234"/>
      <c r="H80" s="234"/>
      <c r="I80" s="234"/>
      <c r="J80" s="91"/>
      <c r="K80" s="91"/>
      <c r="L80" s="91"/>
      <c r="M80" s="91"/>
      <c r="N80" s="91"/>
      <c r="O80" s="91"/>
      <c r="P80" s="91"/>
      <c r="Q80" s="91"/>
      <c r="R80" s="91"/>
      <c r="S80" s="91"/>
      <c r="T80" s="91"/>
      <c r="U80" s="91"/>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row>
    <row r="81" spans="1:88">
      <c r="A81" s="121" t="str">
        <f t="shared" si="1"/>
        <v/>
      </c>
      <c r="B81" s="122" t="s">
        <v>324</v>
      </c>
      <c r="C81" s="123"/>
      <c r="D81" s="124"/>
      <c r="E81" s="125" t="s">
        <v>324</v>
      </c>
      <c r="F81" s="126" t="s">
        <v>324</v>
      </c>
      <c r="G81" s="234"/>
      <c r="H81" s="234"/>
      <c r="I81" s="234"/>
      <c r="J81" s="91"/>
      <c r="K81" s="91"/>
      <c r="L81" s="91"/>
      <c r="M81" s="91"/>
      <c r="N81" s="91"/>
      <c r="O81" s="91"/>
      <c r="P81" s="91"/>
      <c r="Q81" s="91"/>
      <c r="R81" s="91"/>
      <c r="S81" s="91"/>
      <c r="T81" s="91"/>
      <c r="U81" s="91"/>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row>
    <row r="82" spans="1:88">
      <c r="A82" s="121" t="str">
        <f t="shared" si="1"/>
        <v/>
      </c>
      <c r="B82" s="122" t="s">
        <v>324</v>
      </c>
      <c r="C82" s="123"/>
      <c r="D82" s="124"/>
      <c r="E82" s="125" t="s">
        <v>324</v>
      </c>
      <c r="F82" s="126" t="s">
        <v>324</v>
      </c>
      <c r="G82" s="234"/>
      <c r="H82" s="234"/>
      <c r="I82" s="234"/>
      <c r="J82" s="91"/>
      <c r="K82" s="91"/>
      <c r="L82" s="91"/>
      <c r="M82" s="91"/>
      <c r="N82" s="91"/>
      <c r="O82" s="91"/>
      <c r="P82" s="91"/>
      <c r="Q82" s="91"/>
      <c r="R82" s="91"/>
      <c r="S82" s="91"/>
      <c r="T82" s="91"/>
      <c r="U82" s="91"/>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row>
    <row r="83" spans="1:88">
      <c r="A83" s="121" t="str">
        <f t="shared" si="1"/>
        <v/>
      </c>
      <c r="B83" s="122" t="s">
        <v>324</v>
      </c>
      <c r="C83" s="123"/>
      <c r="D83" s="128"/>
      <c r="E83" s="129" t="s">
        <v>324</v>
      </c>
      <c r="F83" s="126" t="s">
        <v>324</v>
      </c>
      <c r="G83" s="237"/>
      <c r="H83" s="235"/>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row>
    <row r="84" spans="1:88">
      <c r="A84" s="121" t="str">
        <f t="shared" si="1"/>
        <v/>
      </c>
      <c r="B84" s="122" t="s">
        <v>324</v>
      </c>
      <c r="C84" s="123"/>
      <c r="D84" s="124"/>
      <c r="E84" s="125" t="s">
        <v>324</v>
      </c>
      <c r="F84" s="126" t="s">
        <v>324</v>
      </c>
      <c r="G84" s="237"/>
      <c r="H84" s="235"/>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row>
    <row r="85" spans="1:88">
      <c r="A85" s="121" t="str">
        <f t="shared" si="1"/>
        <v/>
      </c>
      <c r="B85" s="122" t="s">
        <v>324</v>
      </c>
      <c r="C85" s="123"/>
      <c r="D85" s="124"/>
      <c r="E85" s="125" t="s">
        <v>324</v>
      </c>
      <c r="F85" s="126" t="s">
        <v>324</v>
      </c>
      <c r="G85" s="237"/>
      <c r="H85" s="235"/>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row>
    <row r="86" spans="1:88">
      <c r="A86" s="121" t="str">
        <f t="shared" si="1"/>
        <v/>
      </c>
      <c r="B86" s="122" t="s">
        <v>324</v>
      </c>
      <c r="C86" s="123"/>
      <c r="D86" s="124"/>
      <c r="E86" s="125" t="s">
        <v>324</v>
      </c>
      <c r="F86" s="126" t="s">
        <v>324</v>
      </c>
      <c r="G86" s="237"/>
      <c r="H86" s="235"/>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row>
    <row r="87" spans="1:88">
      <c r="A87" s="121" t="str">
        <f t="shared" si="1"/>
        <v/>
      </c>
      <c r="B87" s="122" t="s">
        <v>324</v>
      </c>
      <c r="C87" s="123"/>
      <c r="D87" s="124"/>
      <c r="E87" s="125" t="s">
        <v>324</v>
      </c>
      <c r="F87" s="126" t="s">
        <v>324</v>
      </c>
      <c r="G87" s="237"/>
      <c r="H87" s="235"/>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c r="CI87" s="91"/>
      <c r="CJ87" s="91"/>
    </row>
    <row r="88" spans="1:88">
      <c r="A88" s="121" t="str">
        <f t="shared" si="1"/>
        <v/>
      </c>
      <c r="B88" s="122" t="s">
        <v>324</v>
      </c>
      <c r="C88" s="123"/>
      <c r="D88" s="124"/>
      <c r="E88" s="125" t="s">
        <v>324</v>
      </c>
      <c r="F88" s="126" t="s">
        <v>324</v>
      </c>
      <c r="G88" s="237"/>
      <c r="H88" s="235"/>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row>
    <row r="89" spans="1:88">
      <c r="A89" s="121" t="str">
        <f t="shared" si="1"/>
        <v/>
      </c>
      <c r="B89" s="122" t="s">
        <v>324</v>
      </c>
      <c r="C89" s="123"/>
      <c r="D89" s="124"/>
      <c r="E89" s="125" t="s">
        <v>324</v>
      </c>
      <c r="F89" s="126" t="s">
        <v>324</v>
      </c>
      <c r="G89" s="237"/>
      <c r="H89" s="235"/>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row>
    <row r="90" spans="1:88">
      <c r="A90" s="121" t="str">
        <f t="shared" si="1"/>
        <v/>
      </c>
      <c r="B90" s="122" t="s">
        <v>324</v>
      </c>
      <c r="C90" s="123"/>
      <c r="D90" s="124"/>
      <c r="E90" s="125" t="s">
        <v>324</v>
      </c>
      <c r="F90" s="126" t="s">
        <v>324</v>
      </c>
      <c r="G90" s="237"/>
      <c r="H90" s="235"/>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c r="CI90" s="91"/>
      <c r="CJ90" s="91"/>
    </row>
    <row r="91" spans="1:88" s="35" customFormat="1">
      <c r="A91" s="88"/>
      <c r="B91" s="89"/>
      <c r="C91" s="90"/>
      <c r="D91" s="89"/>
      <c r="E91" s="89">
        <v>0</v>
      </c>
      <c r="F91" s="89"/>
      <c r="G91" s="36"/>
      <c r="H91" s="46"/>
    </row>
    <row r="92" spans="1:88">
      <c r="E92" s="20">
        <v>0</v>
      </c>
    </row>
    <row r="93" spans="1:88">
      <c r="E93" s="20">
        <v>0</v>
      </c>
    </row>
  </sheetData>
  <sortState ref="B7:F90">
    <sortCondition ref="B10"/>
  </sortState>
  <mergeCells count="2">
    <mergeCell ref="B3:F3"/>
    <mergeCell ref="C4:E4"/>
  </mergeCells>
  <phoneticPr fontId="0" type="noConversion"/>
  <printOptions horizontalCentered="1"/>
  <pageMargins left="0.39370078740157499" right="0.39370078740157499" top="1.25" bottom="0.75" header="0.27559055118110198" footer="0.31496062992126"/>
  <pageSetup fitToHeight="2" orientation="portrait" horizontalDpi="300" verticalDpi="300" r:id="rId1"/>
  <headerFooter alignWithMargins="0">
    <oddHeader>&amp;C&amp;"Arial,Bold"&amp;10 
&amp;12 
&amp;10 &amp;16 *****REDRESS OUTSTANDING and/or RESULTS MISSING***** &amp;10&amp;L&amp;D</oddHeader>
    <oddFooter>&amp;LHMS 2016 Scoring v1b - March 2016 - Promote = 6&amp;RMike Kemp/John Walter/Henry Farley/Herman van Beek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93"/>
  <sheetViews>
    <sheetView zoomScale="75" workbookViewId="0">
      <selection activeCell="A24" sqref="A24:F24"/>
    </sheetView>
  </sheetViews>
  <sheetFormatPr defaultColWidth="9.140625" defaultRowHeight="12.75"/>
  <cols>
    <col min="1" max="1" width="7" style="110" bestFit="1" customWidth="1"/>
    <col min="2" max="2" width="9.140625" style="12" bestFit="1"/>
    <col min="3" max="3" width="1.85546875" customWidth="1"/>
    <col min="4" max="7" width="9.5703125" style="12" customWidth="1"/>
    <col min="8" max="8" width="8.28515625" style="12" bestFit="1" customWidth="1"/>
    <col min="9" max="9" width="10.5703125" style="110" bestFit="1" customWidth="1"/>
    <col min="10" max="10" width="2.28515625" style="12" customWidth="1"/>
    <col min="11" max="11" width="8.28515625" bestFit="1" customWidth="1"/>
    <col min="12" max="12" width="8.28515625" style="12" bestFit="1" customWidth="1"/>
    <col min="13" max="13" width="8.5703125" style="12" customWidth="1"/>
    <col min="14" max="14" width="8.28515625" style="110" bestFit="1" customWidth="1"/>
    <col min="15" max="15" width="10.5703125" style="12" bestFit="1" customWidth="1"/>
    <col min="16" max="16" width="2.42578125" customWidth="1"/>
    <col min="17" max="18" width="8.28515625" style="12" bestFit="1" customWidth="1"/>
  </cols>
  <sheetData>
    <row r="1" spans="1:18" s="113" customFormat="1">
      <c r="A1" s="113" t="s">
        <v>212</v>
      </c>
      <c r="B1" s="20"/>
      <c r="D1" s="20"/>
      <c r="E1" s="20"/>
      <c r="F1" s="20"/>
      <c r="G1" s="20"/>
      <c r="H1" s="20"/>
      <c r="J1" s="20"/>
      <c r="L1" s="20"/>
      <c r="M1" s="20"/>
      <c r="O1" s="20"/>
      <c r="Q1" s="20"/>
      <c r="R1" s="20"/>
    </row>
    <row r="2" spans="1:18" s="113" customFormat="1">
      <c r="A2" s="113" t="s">
        <v>137</v>
      </c>
      <c r="B2" s="20"/>
      <c r="D2" s="20"/>
      <c r="E2" s="20"/>
      <c r="F2" s="20"/>
      <c r="G2" s="20"/>
      <c r="H2" s="20"/>
      <c r="J2" s="20"/>
      <c r="L2" s="20"/>
      <c r="M2" s="20"/>
      <c r="O2" s="20"/>
      <c r="Q2" s="20"/>
      <c r="R2" s="20"/>
    </row>
    <row r="3" spans="1:18" s="113" customFormat="1">
      <c r="A3" s="113" t="s">
        <v>219</v>
      </c>
      <c r="B3" s="20"/>
      <c r="D3" s="20"/>
      <c r="E3" s="20"/>
      <c r="F3" s="20"/>
      <c r="G3" s="20"/>
      <c r="H3" s="20"/>
      <c r="J3" s="20"/>
      <c r="L3" s="20"/>
      <c r="M3" s="20"/>
      <c r="O3" s="20"/>
      <c r="Q3" s="20"/>
      <c r="R3" s="20"/>
    </row>
    <row r="4" spans="1:18" s="113" customFormat="1">
      <c r="B4" s="20"/>
      <c r="D4" s="20"/>
      <c r="E4" s="20"/>
      <c r="F4" s="20"/>
      <c r="G4" s="20"/>
      <c r="H4" s="20"/>
      <c r="J4" s="20"/>
      <c r="L4" s="20"/>
      <c r="M4" s="20"/>
      <c r="O4" s="20"/>
      <c r="Q4" s="20"/>
      <c r="R4" s="20"/>
    </row>
    <row r="5" spans="1:18" s="113" customFormat="1">
      <c r="A5" s="113" t="s">
        <v>174</v>
      </c>
      <c r="B5" s="20"/>
      <c r="D5" s="20"/>
      <c r="E5" s="20"/>
      <c r="F5" s="20"/>
      <c r="G5" s="20"/>
      <c r="H5" s="20"/>
      <c r="J5" s="20"/>
      <c r="L5" s="20"/>
      <c r="M5" s="20"/>
      <c r="O5" s="20"/>
      <c r="Q5" s="20"/>
      <c r="R5" s="20"/>
    </row>
    <row r="6" spans="1:18" s="113" customFormat="1">
      <c r="A6" s="113" t="s">
        <v>175</v>
      </c>
      <c r="B6" s="20"/>
      <c r="D6" s="143" t="s">
        <v>74</v>
      </c>
      <c r="E6" s="144" t="s">
        <v>176</v>
      </c>
      <c r="F6" s="145" t="s">
        <v>177</v>
      </c>
      <c r="G6" s="146" t="s">
        <v>92</v>
      </c>
      <c r="J6" s="20"/>
      <c r="L6" s="20"/>
      <c r="M6" s="20"/>
      <c r="O6" s="20"/>
      <c r="Q6" s="20"/>
      <c r="R6" s="20"/>
    </row>
    <row r="7" spans="1:18" s="113" customFormat="1">
      <c r="B7" s="113" t="s">
        <v>138</v>
      </c>
      <c r="D7" s="20"/>
      <c r="E7" s="20"/>
      <c r="F7" s="20">
        <v>17</v>
      </c>
      <c r="G7" s="20">
        <v>16</v>
      </c>
      <c r="J7" s="20"/>
      <c r="L7" s="20"/>
      <c r="M7" s="20"/>
      <c r="O7" s="20"/>
      <c r="Q7" s="20"/>
      <c r="R7" s="20"/>
    </row>
    <row r="8" spans="1:18" s="113" customFormat="1">
      <c r="B8" s="113" t="s">
        <v>139</v>
      </c>
      <c r="D8" s="20"/>
      <c r="E8" s="20">
        <v>11</v>
      </c>
      <c r="F8" s="20">
        <v>13</v>
      </c>
      <c r="G8" s="20">
        <v>13</v>
      </c>
      <c r="J8" s="20"/>
      <c r="L8" s="20"/>
      <c r="M8" s="20"/>
      <c r="O8" s="20"/>
      <c r="Q8" s="20"/>
      <c r="R8" s="20"/>
    </row>
    <row r="9" spans="1:18" s="113" customFormat="1">
      <c r="B9" s="113" t="s">
        <v>140</v>
      </c>
      <c r="D9" s="20">
        <v>9</v>
      </c>
      <c r="E9" s="20">
        <v>8</v>
      </c>
      <c r="F9" s="20">
        <v>12</v>
      </c>
      <c r="G9" s="20">
        <v>12</v>
      </c>
      <c r="J9" s="20"/>
      <c r="L9" s="20"/>
      <c r="M9" s="20"/>
      <c r="O9" s="20"/>
      <c r="Q9" s="20"/>
      <c r="R9" s="20"/>
    </row>
    <row r="10" spans="1:18" s="113" customFormat="1">
      <c r="D10" s="20"/>
      <c r="E10" s="20"/>
      <c r="F10" s="20"/>
      <c r="G10" s="20"/>
      <c r="J10" s="20"/>
      <c r="L10" s="20"/>
      <c r="M10" s="20"/>
      <c r="O10" s="20"/>
      <c r="Q10" s="20"/>
      <c r="R10" s="20"/>
    </row>
    <row r="11" spans="1:18" s="113" customFormat="1">
      <c r="A11" s="113" t="s">
        <v>178</v>
      </c>
      <c r="D11" s="143" t="s">
        <v>74</v>
      </c>
      <c r="E11" s="144" t="s">
        <v>176</v>
      </c>
      <c r="F11" s="145" t="s">
        <v>177</v>
      </c>
      <c r="G11" s="146" t="s">
        <v>92</v>
      </c>
      <c r="J11" s="20"/>
      <c r="L11" s="20"/>
      <c r="M11" s="20"/>
      <c r="O11" s="20"/>
      <c r="Q11" s="20"/>
      <c r="R11" s="20"/>
    </row>
    <row r="12" spans="1:18" s="113" customFormat="1">
      <c r="B12" s="113" t="s">
        <v>138</v>
      </c>
      <c r="D12" s="20"/>
      <c r="E12" s="20"/>
      <c r="F12" s="20">
        <v>17</v>
      </c>
      <c r="G12" s="20">
        <v>18</v>
      </c>
      <c r="J12" s="20"/>
      <c r="L12" s="20"/>
      <c r="M12" s="20"/>
      <c r="O12" s="20"/>
      <c r="Q12" s="20"/>
      <c r="R12" s="20"/>
    </row>
    <row r="13" spans="1:18" s="113" customFormat="1">
      <c r="D13" s="20"/>
      <c r="E13" s="81"/>
      <c r="F13" s="81"/>
      <c r="G13" s="81"/>
      <c r="H13" s="20"/>
      <c r="I13" s="20"/>
      <c r="J13" s="147"/>
      <c r="K13" s="55"/>
      <c r="L13" s="55"/>
      <c r="M13" s="55"/>
      <c r="O13" s="20"/>
      <c r="Q13" s="20"/>
      <c r="R13" s="20"/>
    </row>
    <row r="14" spans="1:18" s="113" customFormat="1">
      <c r="D14" s="81"/>
      <c r="E14" s="20"/>
      <c r="F14" s="20"/>
      <c r="G14" s="20"/>
      <c r="H14" s="20"/>
      <c r="I14" s="20"/>
      <c r="J14" s="147"/>
      <c r="K14" s="55"/>
      <c r="L14" s="55"/>
      <c r="M14" s="55"/>
      <c r="N14" s="55"/>
      <c r="O14" s="20"/>
      <c r="Q14" s="20"/>
      <c r="R14" s="20"/>
    </row>
    <row r="15" spans="1:18" s="113" customFormat="1">
      <c r="D15" s="81"/>
      <c r="E15" s="20"/>
      <c r="F15" s="20"/>
      <c r="G15" s="20"/>
      <c r="H15" s="20"/>
      <c r="I15" s="20"/>
      <c r="J15" s="147"/>
      <c r="K15" s="55"/>
      <c r="L15" s="55"/>
      <c r="M15" s="55"/>
      <c r="N15" s="55"/>
      <c r="O15" s="20"/>
      <c r="Q15" s="20"/>
      <c r="R15" s="20"/>
    </row>
    <row r="16" spans="1:18" s="113" customFormat="1">
      <c r="A16" s="113" t="s">
        <v>172</v>
      </c>
      <c r="B16" s="142" t="s">
        <v>145</v>
      </c>
      <c r="C16" s="150" t="s">
        <v>173</v>
      </c>
      <c r="D16" s="85" t="s">
        <v>214</v>
      </c>
      <c r="E16" s="20"/>
      <c r="F16" s="20"/>
      <c r="G16" s="20"/>
      <c r="H16" s="20"/>
      <c r="I16" s="20"/>
      <c r="J16" s="147"/>
      <c r="K16" s="55"/>
      <c r="L16" s="55"/>
      <c r="M16" s="55"/>
      <c r="N16" s="55"/>
      <c r="O16" s="20"/>
      <c r="Q16" s="20"/>
      <c r="R16" s="20"/>
    </row>
    <row r="17" spans="1:18" s="113" customFormat="1">
      <c r="B17" s="146" t="s">
        <v>213</v>
      </c>
      <c r="C17" s="113" t="s">
        <v>173</v>
      </c>
      <c r="D17" s="85" t="s">
        <v>215</v>
      </c>
      <c r="E17" s="20"/>
      <c r="F17" s="20"/>
      <c r="G17" s="20"/>
      <c r="H17" s="20"/>
      <c r="I17" s="20"/>
      <c r="J17" s="147"/>
      <c r="K17" s="55"/>
      <c r="L17" s="55"/>
      <c r="M17" s="55"/>
      <c r="N17" s="55"/>
      <c r="O17" s="20"/>
      <c r="Q17" s="20"/>
      <c r="R17" s="20"/>
    </row>
    <row r="18" spans="1:18" s="113" customFormat="1">
      <c r="B18" s="145" t="s">
        <v>213</v>
      </c>
      <c r="C18" s="113" t="s">
        <v>173</v>
      </c>
      <c r="D18" s="85" t="s">
        <v>216</v>
      </c>
      <c r="E18" s="55"/>
      <c r="F18" s="55"/>
      <c r="G18" s="55"/>
      <c r="H18" s="55"/>
      <c r="J18" s="55"/>
      <c r="K18" s="55"/>
      <c r="L18" s="55"/>
      <c r="M18" s="55"/>
      <c r="N18" s="55"/>
      <c r="O18" s="20"/>
      <c r="Q18" s="20"/>
      <c r="R18" s="20"/>
    </row>
    <row r="19" spans="1:18" s="113" customFormat="1">
      <c r="B19" s="144" t="s">
        <v>213</v>
      </c>
      <c r="C19" s="113" t="s">
        <v>173</v>
      </c>
      <c r="D19" s="85" t="s">
        <v>217</v>
      </c>
      <c r="E19" s="55"/>
      <c r="F19" s="55"/>
      <c r="G19" s="55"/>
      <c r="H19" s="55"/>
      <c r="J19" s="55"/>
      <c r="K19" s="55"/>
      <c r="L19" s="55"/>
      <c r="M19" s="55"/>
      <c r="N19" s="55"/>
      <c r="O19" s="20"/>
      <c r="Q19" s="20"/>
      <c r="R19" s="20"/>
    </row>
    <row r="20" spans="1:18" s="113" customFormat="1">
      <c r="B20" s="143" t="s">
        <v>213</v>
      </c>
      <c r="C20" s="113" t="s">
        <v>173</v>
      </c>
      <c r="D20" s="85" t="s">
        <v>218</v>
      </c>
      <c r="E20" s="55"/>
      <c r="F20" s="55"/>
      <c r="G20" s="55"/>
      <c r="H20" s="55"/>
      <c r="J20" s="55"/>
      <c r="K20" s="55"/>
      <c r="L20" s="55"/>
      <c r="M20" s="55"/>
      <c r="N20" s="55"/>
      <c r="O20" s="20"/>
      <c r="Q20" s="20"/>
      <c r="R20" s="20"/>
    </row>
    <row r="21" spans="1:18" s="113" customFormat="1">
      <c r="B21" s="83"/>
      <c r="E21" s="55"/>
      <c r="F21" s="55"/>
      <c r="G21" s="55"/>
      <c r="H21" s="55"/>
      <c r="J21" s="55"/>
      <c r="K21" s="55"/>
      <c r="L21" s="55"/>
      <c r="M21" s="55"/>
      <c r="N21" s="55"/>
      <c r="O21" s="20"/>
      <c r="Q21" s="20"/>
      <c r="R21" s="20"/>
    </row>
    <row r="22" spans="1:18" s="113" customFormat="1">
      <c r="B22" s="83"/>
      <c r="E22" s="55"/>
      <c r="F22" s="55"/>
      <c r="G22" s="55"/>
      <c r="H22" s="55"/>
      <c r="J22" s="55"/>
      <c r="K22" s="55"/>
      <c r="L22" s="55"/>
      <c r="M22" s="55"/>
      <c r="N22" s="55"/>
      <c r="O22" s="20"/>
      <c r="Q22" s="20"/>
      <c r="R22" s="20"/>
    </row>
    <row r="23" spans="1:18" ht="13.5" thickBot="1"/>
    <row r="24" spans="1:18" s="110" customFormat="1" ht="13.5" thickBot="1">
      <c r="A24" s="262" t="s">
        <v>136</v>
      </c>
      <c r="B24" s="268"/>
      <c r="C24" s="268"/>
      <c r="D24" s="268"/>
      <c r="E24" s="268"/>
      <c r="F24" s="264"/>
      <c r="G24" s="177"/>
      <c r="H24" s="262" t="s">
        <v>135</v>
      </c>
      <c r="I24" s="269"/>
      <c r="J24" s="269"/>
      <c r="K24" s="269"/>
      <c r="L24" s="270"/>
      <c r="N24" s="262" t="s">
        <v>134</v>
      </c>
      <c r="O24" s="263"/>
      <c r="P24" s="263"/>
      <c r="Q24" s="263"/>
      <c r="R24" s="264"/>
    </row>
    <row r="25" spans="1:18">
      <c r="A25" s="172"/>
      <c r="B25" s="173"/>
      <c r="C25" s="174"/>
      <c r="D25" s="173"/>
      <c r="E25" s="173"/>
      <c r="F25" s="175"/>
      <c r="G25" s="95"/>
      <c r="H25" s="111"/>
      <c r="I25" s="95"/>
      <c r="J25" s="19"/>
      <c r="K25" s="114"/>
      <c r="L25" s="116"/>
      <c r="N25" s="111"/>
      <c r="O25" s="95"/>
      <c r="P25" s="19"/>
      <c r="Q25" s="265"/>
      <c r="R25" s="266"/>
    </row>
    <row r="26" spans="1:18" s="110" customFormat="1">
      <c r="A26" s="111"/>
      <c r="B26" s="114" t="s">
        <v>132</v>
      </c>
      <c r="C26" s="115"/>
      <c r="D26" s="114" t="s">
        <v>12</v>
      </c>
      <c r="E26" s="265" t="s">
        <v>220</v>
      </c>
      <c r="F26" s="267"/>
      <c r="H26" s="111"/>
      <c r="I26" s="114" t="s">
        <v>132</v>
      </c>
      <c r="J26" s="115"/>
      <c r="K26" s="114" t="s">
        <v>12</v>
      </c>
      <c r="L26" s="116" t="s">
        <v>13</v>
      </c>
      <c r="N26" s="111"/>
      <c r="O26" s="114" t="s">
        <v>132</v>
      </c>
      <c r="P26" s="115"/>
      <c r="Q26" s="114" t="s">
        <v>12</v>
      </c>
      <c r="R26" s="116" t="s">
        <v>13</v>
      </c>
    </row>
    <row r="27" spans="1:18" s="110" customFormat="1">
      <c r="A27" s="111"/>
      <c r="B27" s="114" t="s">
        <v>133</v>
      </c>
      <c r="C27" s="115"/>
      <c r="D27" s="114" t="s">
        <v>179</v>
      </c>
      <c r="E27" s="114" t="s">
        <v>179</v>
      </c>
      <c r="F27" s="116" t="s">
        <v>180</v>
      </c>
      <c r="H27" s="111"/>
      <c r="I27" s="114" t="s">
        <v>133</v>
      </c>
      <c r="J27" s="115"/>
      <c r="K27" s="114" t="s">
        <v>179</v>
      </c>
      <c r="L27" s="116" t="s">
        <v>179</v>
      </c>
      <c r="N27" s="111"/>
      <c r="O27" s="114" t="s">
        <v>133</v>
      </c>
      <c r="P27" s="115"/>
      <c r="Q27" s="114" t="s">
        <v>179</v>
      </c>
      <c r="R27" s="116" t="s">
        <v>179</v>
      </c>
    </row>
    <row r="28" spans="1:18">
      <c r="A28" s="111" t="s">
        <v>17</v>
      </c>
      <c r="B28" s="95"/>
      <c r="C28" s="19"/>
      <c r="D28" s="95"/>
      <c r="E28" s="95"/>
      <c r="F28" s="96"/>
      <c r="H28" s="111" t="s">
        <v>17</v>
      </c>
      <c r="I28" s="95"/>
      <c r="J28" s="19"/>
      <c r="K28" s="95"/>
      <c r="L28" s="96"/>
      <c r="N28" s="111" t="s">
        <v>17</v>
      </c>
      <c r="O28" s="95"/>
      <c r="P28" s="19"/>
      <c r="Q28" s="95"/>
      <c r="R28" s="96"/>
    </row>
    <row r="29" spans="1:18">
      <c r="A29" s="111">
        <v>1</v>
      </c>
      <c r="B29" s="97">
        <v>1</v>
      </c>
      <c r="C29" s="19"/>
      <c r="D29" s="97">
        <v>1</v>
      </c>
      <c r="E29" s="97">
        <v>1</v>
      </c>
      <c r="F29" s="98">
        <v>1</v>
      </c>
      <c r="H29" s="111">
        <v>1</v>
      </c>
      <c r="I29" s="97">
        <v>1</v>
      </c>
      <c r="J29" s="19"/>
      <c r="K29" s="97">
        <v>1</v>
      </c>
      <c r="L29" s="98">
        <v>1</v>
      </c>
      <c r="N29" s="111">
        <v>1</v>
      </c>
      <c r="O29" s="97">
        <v>1</v>
      </c>
      <c r="P29" s="19"/>
      <c r="Q29" s="97">
        <v>1</v>
      </c>
      <c r="R29" s="98">
        <v>1</v>
      </c>
    </row>
    <row r="30" spans="1:18">
      <c r="A30" s="111">
        <v>2</v>
      </c>
      <c r="B30" s="97">
        <v>2</v>
      </c>
      <c r="C30" s="19"/>
      <c r="D30" s="97">
        <v>2</v>
      </c>
      <c r="E30" s="97">
        <v>2</v>
      </c>
      <c r="F30" s="98">
        <v>2</v>
      </c>
      <c r="H30" s="111">
        <v>2</v>
      </c>
      <c r="I30" s="97">
        <v>2</v>
      </c>
      <c r="J30" s="19"/>
      <c r="K30" s="97">
        <v>2</v>
      </c>
      <c r="L30" s="98">
        <v>2</v>
      </c>
      <c r="N30" s="111">
        <v>2</v>
      </c>
      <c r="O30" s="97">
        <v>2</v>
      </c>
      <c r="P30" s="19"/>
      <c r="Q30" s="97">
        <v>2</v>
      </c>
      <c r="R30" s="98">
        <v>2</v>
      </c>
    </row>
    <row r="31" spans="1:18">
      <c r="A31" s="111">
        <v>3</v>
      </c>
      <c r="B31" s="97">
        <v>3</v>
      </c>
      <c r="C31" s="19"/>
      <c r="D31" s="97">
        <v>3</v>
      </c>
      <c r="E31" s="97">
        <v>3</v>
      </c>
      <c r="F31" s="98">
        <v>3</v>
      </c>
      <c r="H31" s="111">
        <v>3</v>
      </c>
      <c r="I31" s="97">
        <v>3</v>
      </c>
      <c r="J31" s="19"/>
      <c r="K31" s="97">
        <v>3</v>
      </c>
      <c r="L31" s="98">
        <v>3</v>
      </c>
      <c r="N31" s="111">
        <v>3</v>
      </c>
      <c r="O31" s="97">
        <v>3</v>
      </c>
      <c r="P31" s="19"/>
      <c r="Q31" s="100">
        <v>8</v>
      </c>
      <c r="R31" s="98">
        <v>3</v>
      </c>
    </row>
    <row r="32" spans="1:18">
      <c r="A32" s="111">
        <v>4</v>
      </c>
      <c r="B32" s="97">
        <v>4</v>
      </c>
      <c r="C32" s="19"/>
      <c r="D32" s="97">
        <v>4</v>
      </c>
      <c r="E32" s="97">
        <v>4</v>
      </c>
      <c r="F32" s="98">
        <v>4</v>
      </c>
      <c r="H32" s="111">
        <v>4</v>
      </c>
      <c r="I32" s="97">
        <v>4</v>
      </c>
      <c r="J32" s="19"/>
      <c r="K32" s="100">
        <v>11</v>
      </c>
      <c r="L32" s="98">
        <v>4</v>
      </c>
      <c r="N32" s="111">
        <v>4</v>
      </c>
      <c r="O32" s="97">
        <v>4</v>
      </c>
      <c r="P32" s="19"/>
      <c r="Q32" s="100">
        <v>9</v>
      </c>
      <c r="R32" s="98">
        <v>4</v>
      </c>
    </row>
    <row r="33" spans="1:18">
      <c r="A33" s="111">
        <v>5</v>
      </c>
      <c r="B33" s="97">
        <v>5</v>
      </c>
      <c r="C33" s="19"/>
      <c r="D33" s="97">
        <v>5</v>
      </c>
      <c r="E33" s="97">
        <v>5</v>
      </c>
      <c r="F33" s="98">
        <v>5</v>
      </c>
      <c r="H33" s="111">
        <v>5</v>
      </c>
      <c r="I33" s="97">
        <v>5</v>
      </c>
      <c r="J33" s="19"/>
      <c r="K33" s="100">
        <v>12</v>
      </c>
      <c r="L33" s="98">
        <v>5</v>
      </c>
      <c r="N33" s="111">
        <v>5</v>
      </c>
      <c r="O33" s="97">
        <v>5</v>
      </c>
      <c r="P33" s="19"/>
      <c r="Q33" s="103">
        <v>16</v>
      </c>
      <c r="R33" s="98">
        <v>5</v>
      </c>
    </row>
    <row r="34" spans="1:18">
      <c r="A34" s="111">
        <v>6</v>
      </c>
      <c r="B34" s="97">
        <v>6</v>
      </c>
      <c r="C34" s="19"/>
      <c r="D34" s="97">
        <v>6</v>
      </c>
      <c r="E34" s="97">
        <v>6</v>
      </c>
      <c r="F34" s="98">
        <v>6</v>
      </c>
      <c r="H34" s="111">
        <v>6</v>
      </c>
      <c r="I34" s="97">
        <v>6</v>
      </c>
      <c r="J34" s="19"/>
      <c r="K34" s="100">
        <v>13</v>
      </c>
      <c r="L34" s="98">
        <v>6</v>
      </c>
      <c r="N34" s="111">
        <v>6</v>
      </c>
      <c r="O34" s="97">
        <v>6</v>
      </c>
      <c r="P34" s="19"/>
      <c r="Q34" s="103">
        <v>17</v>
      </c>
      <c r="R34" s="98">
        <v>6</v>
      </c>
    </row>
    <row r="35" spans="1:18">
      <c r="A35" s="111">
        <v>7</v>
      </c>
      <c r="B35" s="97">
        <v>7</v>
      </c>
      <c r="C35" s="19"/>
      <c r="D35" s="100">
        <v>16</v>
      </c>
      <c r="E35" s="97">
        <v>7</v>
      </c>
      <c r="F35" s="98">
        <v>7</v>
      </c>
      <c r="H35" s="111">
        <v>7</v>
      </c>
      <c r="I35" s="97">
        <v>7</v>
      </c>
      <c r="J35" s="19"/>
      <c r="K35" s="103">
        <v>20</v>
      </c>
      <c r="L35" s="98">
        <v>7</v>
      </c>
      <c r="N35" s="111">
        <v>7</v>
      </c>
      <c r="O35" s="97">
        <v>7</v>
      </c>
      <c r="P35" s="19"/>
      <c r="Q35" s="108">
        <v>23</v>
      </c>
      <c r="R35" s="98">
        <v>7</v>
      </c>
    </row>
    <row r="36" spans="1:18">
      <c r="A36" s="111">
        <v>8</v>
      </c>
      <c r="B36" s="97">
        <v>8</v>
      </c>
      <c r="C36" s="19"/>
      <c r="D36" s="100">
        <v>17</v>
      </c>
      <c r="E36" s="97">
        <v>8</v>
      </c>
      <c r="F36" s="98">
        <v>8</v>
      </c>
      <c r="H36" s="111">
        <v>8</v>
      </c>
      <c r="I36" s="97">
        <v>8</v>
      </c>
      <c r="J36" s="19"/>
      <c r="K36" s="103">
        <v>21</v>
      </c>
      <c r="L36" s="98">
        <v>8</v>
      </c>
      <c r="N36" s="111">
        <v>8</v>
      </c>
      <c r="O36" s="106"/>
      <c r="P36" s="19"/>
      <c r="Q36" s="108">
        <v>24</v>
      </c>
      <c r="R36" s="119" t="s">
        <v>145</v>
      </c>
    </row>
    <row r="37" spans="1:18">
      <c r="A37" s="111">
        <v>9</v>
      </c>
      <c r="B37" s="97">
        <v>9</v>
      </c>
      <c r="C37" s="19"/>
      <c r="D37" s="100">
        <v>18</v>
      </c>
      <c r="E37" s="97">
        <v>9</v>
      </c>
      <c r="F37" s="98">
        <v>9</v>
      </c>
      <c r="H37" s="111">
        <v>9</v>
      </c>
      <c r="I37" s="97">
        <v>9</v>
      </c>
      <c r="J37" s="19"/>
      <c r="K37" s="103">
        <v>22</v>
      </c>
      <c r="L37" s="98">
        <v>9</v>
      </c>
      <c r="N37" s="111">
        <v>9</v>
      </c>
      <c r="O37" s="106"/>
      <c r="P37" s="19"/>
      <c r="Q37" s="148" t="s">
        <v>145</v>
      </c>
      <c r="R37" s="119" t="s">
        <v>145</v>
      </c>
    </row>
    <row r="38" spans="1:18">
      <c r="A38" s="111">
        <v>10</v>
      </c>
      <c r="B38" s="97">
        <v>10</v>
      </c>
      <c r="C38" s="19"/>
      <c r="D38" s="100">
        <v>19</v>
      </c>
      <c r="E38" s="97">
        <v>10</v>
      </c>
      <c r="F38" s="98">
        <v>10</v>
      </c>
      <c r="H38" s="111">
        <v>10</v>
      </c>
      <c r="I38" s="97">
        <v>10</v>
      </c>
      <c r="J38" s="19"/>
      <c r="K38" s="148" t="s">
        <v>145</v>
      </c>
      <c r="L38" s="119" t="s">
        <v>145</v>
      </c>
      <c r="N38" s="111">
        <v>10</v>
      </c>
      <c r="O38" s="106"/>
      <c r="P38" s="19"/>
      <c r="Q38" s="148" t="s">
        <v>145</v>
      </c>
      <c r="R38" s="119" t="s">
        <v>145</v>
      </c>
    </row>
    <row r="39" spans="1:18">
      <c r="A39" s="111">
        <v>11</v>
      </c>
      <c r="B39" s="97">
        <v>11</v>
      </c>
      <c r="C39" s="19"/>
      <c r="D39" s="100">
        <v>20</v>
      </c>
      <c r="E39" s="97">
        <v>11</v>
      </c>
      <c r="F39" s="98">
        <v>11</v>
      </c>
      <c r="H39" s="111">
        <v>11</v>
      </c>
      <c r="I39" s="95"/>
      <c r="J39" s="19"/>
      <c r="K39" s="148" t="s">
        <v>145</v>
      </c>
      <c r="L39" s="119" t="s">
        <v>145</v>
      </c>
      <c r="N39" s="111">
        <v>11</v>
      </c>
      <c r="O39" s="106"/>
      <c r="P39" s="19"/>
      <c r="Q39" s="148" t="s">
        <v>145</v>
      </c>
      <c r="R39" s="119" t="s">
        <v>145</v>
      </c>
    </row>
    <row r="40" spans="1:18">
      <c r="A40" s="111">
        <v>12</v>
      </c>
      <c r="B40" s="97">
        <v>12</v>
      </c>
      <c r="C40" s="19"/>
      <c r="D40" s="100">
        <v>21</v>
      </c>
      <c r="E40" s="97">
        <v>12</v>
      </c>
      <c r="F40" s="98">
        <v>12</v>
      </c>
      <c r="H40" s="111">
        <v>12</v>
      </c>
      <c r="I40" s="95"/>
      <c r="J40" s="19"/>
      <c r="K40" s="148" t="s">
        <v>145</v>
      </c>
      <c r="L40" s="119" t="s">
        <v>145</v>
      </c>
      <c r="N40" s="111">
        <v>12</v>
      </c>
      <c r="O40" s="95"/>
      <c r="P40" s="19"/>
      <c r="Q40" s="148" t="s">
        <v>145</v>
      </c>
      <c r="R40" s="107"/>
    </row>
    <row r="41" spans="1:18">
      <c r="A41" s="111">
        <v>13</v>
      </c>
      <c r="B41" s="97">
        <v>13</v>
      </c>
      <c r="C41" s="19"/>
      <c r="D41" s="148" t="s">
        <v>145</v>
      </c>
      <c r="E41" s="97">
        <v>13</v>
      </c>
      <c r="F41" s="119" t="s">
        <v>145</v>
      </c>
      <c r="H41" s="111">
        <v>13</v>
      </c>
      <c r="I41" s="95"/>
      <c r="J41" s="19"/>
      <c r="K41" s="148" t="s">
        <v>145</v>
      </c>
      <c r="L41" s="119" t="s">
        <v>145</v>
      </c>
      <c r="N41" s="111"/>
      <c r="O41" s="95"/>
      <c r="P41" s="19"/>
      <c r="Q41" s="106"/>
      <c r="R41" s="107"/>
    </row>
    <row r="42" spans="1:18">
      <c r="A42" s="111">
        <v>14</v>
      </c>
      <c r="B42" s="97">
        <v>14</v>
      </c>
      <c r="C42" s="19"/>
      <c r="D42" s="148" t="s">
        <v>145</v>
      </c>
      <c r="E42" s="148" t="s">
        <v>145</v>
      </c>
      <c r="F42" s="119" t="s">
        <v>145</v>
      </c>
      <c r="H42" s="111"/>
      <c r="I42" s="95"/>
      <c r="J42" s="19"/>
      <c r="K42" s="95"/>
      <c r="L42" s="107"/>
      <c r="N42" s="111" t="s">
        <v>38</v>
      </c>
      <c r="O42" s="95"/>
      <c r="P42" s="19"/>
      <c r="Q42" s="95"/>
      <c r="R42" s="96"/>
    </row>
    <row r="43" spans="1:18">
      <c r="A43" s="111">
        <v>15</v>
      </c>
      <c r="B43" s="97">
        <v>15</v>
      </c>
      <c r="C43" s="19"/>
      <c r="D43" s="148" t="s">
        <v>145</v>
      </c>
      <c r="E43" s="148" t="s">
        <v>145</v>
      </c>
      <c r="F43" s="119" t="s">
        <v>145</v>
      </c>
      <c r="H43" s="111" t="s">
        <v>38</v>
      </c>
      <c r="I43" s="95"/>
      <c r="J43" s="19"/>
      <c r="K43" s="95"/>
      <c r="L43" s="96"/>
      <c r="N43" s="111">
        <v>1</v>
      </c>
      <c r="O43" s="100">
        <v>8</v>
      </c>
      <c r="P43" s="19"/>
      <c r="Q43" s="97">
        <v>3</v>
      </c>
      <c r="R43" s="98">
        <v>8</v>
      </c>
    </row>
    <row r="44" spans="1:18">
      <c r="A44" s="111">
        <v>16</v>
      </c>
      <c r="B44" s="97"/>
      <c r="C44" s="19"/>
      <c r="D44" s="148" t="s">
        <v>145</v>
      </c>
      <c r="E44" s="148" t="s">
        <v>145</v>
      </c>
      <c r="F44" s="119" t="s">
        <v>145</v>
      </c>
      <c r="H44" s="111">
        <v>1</v>
      </c>
      <c r="I44" s="100">
        <v>11</v>
      </c>
      <c r="J44" s="19"/>
      <c r="K44" s="97">
        <v>4</v>
      </c>
      <c r="L44" s="98">
        <v>10</v>
      </c>
      <c r="N44" s="111">
        <v>2</v>
      </c>
      <c r="O44" s="100">
        <v>9</v>
      </c>
      <c r="P44" s="19"/>
      <c r="Q44" s="97">
        <v>4</v>
      </c>
      <c r="R44" s="98">
        <v>9</v>
      </c>
    </row>
    <row r="45" spans="1:18">
      <c r="A45" s="111">
        <v>17</v>
      </c>
      <c r="B45" s="95"/>
      <c r="C45" s="19"/>
      <c r="D45" s="106"/>
      <c r="E45" s="148" t="s">
        <v>145</v>
      </c>
      <c r="F45" s="119" t="s">
        <v>145</v>
      </c>
      <c r="H45" s="111">
        <v>2</v>
      </c>
      <c r="I45" s="100">
        <v>12</v>
      </c>
      <c r="J45" s="19"/>
      <c r="K45" s="97">
        <v>5</v>
      </c>
      <c r="L45" s="98">
        <v>11</v>
      </c>
      <c r="N45" s="111">
        <v>3</v>
      </c>
      <c r="O45" s="100">
        <v>10</v>
      </c>
      <c r="P45" s="19"/>
      <c r="Q45" s="100">
        <v>10</v>
      </c>
      <c r="R45" s="98">
        <v>10</v>
      </c>
    </row>
    <row r="46" spans="1:18">
      <c r="A46" s="111">
        <v>18</v>
      </c>
      <c r="B46" s="95"/>
      <c r="C46" s="19"/>
      <c r="D46" s="95"/>
      <c r="E46" s="95"/>
      <c r="F46" s="119" t="s">
        <v>145</v>
      </c>
      <c r="H46" s="111">
        <v>3</v>
      </c>
      <c r="I46" s="100">
        <v>13</v>
      </c>
      <c r="J46" s="19"/>
      <c r="K46" s="97">
        <v>6</v>
      </c>
      <c r="L46" s="98">
        <v>12</v>
      </c>
      <c r="N46" s="111">
        <v>4</v>
      </c>
      <c r="O46" s="100">
        <v>11</v>
      </c>
      <c r="P46" s="19"/>
      <c r="Q46" s="100">
        <v>11</v>
      </c>
      <c r="R46" s="98">
        <v>11</v>
      </c>
    </row>
    <row r="47" spans="1:18">
      <c r="A47" s="111"/>
      <c r="B47" s="95"/>
      <c r="C47" s="19"/>
      <c r="D47" s="95"/>
      <c r="E47" s="95"/>
      <c r="F47" s="96"/>
      <c r="H47" s="111">
        <v>4</v>
      </c>
      <c r="I47" s="100">
        <v>14</v>
      </c>
      <c r="J47" s="19"/>
      <c r="K47" s="100">
        <v>14</v>
      </c>
      <c r="L47" s="98">
        <v>13</v>
      </c>
      <c r="N47" s="111">
        <v>5</v>
      </c>
      <c r="O47" s="100">
        <v>12</v>
      </c>
      <c r="P47" s="19"/>
      <c r="Q47" s="103">
        <v>18</v>
      </c>
      <c r="R47" s="98">
        <v>12</v>
      </c>
    </row>
    <row r="48" spans="1:18">
      <c r="A48" s="111" t="s">
        <v>38</v>
      </c>
      <c r="B48" s="95"/>
      <c r="C48" s="19"/>
      <c r="D48" s="95"/>
      <c r="E48" s="95"/>
      <c r="F48" s="96"/>
      <c r="H48" s="111">
        <v>5</v>
      </c>
      <c r="I48" s="100">
        <v>15</v>
      </c>
      <c r="J48" s="19"/>
      <c r="K48" s="100">
        <v>15</v>
      </c>
      <c r="L48" s="99">
        <v>14</v>
      </c>
      <c r="N48" s="111">
        <v>6</v>
      </c>
      <c r="O48" s="100">
        <v>13</v>
      </c>
      <c r="P48" s="19"/>
      <c r="Q48" s="103">
        <v>19</v>
      </c>
      <c r="R48" s="102">
        <v>13</v>
      </c>
    </row>
    <row r="49" spans="1:18">
      <c r="A49" s="111">
        <v>1</v>
      </c>
      <c r="B49" s="100">
        <v>16</v>
      </c>
      <c r="C49" s="19"/>
      <c r="D49" s="97">
        <v>7</v>
      </c>
      <c r="E49" s="97">
        <v>14</v>
      </c>
      <c r="F49" s="98">
        <v>13</v>
      </c>
      <c r="H49" s="111">
        <v>6</v>
      </c>
      <c r="I49" s="100">
        <v>16</v>
      </c>
      <c r="J49" s="19"/>
      <c r="K49" s="100">
        <v>16</v>
      </c>
      <c r="L49" s="99">
        <v>15</v>
      </c>
      <c r="N49" s="111">
        <v>7</v>
      </c>
      <c r="O49" s="100">
        <v>14</v>
      </c>
      <c r="P49" s="19"/>
      <c r="Q49" s="108">
        <v>25</v>
      </c>
      <c r="R49" s="119" t="s">
        <v>145</v>
      </c>
    </row>
    <row r="50" spans="1:18">
      <c r="A50" s="111">
        <v>2</v>
      </c>
      <c r="B50" s="100">
        <v>17</v>
      </c>
      <c r="C50" s="19"/>
      <c r="D50" s="97">
        <v>8</v>
      </c>
      <c r="E50" s="97">
        <v>15</v>
      </c>
      <c r="F50" s="98">
        <v>14</v>
      </c>
      <c r="H50" s="111">
        <v>7</v>
      </c>
      <c r="I50" s="100">
        <v>17</v>
      </c>
      <c r="J50" s="19"/>
      <c r="K50" s="103">
        <v>23</v>
      </c>
      <c r="L50" s="99">
        <v>16</v>
      </c>
      <c r="N50" s="111">
        <v>8</v>
      </c>
      <c r="O50" s="100">
        <v>15</v>
      </c>
      <c r="P50" s="19"/>
      <c r="Q50" s="108">
        <v>26</v>
      </c>
      <c r="R50" s="119" t="s">
        <v>145</v>
      </c>
    </row>
    <row r="51" spans="1:18">
      <c r="A51" s="111">
        <v>3</v>
      </c>
      <c r="B51" s="100">
        <v>18</v>
      </c>
      <c r="C51" s="19"/>
      <c r="D51" s="97">
        <v>9</v>
      </c>
      <c r="E51" s="97">
        <v>16</v>
      </c>
      <c r="F51" s="98">
        <v>15</v>
      </c>
      <c r="H51" s="111">
        <v>8</v>
      </c>
      <c r="I51" s="100">
        <v>18</v>
      </c>
      <c r="J51" s="19"/>
      <c r="K51" s="103">
        <v>24</v>
      </c>
      <c r="L51" s="99">
        <v>17</v>
      </c>
      <c r="N51" s="111">
        <v>9</v>
      </c>
      <c r="O51" s="106"/>
      <c r="P51" s="19"/>
      <c r="Q51" s="148" t="s">
        <v>145</v>
      </c>
      <c r="R51" s="119" t="s">
        <v>145</v>
      </c>
    </row>
    <row r="52" spans="1:18">
      <c r="A52" s="111">
        <v>4</v>
      </c>
      <c r="B52" s="100">
        <v>19</v>
      </c>
      <c r="C52" s="19"/>
      <c r="D52" s="97">
        <v>10</v>
      </c>
      <c r="E52" s="100">
        <v>17</v>
      </c>
      <c r="F52" s="98">
        <v>16</v>
      </c>
      <c r="H52" s="111">
        <v>9</v>
      </c>
      <c r="I52" s="100">
        <v>19</v>
      </c>
      <c r="J52" s="19"/>
      <c r="K52" s="103">
        <v>25</v>
      </c>
      <c r="L52" s="119" t="s">
        <v>145</v>
      </c>
      <c r="N52" s="111">
        <v>10</v>
      </c>
      <c r="O52" s="106"/>
      <c r="P52" s="19"/>
      <c r="Q52" s="148" t="s">
        <v>145</v>
      </c>
      <c r="R52" s="119" t="s">
        <v>145</v>
      </c>
    </row>
    <row r="53" spans="1:18">
      <c r="A53" s="111">
        <v>5</v>
      </c>
      <c r="B53" s="100">
        <v>20</v>
      </c>
      <c r="C53" s="19"/>
      <c r="D53" s="97">
        <v>11</v>
      </c>
      <c r="E53" s="100">
        <v>18</v>
      </c>
      <c r="F53" s="99">
        <v>17</v>
      </c>
      <c r="H53" s="111">
        <v>10</v>
      </c>
      <c r="I53" s="95"/>
      <c r="J53" s="19"/>
      <c r="K53" s="148" t="s">
        <v>145</v>
      </c>
      <c r="L53" s="119" t="s">
        <v>145</v>
      </c>
      <c r="N53" s="111">
        <v>11</v>
      </c>
      <c r="O53" s="106"/>
      <c r="P53" s="19"/>
      <c r="Q53" s="148" t="s">
        <v>145</v>
      </c>
      <c r="R53" s="107"/>
    </row>
    <row r="54" spans="1:18">
      <c r="A54" s="111">
        <v>6</v>
      </c>
      <c r="B54" s="100">
        <v>21</v>
      </c>
      <c r="C54" s="19"/>
      <c r="D54" s="97">
        <v>12</v>
      </c>
      <c r="E54" s="100">
        <v>19</v>
      </c>
      <c r="F54" s="99">
        <v>18</v>
      </c>
      <c r="H54" s="111">
        <v>11</v>
      </c>
      <c r="I54" s="95"/>
      <c r="J54" s="19"/>
      <c r="K54" s="148" t="s">
        <v>145</v>
      </c>
      <c r="L54" s="119" t="s">
        <v>145</v>
      </c>
      <c r="N54" s="111">
        <v>12</v>
      </c>
      <c r="O54" s="95"/>
      <c r="P54" s="19"/>
      <c r="Q54" s="148" t="s">
        <v>145</v>
      </c>
      <c r="R54" s="107"/>
    </row>
    <row r="55" spans="1:18">
      <c r="A55" s="111">
        <v>7</v>
      </c>
      <c r="B55" s="100">
        <v>22</v>
      </c>
      <c r="C55" s="19"/>
      <c r="D55" s="97">
        <v>13</v>
      </c>
      <c r="E55" s="100">
        <v>20</v>
      </c>
      <c r="F55" s="99">
        <v>19</v>
      </c>
      <c r="H55" s="111">
        <v>12</v>
      </c>
      <c r="I55" s="95"/>
      <c r="J55" s="19"/>
      <c r="K55" s="148" t="s">
        <v>145</v>
      </c>
      <c r="L55" s="119" t="s">
        <v>145</v>
      </c>
      <c r="N55" s="111"/>
      <c r="O55" s="95"/>
      <c r="P55" s="19"/>
      <c r="Q55" s="95"/>
      <c r="R55" s="96"/>
    </row>
    <row r="56" spans="1:18">
      <c r="A56" s="111">
        <v>8</v>
      </c>
      <c r="B56" s="100">
        <v>23</v>
      </c>
      <c r="C56" s="19"/>
      <c r="D56" s="97">
        <v>14</v>
      </c>
      <c r="E56" s="100">
        <v>21</v>
      </c>
      <c r="F56" s="99">
        <v>20</v>
      </c>
      <c r="H56" s="111">
        <v>13</v>
      </c>
      <c r="I56" s="95"/>
      <c r="J56" s="19"/>
      <c r="K56" s="148" t="s">
        <v>145</v>
      </c>
      <c r="L56" s="107"/>
      <c r="N56" s="111" t="s">
        <v>39</v>
      </c>
      <c r="O56" s="95"/>
      <c r="P56" s="19"/>
      <c r="Q56" s="95"/>
      <c r="R56" s="96"/>
    </row>
    <row r="57" spans="1:18">
      <c r="A57" s="111">
        <v>9</v>
      </c>
      <c r="B57" s="100">
        <v>24</v>
      </c>
      <c r="C57" s="19"/>
      <c r="D57" s="97">
        <v>15</v>
      </c>
      <c r="E57" s="100">
        <v>22</v>
      </c>
      <c r="F57" s="99">
        <v>21</v>
      </c>
      <c r="H57" s="111"/>
      <c r="I57" s="95"/>
      <c r="J57" s="19"/>
      <c r="K57" s="95"/>
      <c r="L57" s="96"/>
      <c r="N57" s="111">
        <v>1</v>
      </c>
      <c r="O57" s="103">
        <v>16</v>
      </c>
      <c r="P57" s="19"/>
      <c r="Q57" s="97">
        <v>5</v>
      </c>
      <c r="R57" s="102">
        <v>14</v>
      </c>
    </row>
    <row r="58" spans="1:18">
      <c r="A58" s="111">
        <v>10</v>
      </c>
      <c r="B58" s="100">
        <v>25</v>
      </c>
      <c r="C58" s="19"/>
      <c r="D58" s="100">
        <v>22</v>
      </c>
      <c r="E58" s="100">
        <v>23</v>
      </c>
      <c r="F58" s="99">
        <v>22</v>
      </c>
      <c r="H58" s="111" t="s">
        <v>39</v>
      </c>
      <c r="I58" s="95"/>
      <c r="J58" s="19"/>
      <c r="K58" s="95"/>
      <c r="L58" s="96"/>
      <c r="N58" s="111">
        <v>2</v>
      </c>
      <c r="O58" s="103">
        <v>17</v>
      </c>
      <c r="P58" s="19"/>
      <c r="Q58" s="100">
        <v>12</v>
      </c>
      <c r="R58" s="102">
        <v>15</v>
      </c>
    </row>
    <row r="59" spans="1:18">
      <c r="A59" s="111">
        <v>11</v>
      </c>
      <c r="B59" s="100">
        <v>26</v>
      </c>
      <c r="C59" s="19"/>
      <c r="D59" s="100">
        <v>23</v>
      </c>
      <c r="E59" s="100">
        <v>24</v>
      </c>
      <c r="F59" s="99">
        <v>23</v>
      </c>
      <c r="H59" s="111">
        <v>1</v>
      </c>
      <c r="I59" s="103">
        <v>20</v>
      </c>
      <c r="J59" s="19"/>
      <c r="K59" s="97">
        <v>7</v>
      </c>
      <c r="L59" s="99">
        <v>18</v>
      </c>
      <c r="N59" s="111">
        <v>3</v>
      </c>
      <c r="O59" s="103">
        <v>18</v>
      </c>
      <c r="P59" s="19"/>
      <c r="Q59" s="103">
        <v>20</v>
      </c>
      <c r="R59" s="102">
        <v>16</v>
      </c>
    </row>
    <row r="60" spans="1:18">
      <c r="A60" s="111">
        <v>12</v>
      </c>
      <c r="B60" s="100">
        <v>27</v>
      </c>
      <c r="C60" s="19"/>
      <c r="D60" s="100">
        <v>24</v>
      </c>
      <c r="E60" s="100">
        <v>25</v>
      </c>
      <c r="F60" s="99">
        <v>24</v>
      </c>
      <c r="H60" s="111">
        <v>2</v>
      </c>
      <c r="I60" s="103">
        <v>21</v>
      </c>
      <c r="J60" s="19"/>
      <c r="K60" s="97">
        <v>8</v>
      </c>
      <c r="L60" s="102">
        <v>19</v>
      </c>
      <c r="N60" s="111">
        <v>4</v>
      </c>
      <c r="O60" s="103">
        <v>19</v>
      </c>
      <c r="P60" s="19"/>
      <c r="Q60" s="108">
        <v>27</v>
      </c>
      <c r="R60" s="102">
        <v>17</v>
      </c>
    </row>
    <row r="61" spans="1:18">
      <c r="A61" s="111">
        <v>13</v>
      </c>
      <c r="B61" s="100">
        <v>28</v>
      </c>
      <c r="C61" s="19"/>
      <c r="D61" s="100">
        <v>25</v>
      </c>
      <c r="E61" s="100">
        <v>26</v>
      </c>
      <c r="F61" s="99">
        <v>25</v>
      </c>
      <c r="H61" s="111">
        <v>3</v>
      </c>
      <c r="I61" s="103">
        <v>22</v>
      </c>
      <c r="J61" s="19"/>
      <c r="K61" s="97">
        <v>9</v>
      </c>
      <c r="L61" s="102">
        <v>20</v>
      </c>
      <c r="N61" s="111">
        <v>5</v>
      </c>
      <c r="O61" s="103">
        <v>20</v>
      </c>
      <c r="P61" s="19"/>
      <c r="Q61" s="148" t="s">
        <v>145</v>
      </c>
      <c r="R61" s="102">
        <v>18</v>
      </c>
    </row>
    <row r="62" spans="1:18">
      <c r="A62" s="111">
        <v>14</v>
      </c>
      <c r="B62" s="100">
        <v>29</v>
      </c>
      <c r="C62" s="19"/>
      <c r="D62" s="100">
        <v>26</v>
      </c>
      <c r="E62" s="100">
        <v>27</v>
      </c>
      <c r="F62" s="99">
        <v>26</v>
      </c>
      <c r="H62" s="111">
        <v>4</v>
      </c>
      <c r="I62" s="103">
        <v>23</v>
      </c>
      <c r="J62" s="19"/>
      <c r="K62" s="97">
        <v>10</v>
      </c>
      <c r="L62" s="102">
        <v>21</v>
      </c>
      <c r="N62" s="111">
        <v>6</v>
      </c>
      <c r="O62" s="103">
        <v>21</v>
      </c>
      <c r="P62" s="19"/>
      <c r="Q62" s="148" t="s">
        <v>145</v>
      </c>
      <c r="R62" s="102">
        <v>19</v>
      </c>
    </row>
    <row r="63" spans="1:18">
      <c r="A63" s="111">
        <v>15</v>
      </c>
      <c r="B63" s="106"/>
      <c r="C63" s="19"/>
      <c r="D63" s="100">
        <v>27</v>
      </c>
      <c r="E63" s="100">
        <v>28</v>
      </c>
      <c r="F63" s="99">
        <v>27</v>
      </c>
      <c r="H63" s="111">
        <v>5</v>
      </c>
      <c r="I63" s="103">
        <v>24</v>
      </c>
      <c r="J63" s="19"/>
      <c r="K63" s="100">
        <v>17</v>
      </c>
      <c r="L63" s="102">
        <v>22</v>
      </c>
      <c r="N63" s="111">
        <v>7</v>
      </c>
      <c r="O63" s="103">
        <v>22</v>
      </c>
      <c r="P63" s="19"/>
      <c r="Q63" s="148" t="s">
        <v>145</v>
      </c>
      <c r="R63" s="119" t="s">
        <v>145</v>
      </c>
    </row>
    <row r="64" spans="1:18">
      <c r="A64" s="111">
        <v>16</v>
      </c>
      <c r="B64" s="95"/>
      <c r="C64" s="19"/>
      <c r="D64" s="100">
        <v>28</v>
      </c>
      <c r="E64" s="100">
        <v>29</v>
      </c>
      <c r="F64" s="99">
        <v>28</v>
      </c>
      <c r="H64" s="111">
        <v>6</v>
      </c>
      <c r="I64" s="103">
        <v>25</v>
      </c>
      <c r="J64" s="19"/>
      <c r="K64" s="100">
        <v>18</v>
      </c>
      <c r="L64" s="102">
        <v>23</v>
      </c>
      <c r="N64" s="111">
        <v>8</v>
      </c>
      <c r="O64" s="106"/>
      <c r="P64" s="19"/>
      <c r="Q64" s="148" t="s">
        <v>145</v>
      </c>
      <c r="R64" s="119" t="s">
        <v>145</v>
      </c>
    </row>
    <row r="65" spans="1:18" ht="13.5" thickBot="1">
      <c r="A65" s="112">
        <v>17</v>
      </c>
      <c r="B65" s="101"/>
      <c r="C65" s="73"/>
      <c r="D65" s="151">
        <v>29</v>
      </c>
      <c r="E65" s="152"/>
      <c r="F65" s="176">
        <v>29</v>
      </c>
      <c r="H65" s="111">
        <v>7</v>
      </c>
      <c r="I65" s="103">
        <v>26</v>
      </c>
      <c r="J65" s="19"/>
      <c r="K65" s="100">
        <v>19</v>
      </c>
      <c r="L65" s="102">
        <v>24</v>
      </c>
      <c r="N65" s="111">
        <v>9</v>
      </c>
      <c r="O65" s="95"/>
      <c r="P65" s="19"/>
      <c r="Q65" s="95"/>
      <c r="R65" s="119" t="s">
        <v>145</v>
      </c>
    </row>
    <row r="66" spans="1:18">
      <c r="A66" s="111"/>
      <c r="B66" s="95"/>
      <c r="C66" s="19"/>
      <c r="D66" s="106"/>
      <c r="E66" s="106"/>
      <c r="F66" s="106"/>
      <c r="G66" s="106"/>
      <c r="H66" s="111">
        <v>8</v>
      </c>
      <c r="I66" s="103">
        <v>27</v>
      </c>
      <c r="J66" s="19"/>
      <c r="K66" s="103">
        <v>26</v>
      </c>
      <c r="L66" s="102">
        <v>25</v>
      </c>
      <c r="N66" s="111">
        <v>10</v>
      </c>
      <c r="O66" s="95"/>
      <c r="P66" s="19"/>
      <c r="Q66" s="95"/>
      <c r="R66" s="119" t="s">
        <v>145</v>
      </c>
    </row>
    <row r="67" spans="1:18">
      <c r="A67" s="115"/>
      <c r="B67" s="95"/>
      <c r="C67" s="19"/>
      <c r="D67" s="95"/>
      <c r="E67" s="106"/>
      <c r="F67" s="106"/>
      <c r="G67" s="106"/>
      <c r="H67" s="111">
        <v>9</v>
      </c>
      <c r="I67" s="103">
        <v>28</v>
      </c>
      <c r="J67" s="19"/>
      <c r="K67" s="103">
        <v>27</v>
      </c>
      <c r="L67" s="102">
        <v>26</v>
      </c>
      <c r="N67" s="111"/>
      <c r="O67" s="95"/>
      <c r="P67" s="19"/>
      <c r="Q67" s="95"/>
      <c r="R67" s="96"/>
    </row>
    <row r="68" spans="1:18">
      <c r="H68" s="111">
        <v>10</v>
      </c>
      <c r="I68" s="103">
        <v>29</v>
      </c>
      <c r="J68" s="19"/>
      <c r="K68" s="103">
        <v>28</v>
      </c>
      <c r="L68" s="102">
        <v>27</v>
      </c>
      <c r="N68" s="111" t="s">
        <v>40</v>
      </c>
      <c r="O68" s="106"/>
      <c r="P68" s="149"/>
      <c r="Q68" s="106"/>
      <c r="R68" s="107"/>
    </row>
    <row r="69" spans="1:18">
      <c r="H69" s="111">
        <v>11</v>
      </c>
      <c r="I69" s="95"/>
      <c r="J69" s="19"/>
      <c r="K69" s="103">
        <v>29</v>
      </c>
      <c r="L69" s="102">
        <v>28</v>
      </c>
      <c r="N69" s="111">
        <v>1</v>
      </c>
      <c r="O69" s="108">
        <v>23</v>
      </c>
      <c r="P69" s="19"/>
      <c r="Q69" s="97">
        <v>6</v>
      </c>
      <c r="R69" s="102">
        <v>20</v>
      </c>
    </row>
    <row r="70" spans="1:18" ht="13.5" thickBot="1">
      <c r="H70" s="112">
        <v>12</v>
      </c>
      <c r="I70" s="101"/>
      <c r="J70" s="73"/>
      <c r="K70" s="101"/>
      <c r="L70" s="104">
        <v>29</v>
      </c>
      <c r="N70" s="111">
        <v>2</v>
      </c>
      <c r="O70" s="108">
        <v>24</v>
      </c>
      <c r="P70" s="19"/>
      <c r="Q70" s="97">
        <v>7</v>
      </c>
      <c r="R70" s="105">
        <v>21</v>
      </c>
    </row>
    <row r="71" spans="1:18">
      <c r="N71" s="111">
        <v>3</v>
      </c>
      <c r="O71" s="108">
        <v>25</v>
      </c>
      <c r="P71" s="19"/>
      <c r="Q71" s="100">
        <v>13</v>
      </c>
      <c r="R71" s="105">
        <v>22</v>
      </c>
    </row>
    <row r="72" spans="1:18">
      <c r="N72" s="111">
        <v>4</v>
      </c>
      <c r="O72" s="108">
        <v>26</v>
      </c>
      <c r="P72" s="19"/>
      <c r="Q72" s="100">
        <v>14</v>
      </c>
      <c r="R72" s="105">
        <v>23</v>
      </c>
    </row>
    <row r="73" spans="1:18">
      <c r="N73" s="111">
        <v>5</v>
      </c>
      <c r="O73" s="108">
        <v>27</v>
      </c>
      <c r="P73" s="19"/>
      <c r="Q73" s="100">
        <v>15</v>
      </c>
      <c r="R73" s="105">
        <v>24</v>
      </c>
    </row>
    <row r="74" spans="1:18">
      <c r="N74" s="111">
        <v>6</v>
      </c>
      <c r="O74" s="108">
        <v>28</v>
      </c>
      <c r="P74" s="19"/>
      <c r="Q74" s="103">
        <v>21</v>
      </c>
      <c r="R74" s="105">
        <v>25</v>
      </c>
    </row>
    <row r="75" spans="1:18">
      <c r="I75" s="115"/>
      <c r="J75" s="95"/>
      <c r="K75" s="19"/>
      <c r="L75" s="95"/>
      <c r="M75" s="106"/>
      <c r="N75" s="111">
        <v>7</v>
      </c>
      <c r="O75" s="108">
        <v>29</v>
      </c>
      <c r="P75" s="19"/>
      <c r="Q75" s="103">
        <v>22</v>
      </c>
      <c r="R75" s="105">
        <v>26</v>
      </c>
    </row>
    <row r="76" spans="1:18">
      <c r="I76" s="115"/>
      <c r="J76" s="95"/>
      <c r="K76" s="19"/>
      <c r="L76" s="95"/>
      <c r="M76" s="106"/>
      <c r="N76" s="111">
        <v>8</v>
      </c>
      <c r="O76" s="95"/>
      <c r="P76" s="19"/>
      <c r="Q76" s="108">
        <v>28</v>
      </c>
      <c r="R76" s="105">
        <v>27</v>
      </c>
    </row>
    <row r="77" spans="1:18">
      <c r="I77" s="115"/>
      <c r="J77" s="95"/>
      <c r="K77" s="19"/>
      <c r="L77" s="95"/>
      <c r="M77" s="106"/>
      <c r="N77" s="111">
        <v>9</v>
      </c>
      <c r="O77" s="95"/>
      <c r="P77" s="19"/>
      <c r="Q77" s="108">
        <v>29</v>
      </c>
      <c r="R77" s="105">
        <v>28</v>
      </c>
    </row>
    <row r="78" spans="1:18" ht="13.5" thickBot="1">
      <c r="N78" s="112">
        <v>10</v>
      </c>
      <c r="O78" s="101"/>
      <c r="P78" s="73"/>
      <c r="Q78" s="101"/>
      <c r="R78" s="109">
        <v>29</v>
      </c>
    </row>
    <row r="86" spans="14:18">
      <c r="N86" s="115"/>
      <c r="O86" s="95"/>
      <c r="P86" s="19"/>
      <c r="Q86" s="95"/>
      <c r="R86" s="106"/>
    </row>
    <row r="87" spans="14:18">
      <c r="N87" s="115"/>
      <c r="O87" s="95"/>
      <c r="P87" s="19"/>
      <c r="Q87" s="95"/>
      <c r="R87" s="106"/>
    </row>
    <row r="88" spans="14:18">
      <c r="N88" s="115"/>
      <c r="O88" s="95"/>
      <c r="P88" s="19"/>
      <c r="Q88" s="95"/>
      <c r="R88" s="106"/>
    </row>
    <row r="89" spans="14:18">
      <c r="N89" s="115"/>
      <c r="O89" s="95"/>
      <c r="P89" s="19"/>
      <c r="Q89" s="95"/>
      <c r="R89" s="106"/>
    </row>
    <row r="90" spans="14:18">
      <c r="N90" s="115"/>
      <c r="O90" s="95"/>
      <c r="P90" s="19"/>
      <c r="Q90" s="95"/>
      <c r="R90" s="106"/>
    </row>
    <row r="91" spans="14:18">
      <c r="N91" s="115"/>
      <c r="O91" s="95"/>
      <c r="P91" s="19"/>
      <c r="Q91" s="95"/>
      <c r="R91" s="106"/>
    </row>
    <row r="92" spans="14:18">
      <c r="N92" s="115"/>
      <c r="O92" s="95"/>
      <c r="P92" s="19"/>
      <c r="Q92" s="95"/>
      <c r="R92" s="106"/>
    </row>
    <row r="93" spans="14:18">
      <c r="N93" s="115"/>
      <c r="O93" s="95"/>
      <c r="P93" s="19"/>
      <c r="Q93" s="95"/>
      <c r="R93" s="106"/>
    </row>
  </sheetData>
  <sheetProtection password="B280" sheet="1" objects="1" scenarios="1"/>
  <mergeCells count="5">
    <mergeCell ref="N24:R24"/>
    <mergeCell ref="Q25:R25"/>
    <mergeCell ref="E26:F26"/>
    <mergeCell ref="A24:F24"/>
    <mergeCell ref="H24:L24"/>
  </mergeCells>
  <phoneticPr fontId="0"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8:CL94"/>
  <sheetViews>
    <sheetView topLeftCell="B8" workbookViewId="0">
      <pane xSplit="2" ySplit="2" topLeftCell="D10" activePane="bottomRight" state="frozen"/>
      <selection activeCell="B8" sqref="B8"/>
      <selection pane="topRight" activeCell="D8" sqref="D8"/>
      <selection pane="bottomLeft" activeCell="B10" sqref="B10"/>
      <selection pane="bottomRight" activeCell="D10" sqref="D10"/>
    </sheetView>
  </sheetViews>
  <sheetFormatPr defaultColWidth="9.140625" defaultRowHeight="12.75"/>
  <cols>
    <col min="2" max="2" width="9.140625" style="12"/>
    <col min="3" max="3" width="5.7109375" style="12" bestFit="1" customWidth="1"/>
    <col min="4" max="5" width="6.140625" bestFit="1" customWidth="1"/>
    <col min="6" max="6" width="6" customWidth="1"/>
    <col min="7" max="7" width="4.5703125" bestFit="1" customWidth="1"/>
    <col min="8" max="9" width="5.28515625" bestFit="1" customWidth="1"/>
    <col min="10" max="11" width="5.140625" bestFit="1" customWidth="1"/>
    <col min="12" max="12" width="2" customWidth="1"/>
    <col min="13" max="44" width="3" bestFit="1" customWidth="1"/>
    <col min="45" max="45" width="9.140625" style="36"/>
    <col min="46" max="46" width="5.7109375" style="191" bestFit="1" customWidth="1"/>
    <col min="48" max="49" width="3.42578125" customWidth="1"/>
    <col min="50" max="53" width="3" style="12" bestFit="1" customWidth="1"/>
    <col min="54" max="57" width="2" style="12" bestFit="1" customWidth="1"/>
    <col min="58" max="58" width="3.5703125" style="12" customWidth="1"/>
    <col min="59" max="90" width="3" style="12" bestFit="1" customWidth="1"/>
  </cols>
  <sheetData>
    <row r="8" spans="2:90">
      <c r="C8" s="62" t="s">
        <v>96</v>
      </c>
      <c r="L8" t="s">
        <v>99</v>
      </c>
      <c r="AT8" s="62" t="s">
        <v>96</v>
      </c>
      <c r="AU8" t="s">
        <v>226</v>
      </c>
      <c r="BF8" s="12" t="s">
        <v>99</v>
      </c>
    </row>
    <row r="9" spans="2:90" s="12" customFormat="1">
      <c r="D9" s="61">
        <v>1</v>
      </c>
      <c r="E9" s="61">
        <v>2</v>
      </c>
      <c r="F9" s="61">
        <v>3</v>
      </c>
      <c r="G9" s="61">
        <v>4</v>
      </c>
      <c r="H9" s="61">
        <v>5</v>
      </c>
      <c r="I9" s="61">
        <v>6</v>
      </c>
      <c r="J9" s="61">
        <v>7</v>
      </c>
      <c r="K9" s="61">
        <v>8</v>
      </c>
      <c r="L9" s="61">
        <v>9</v>
      </c>
      <c r="M9" s="61">
        <v>10</v>
      </c>
      <c r="N9" s="61">
        <v>11</v>
      </c>
      <c r="O9" s="61">
        <v>12</v>
      </c>
      <c r="P9" s="61">
        <v>13</v>
      </c>
      <c r="Q9" s="61">
        <v>14</v>
      </c>
      <c r="R9" s="61">
        <v>15</v>
      </c>
      <c r="S9" s="61">
        <v>16</v>
      </c>
      <c r="T9" s="61">
        <v>17</v>
      </c>
      <c r="U9" s="61">
        <v>18</v>
      </c>
      <c r="V9" s="61">
        <v>19</v>
      </c>
      <c r="W9" s="61">
        <v>20</v>
      </c>
      <c r="X9" s="61">
        <v>21</v>
      </c>
      <c r="Y9" s="61">
        <v>22</v>
      </c>
      <c r="Z9" s="61">
        <v>23</v>
      </c>
      <c r="AA9" s="61">
        <v>24</v>
      </c>
      <c r="AB9" s="61">
        <v>25</v>
      </c>
      <c r="AC9" s="61">
        <v>26</v>
      </c>
      <c r="AD9" s="61">
        <v>27</v>
      </c>
      <c r="AE9" s="61">
        <v>28</v>
      </c>
      <c r="AF9" s="61">
        <v>29</v>
      </c>
      <c r="AG9" s="61">
        <v>30</v>
      </c>
      <c r="AH9" s="61">
        <v>31</v>
      </c>
      <c r="AI9" s="61">
        <v>32</v>
      </c>
      <c r="AJ9" s="61">
        <v>33</v>
      </c>
      <c r="AK9" s="61">
        <v>34</v>
      </c>
      <c r="AL9" s="61">
        <v>35</v>
      </c>
      <c r="AM9" s="61">
        <v>36</v>
      </c>
      <c r="AN9" s="61">
        <v>37</v>
      </c>
      <c r="AO9" s="61">
        <v>38</v>
      </c>
      <c r="AP9" s="61">
        <v>39</v>
      </c>
      <c r="AQ9" s="61">
        <v>40</v>
      </c>
      <c r="AR9" s="61">
        <v>41</v>
      </c>
      <c r="AS9" s="38"/>
      <c r="AT9" s="191"/>
      <c r="AX9" s="61">
        <v>1</v>
      </c>
      <c r="AY9" s="61">
        <v>2</v>
      </c>
      <c r="AZ9" s="61">
        <v>3</v>
      </c>
      <c r="BA9" s="61">
        <v>4</v>
      </c>
      <c r="BB9" s="61">
        <v>5</v>
      </c>
      <c r="BC9" s="61">
        <v>6</v>
      </c>
      <c r="BD9" s="61">
        <v>7</v>
      </c>
      <c r="BE9" s="61">
        <v>8</v>
      </c>
      <c r="BF9" s="61">
        <v>9</v>
      </c>
      <c r="BG9" s="61">
        <v>10</v>
      </c>
      <c r="BH9" s="61">
        <v>11</v>
      </c>
      <c r="BI9" s="61">
        <v>12</v>
      </c>
      <c r="BJ9" s="61">
        <v>13</v>
      </c>
      <c r="BK9" s="61">
        <v>14</v>
      </c>
      <c r="BL9" s="61">
        <v>15</v>
      </c>
      <c r="BM9" s="61">
        <v>16</v>
      </c>
      <c r="BN9" s="61">
        <v>17</v>
      </c>
      <c r="BO9" s="61">
        <v>18</v>
      </c>
      <c r="BP9" s="61">
        <v>19</v>
      </c>
      <c r="BQ9" s="61">
        <v>20</v>
      </c>
      <c r="BR9" s="61">
        <v>21</v>
      </c>
      <c r="BS9" s="61">
        <v>22</v>
      </c>
      <c r="BT9" s="61">
        <v>23</v>
      </c>
      <c r="BU9" s="61">
        <v>24</v>
      </c>
      <c r="BV9" s="61">
        <v>25</v>
      </c>
      <c r="BW9" s="61">
        <v>26</v>
      </c>
      <c r="BX9" s="61">
        <v>27</v>
      </c>
      <c r="BY9" s="61">
        <v>28</v>
      </c>
      <c r="BZ9" s="61">
        <v>29</v>
      </c>
      <c r="CA9" s="61">
        <v>30</v>
      </c>
      <c r="CB9" s="61">
        <v>31</v>
      </c>
      <c r="CC9" s="61">
        <v>32</v>
      </c>
      <c r="CD9" s="61">
        <v>33</v>
      </c>
      <c r="CE9" s="61">
        <v>34</v>
      </c>
      <c r="CF9" s="61">
        <v>35</v>
      </c>
      <c r="CG9" s="61">
        <v>36</v>
      </c>
      <c r="CH9" s="61">
        <v>37</v>
      </c>
      <c r="CI9" s="61">
        <v>38</v>
      </c>
      <c r="CJ9" s="61">
        <v>39</v>
      </c>
      <c r="CK9" s="61">
        <v>40</v>
      </c>
      <c r="CL9" s="61">
        <v>41</v>
      </c>
    </row>
    <row r="10" spans="2:90">
      <c r="B10" s="12">
        <v>1</v>
      </c>
      <c r="C10" s="62" t="str">
        <f>IF('Score Sheet'!C10="","",'Score Sheet'!C10)</f>
        <v>96</v>
      </c>
      <c r="D10" s="12" t="str">
        <f>'Race results'!$F$159</f>
        <v>DAFT!</v>
      </c>
      <c r="E10" s="12" t="str">
        <f>'Race results'!$F$159</f>
        <v>DAFT!</v>
      </c>
      <c r="F10" s="17" t="str">
        <f>IF('Score Sheet'!J10="","R",IF('Race results'!$C$32&gt;0,'Race results'!$F$159,ROUND(AVERAGE('Score Sheet'!$I10:J10),1)))</f>
        <v>R</v>
      </c>
      <c r="G10" s="17" t="str">
        <f>IF('Score Sheet'!K10="","R",IF('Race results'!$C$32&gt;0,ROUND(AVERAGE('Score Sheet'!$J10:K10),1),ROUND(AVERAGE('Score Sheet'!$I10:K10),1)))</f>
        <v>R</v>
      </c>
      <c r="H10" s="17" t="str">
        <f>IF('Score Sheet'!L10="","R",IF('Race results'!$C$32&gt;0,ROUND(AVERAGE('Score Sheet'!$J10:L10),1),ROUND(AVERAGE('Score Sheet'!$I10:L10),1)))</f>
        <v>R</v>
      </c>
      <c r="I10" s="17" t="str">
        <f>IF('Score Sheet'!M10="","R",IF('Race results'!$C$32&gt;0,ROUND(AVERAGE('Score Sheet'!$J10:M10),1),ROUND(AVERAGE('Score Sheet'!$I10:M10),1)))</f>
        <v>R</v>
      </c>
      <c r="J10" s="17" t="str">
        <f>IF('Score Sheet'!N10="","R",IF('Race results'!$C$32&gt;0,ROUND(AVERAGE('Score Sheet'!$J10:N10),1),ROUND(AVERAGE('Score Sheet'!$I10:N10),1)))</f>
        <v>R</v>
      </c>
      <c r="K10" s="17" t="str">
        <f>IF('Score Sheet'!O10="","R",IF('Race results'!$C$32&gt;0,ROUND(AVERAGE('Score Sheet'!$J10:O10),1),ROUND(AVERAGE('Score Sheet'!$I10:O10),1)))</f>
        <v>R</v>
      </c>
      <c r="L10" s="17" t="str">
        <f>IF('Score Sheet'!P10="","R",IF('Race results'!$C$32&gt;0,ROUND(AVERAGE('Score Sheet'!$J10:P10),1),ROUND(AVERAGE('Score Sheet'!$I10:P10),1)))</f>
        <v>R</v>
      </c>
      <c r="M10" s="17" t="str">
        <f>IF('Score Sheet'!Q10="","R",IF('Race results'!$C$32&gt;0,ROUND(AVERAGE('Score Sheet'!$J10:Q10),1),ROUND(AVERAGE('Score Sheet'!$I10:Q10),1)))</f>
        <v>R</v>
      </c>
      <c r="N10" s="17" t="str">
        <f>IF('Score Sheet'!R10="","R",IF('Race results'!$C$32&gt;0,ROUND(AVERAGE('Score Sheet'!$J10:R10),1),ROUND(AVERAGE('Score Sheet'!$I10:R10),1)))</f>
        <v>R</v>
      </c>
      <c r="O10" s="17" t="str">
        <f>IF('Score Sheet'!S10="","R",IF('Race results'!$C$32&gt;0,ROUND(AVERAGE('Score Sheet'!$J10:S10),1),ROUND(AVERAGE('Score Sheet'!$I10:S10),1)))</f>
        <v>R</v>
      </c>
      <c r="P10" s="17" t="str">
        <f>IF('Score Sheet'!T10="","R",IF('Race results'!$C$32&gt;0,ROUND(AVERAGE('Score Sheet'!$J10:T10),1),ROUND(AVERAGE('Score Sheet'!$I10:T10),1)))</f>
        <v>R</v>
      </c>
      <c r="Q10" s="17" t="str">
        <f>IF('Score Sheet'!U10="","R",IF('Race results'!$C$32&gt;0,ROUND(AVERAGE('Score Sheet'!$J10:U10),1),ROUND(AVERAGE('Score Sheet'!$I10:U10),1)))</f>
        <v>R</v>
      </c>
      <c r="R10" s="17" t="str">
        <f>IF('Score Sheet'!V10="","R",IF('Race results'!$C$32&gt;0,ROUND(AVERAGE('Score Sheet'!$J10:V10),1),ROUND(AVERAGE('Score Sheet'!$I10:V10),1)))</f>
        <v>R</v>
      </c>
      <c r="S10" s="17" t="str">
        <f>IF('Score Sheet'!W10="","R",IF('Race results'!$C$32&gt;0,ROUND(AVERAGE('Score Sheet'!$J10:W10),1),ROUND(AVERAGE('Score Sheet'!$I10:W10),1)))</f>
        <v>R</v>
      </c>
      <c r="T10" s="17" t="str">
        <f>IF('Score Sheet'!X10="","R",IF('Race results'!$C$32&gt;0,ROUND(AVERAGE('Score Sheet'!$J10:X10),1),ROUND(AVERAGE('Score Sheet'!$I10:X10),1)))</f>
        <v>R</v>
      </c>
      <c r="U10" s="17" t="str">
        <f>IF('Score Sheet'!Y10="","R",IF('Race results'!$C$32&gt;0,ROUND(AVERAGE('Score Sheet'!$J10:Y10),1),ROUND(AVERAGE('Score Sheet'!$I10:Y10),1)))</f>
        <v>R</v>
      </c>
      <c r="V10" s="17" t="str">
        <f>IF('Score Sheet'!Z10="","R",IF('Race results'!$C$32&gt;0,ROUND(AVERAGE('Score Sheet'!$J10:Z10),1),ROUND(AVERAGE('Score Sheet'!$I10:Z10),1)))</f>
        <v>R</v>
      </c>
      <c r="W10" s="17" t="str">
        <f>IF('Score Sheet'!AA10="","R",IF('Race results'!$C$32&gt;0,ROUND(AVERAGE('Score Sheet'!$J10:AA10),1),ROUND(AVERAGE('Score Sheet'!$I10:AA10),1)))</f>
        <v>R</v>
      </c>
      <c r="X10" s="17" t="str">
        <f>IF('Score Sheet'!AB10="","R",IF('Race results'!$C$32&gt;0,ROUND(AVERAGE('Score Sheet'!$J10:AB10),1),ROUND(AVERAGE('Score Sheet'!$I10:AB10),1)))</f>
        <v>R</v>
      </c>
      <c r="Y10" s="17" t="str">
        <f>IF('Score Sheet'!AC10="","R",IF('Race results'!$C$32&gt;0,ROUND(AVERAGE('Score Sheet'!$J10:AC10),1),ROUND(AVERAGE('Score Sheet'!$I10:AC10),1)))</f>
        <v>R</v>
      </c>
      <c r="Z10" s="17" t="str">
        <f>IF('Score Sheet'!AD10="","R",IF('Race results'!$C$32&gt;0,ROUND(AVERAGE('Score Sheet'!$J10:AD10),1),ROUND(AVERAGE('Score Sheet'!$I10:AD10),1)))</f>
        <v>R</v>
      </c>
      <c r="AA10" s="17" t="str">
        <f>IF('Score Sheet'!AE10="","R",IF('Race results'!$C$32&gt;0,ROUND(AVERAGE('Score Sheet'!$J10:AE10),1),ROUND(AVERAGE('Score Sheet'!$I10:AE10),1)))</f>
        <v>R</v>
      </c>
      <c r="AB10" s="17" t="str">
        <f>IF('Score Sheet'!AF10="","R",IF('Race results'!$C$32&gt;0,ROUND(AVERAGE('Score Sheet'!$J10:AF10),1),ROUND(AVERAGE('Score Sheet'!$I10:AF10),1)))</f>
        <v>R</v>
      </c>
      <c r="AC10" s="17" t="str">
        <f>IF('Score Sheet'!AG10="","R",IF('Race results'!$C$32&gt;0,ROUND(AVERAGE('Score Sheet'!$J10:AG10),1),ROUND(AVERAGE('Score Sheet'!$I10:AG10),1)))</f>
        <v>R</v>
      </c>
      <c r="AD10" s="17" t="str">
        <f>IF('Score Sheet'!AH10="","R",IF('Race results'!$C$32&gt;0,ROUND(AVERAGE('Score Sheet'!$J10:AH10),1),ROUND(AVERAGE('Score Sheet'!$I10:AH10),1)))</f>
        <v>R</v>
      </c>
      <c r="AE10" s="17" t="str">
        <f>IF('Score Sheet'!AI10="","R",IF('Race results'!$C$32&gt;0,ROUND(AVERAGE('Score Sheet'!$J10:AI10),1),ROUND(AVERAGE('Score Sheet'!$I10:AI10),1)))</f>
        <v>R</v>
      </c>
      <c r="AF10" s="17" t="str">
        <f>IF('Score Sheet'!AJ10="","R",IF('Race results'!$C$32&gt;0,ROUND(AVERAGE('Score Sheet'!$J10:AJ10),1),ROUND(AVERAGE('Score Sheet'!$I10:AJ10),1)))</f>
        <v>R</v>
      </c>
      <c r="AG10" s="17" t="str">
        <f>IF('Score Sheet'!AK10="","R",IF('Race results'!$C$32&gt;0,ROUND(AVERAGE('Score Sheet'!$J10:AK10),1),ROUND(AVERAGE('Score Sheet'!$I10:AK10),1)))</f>
        <v>R</v>
      </c>
      <c r="AH10" s="17" t="str">
        <f>IF('Score Sheet'!AL10="","R",IF('Race results'!$C$32&gt;0,ROUND(AVERAGE('Score Sheet'!$J10:AL10),1),ROUND(AVERAGE('Score Sheet'!$I10:AL10),1)))</f>
        <v>R</v>
      </c>
      <c r="AI10" s="17" t="str">
        <f>IF('Score Sheet'!AM10="","R",IF('Race results'!$C$32&gt;0,ROUND(AVERAGE('Score Sheet'!$J10:AM10),1),ROUND(AVERAGE('Score Sheet'!$I10:AM10),1)))</f>
        <v>R</v>
      </c>
      <c r="AJ10" s="17" t="str">
        <f>IF('Score Sheet'!AN10="","R",IF('Race results'!$C$32&gt;0,ROUND(AVERAGE('Score Sheet'!$J10:AN10),1),ROUND(AVERAGE('Score Sheet'!$I10:AN10),1)))</f>
        <v>R</v>
      </c>
      <c r="AK10" s="17" t="str">
        <f>IF('Score Sheet'!AO10="","R",IF('Race results'!$C$32&gt;0,ROUND(AVERAGE('Score Sheet'!$J10:AO10),1),ROUND(AVERAGE('Score Sheet'!$I10:AO10),1)))</f>
        <v>R</v>
      </c>
      <c r="AL10" s="17" t="str">
        <f>IF('Score Sheet'!AP10="","R",IF('Race results'!$C$32&gt;0,ROUND(AVERAGE('Score Sheet'!$J10:AP10),1),ROUND(AVERAGE('Score Sheet'!$I10:AP10),1)))</f>
        <v>R</v>
      </c>
      <c r="AM10" s="17" t="str">
        <f>IF('Score Sheet'!AQ10="","R",IF('Race results'!$C$32&gt;0,ROUND(AVERAGE('Score Sheet'!$J10:AQ10),1),ROUND(AVERAGE('Score Sheet'!$I10:AQ10),1)))</f>
        <v>R</v>
      </c>
      <c r="AN10" s="17" t="str">
        <f>IF('Score Sheet'!AR10="","R",IF('Race results'!$C$32&gt;0,ROUND(AVERAGE('Score Sheet'!$J10:AR10),1),ROUND(AVERAGE('Score Sheet'!$I10:AR10),1)))</f>
        <v>R</v>
      </c>
      <c r="AO10" s="17" t="str">
        <f>IF('Score Sheet'!AS10="","R",IF('Race results'!$C$32&gt;0,ROUND(AVERAGE('Score Sheet'!$J10:AS10),1),ROUND(AVERAGE('Score Sheet'!$I10:AS10),1)))</f>
        <v>R</v>
      </c>
      <c r="AP10" s="17" t="str">
        <f>IF('Score Sheet'!AT10="","R",IF('Race results'!$C$32&gt;0,ROUND(AVERAGE('Score Sheet'!$J10:AT10),1),ROUND(AVERAGE('Score Sheet'!$I10:AT10),1)))</f>
        <v>R</v>
      </c>
      <c r="AQ10" s="17" t="str">
        <f>IF('Score Sheet'!AU10="","R",IF('Race results'!$C$32&gt;0,ROUND(AVERAGE('Score Sheet'!$J10:AU10),1),ROUND(AVERAGE('Score Sheet'!$I10:AU10),1)))</f>
        <v>R</v>
      </c>
      <c r="AR10" s="17" t="str">
        <f>IF('Score Sheet'!AV10="","R",IF('Race results'!$C$32&gt;0,ROUND(AVERAGE('Score Sheet'!$J10:AV10),1),ROUND(AVERAGE('Score Sheet'!$I10:AV10),1)))</f>
        <v>R</v>
      </c>
      <c r="AT10" s="62" t="str">
        <f>C10</f>
        <v>96</v>
      </c>
      <c r="AU10" s="17" t="str">
        <f>IF(C10="","",IF('Race results'!$C$7&lt;1, "E", IF('Race results'!$C$32&gt;0,IF(COUNT(AY10:CL10)&lt;1,"R",ROUND(AVERAGE(AY10:CL10),1)),IF(COUNT(AX10:CL10)&lt;1,"R",ROUND(AVERAGE(AX10:CL10),1)))))</f>
        <v>E</v>
      </c>
      <c r="AV10" s="12"/>
      <c r="AX10" s="12" t="str">
        <f>IF($C10="","",IF(ISERROR(VLOOKUP($C10,Race01Results,2,FALSE)),"",IF(VLOOKUP($C10,Race01Results,2,FALSE)=RDGevent,"",IF(ISNUMBER(VLOOKUP($C10,Race01Results,3,FALSE)),VLOOKUP($C10,Race01Results,3,FALSE),""))))</f>
        <v/>
      </c>
      <c r="AY10" s="12" t="str">
        <f>IF($C10="","",IF(ISERROR(VLOOKUP($C10,Race02Results,2,FALSE)),"",IF(VLOOKUP($C10,Race02Results,2,FALSE)=RDGevent,"",IF(ISNUMBER(VLOOKUP($C10,Race02Results,3,FALSE)),VLOOKUP($C10,Race02Results,3,FALSE),""))))</f>
        <v/>
      </c>
      <c r="AZ10" s="12" t="str">
        <f>IF($C10="","",IF(ISERROR(VLOOKUP($C10,Race03Results,2,FALSE)),"",IF(VLOOKUP($C10,Race03Results,2,FALSE)=RDGevent,"",IF(ISNUMBER(VLOOKUP($C10,Race03Results,3,FALSE)),VLOOKUP($C10,Race03Results,3,FALSE),""))))</f>
        <v/>
      </c>
      <c r="BA10" s="12" t="str">
        <f>IF($C10="","",IF(ISERROR(VLOOKUP($C10,Race04Results,2,FALSE)),"",IF(VLOOKUP($C10,Race04Results,2,FALSE)=RDGevent,"",IF(ISNUMBER(VLOOKUP($C10,Race04Results,3,FALSE)),VLOOKUP($C10,Race04Results,3,FALSE),""))))</f>
        <v/>
      </c>
      <c r="BB10" s="12" t="str">
        <f>IF($C10="","",IF(ISERROR(VLOOKUP($C10,Race05Results,2,FALSE)),"",IF(VLOOKUP($C10,Race05Results,2,FALSE)=RDGevent,"",IF(ISNUMBER(VLOOKUP($C10,Race05Results,3,FALSE)),VLOOKUP($C10,Race05Results,3,FALSE),""))))</f>
        <v/>
      </c>
      <c r="BC10" s="12" t="str">
        <f>IF($C10="","",IF(ISERROR(VLOOKUP($C10,Race06Results,2,FALSE)),"",IF(VLOOKUP($C10,Race06Results,2,FALSE)=RDGevent,"",IF(ISNUMBER(VLOOKUP($C10,Race06Results,3,FALSE)),VLOOKUP($C10,Race06Results,3,FALSE),""))))</f>
        <v/>
      </c>
      <c r="BD10" s="12" t="str">
        <f>IF($C10="","",IF(ISERROR(VLOOKUP($C10,Race07Results,2,FALSE)),"",IF(VLOOKUP($C10,Race07Results,2,FALSE)=RDGevent,"",IF(ISNUMBER(VLOOKUP($C10,Race07Results,3,FALSE)),VLOOKUP($C10,Race07Results,3,FALSE),""))))</f>
        <v/>
      </c>
      <c r="BE10" s="12" t="str">
        <f>IF($C10="","",IF(ISERROR(VLOOKUP($C10,Race08Results,2,FALSE)),"",IF(VLOOKUP($C10,Race08Results,2,FALSE)=RDGevent,"",IF(ISNUMBER(VLOOKUP($C10,Race08Results,3,FALSE)),VLOOKUP($C10,Race08Results,3,FALSE),""))))</f>
        <v/>
      </c>
      <c r="BF10" s="12" t="str">
        <f>IF($C10="","",IF(ISERROR(VLOOKUP($C10,Race09Results,2,FALSE)),"",IF(VLOOKUP($C10,Race09Results,2,FALSE)=RDGevent,"",IF(ISNUMBER(VLOOKUP($C10,Race09Results,3,FALSE)),VLOOKUP($C10,Race09Results,3,FALSE),""))))</f>
        <v/>
      </c>
      <c r="BG10" s="12" t="str">
        <f>IF($C10="","",IF(ISERROR(VLOOKUP($C10,Race10Results,2,FALSE)),"",IF(VLOOKUP($C10,Race10Results,2,FALSE)=RDGevent,"",IF(ISNUMBER(VLOOKUP($C10,Race10Results,3,FALSE)),VLOOKUP($C10,Race10Results,3,FALSE),""))))</f>
        <v/>
      </c>
      <c r="BH10" s="12" t="str">
        <f>IF($C10="","",IF(ISERROR(VLOOKUP($C10,Race11Results,2,FALSE)),"",IF(VLOOKUP($C10,Race11Results,2,FALSE)=RDGevent,"",IF(ISNUMBER(VLOOKUP($C10,Race11Results,3,FALSE)),VLOOKUP($C10,Race11Results,3,FALSE),""))))</f>
        <v/>
      </c>
      <c r="BI10" s="12" t="str">
        <f>IF($C10="","",IF(ISERROR(VLOOKUP($C10,Race12Results,2,FALSE)),"",IF(VLOOKUP($C10,Race12Results,2,FALSE)=RDGevent,"",IF(ISNUMBER(VLOOKUP($C10,Race12Results,3,FALSE)),VLOOKUP($C10,Race12Results,3,FALSE),""))))</f>
        <v/>
      </c>
      <c r="BJ10" s="12" t="str">
        <f>IF($C10="","",IF(ISERROR(VLOOKUP($C10,Race13Results,2,FALSE)),"",IF(VLOOKUP($C10,Race13Results,2,FALSE)=RDGevent,"",IF(ISNUMBER(VLOOKUP($C10,Race13Results,3,FALSE)),VLOOKUP($C10,Race13Results,3,FALSE),""))))</f>
        <v/>
      </c>
      <c r="BK10" s="12" t="str">
        <f>IF($C10="","",IF(ISERROR(VLOOKUP($C10,Race14Results,2,FALSE)),"",IF(VLOOKUP($C10,Race14Results,2,FALSE)=RDGevent,"",IF(ISNUMBER(VLOOKUP($C10,Race14Results,3,FALSE)),VLOOKUP($C10,Race14Results,3,FALSE),""))))</f>
        <v/>
      </c>
      <c r="BL10" s="12" t="str">
        <f>IF($C10="","",IF(ISERROR(VLOOKUP($C10,Race15Results,2,FALSE)),"",IF(VLOOKUP($C10,Race15Results,2,FALSE)=RDGevent,"",IF(ISNUMBER(VLOOKUP($C10,Race15Results,3,FALSE)),VLOOKUP($C10,Race15Results,3,FALSE),""))))</f>
        <v/>
      </c>
      <c r="BM10" s="12" t="str">
        <f>IF($C10="","",IF(ISERROR(VLOOKUP($C10,Race16Results,2,FALSE)),"",IF(VLOOKUP($C10,Race16Results,2,FALSE)=RDGevent,"",IF(ISNUMBER(VLOOKUP($C10,Race16Results,3,FALSE)),VLOOKUP($C10,Race16Results,3,FALSE),""))))</f>
        <v/>
      </c>
      <c r="BN10" s="12" t="str">
        <f>IF($C10="","",IF(ISERROR(VLOOKUP($C10,Race17Results,2,FALSE)),"",IF(VLOOKUP($C10,Race17Results,2,FALSE)=RDGevent,"",IF(ISNUMBER(VLOOKUP($C10,Race17Results,3,FALSE)),VLOOKUP($C10,Race17Results,3,FALSE),""))))</f>
        <v/>
      </c>
      <c r="BO10" s="12" t="str">
        <f>IF($C10="","",IF(ISERROR(VLOOKUP($C10,Race18Results,2,FALSE)),"",IF(VLOOKUP($C10,Race18Results,2,FALSE)=RDGevent,"",IF(ISNUMBER(VLOOKUP($C10,Race18Results,3,FALSE)),VLOOKUP($C10,Race18Results,3,FALSE),""))))</f>
        <v/>
      </c>
      <c r="BP10" s="12" t="str">
        <f>IF($C10="","",IF(ISERROR(VLOOKUP($C10,Race19Results,2,FALSE)),"",IF(VLOOKUP($C10,Race19Results,2,FALSE)=RDGevent,"",IF(ISNUMBER(VLOOKUP($C10,Race19Results,3,FALSE)),VLOOKUP($C10,Race19Results,3,FALSE),""))))</f>
        <v/>
      </c>
      <c r="BQ10" s="12" t="str">
        <f>IF($C10="","",IF(ISERROR(VLOOKUP($C10,Race20Results,2,FALSE)),"",IF(VLOOKUP($C10,Race20Results,2,FALSE)=RDGevent,"",IF(ISNUMBER(VLOOKUP($C10,Race20Results,3,FALSE)),VLOOKUP($C10,Race20Results,3,FALSE),""))))</f>
        <v/>
      </c>
      <c r="BR10" s="12" t="str">
        <f>IF($C10="","",IF(ISERROR(VLOOKUP($C10,Race21Results,2,FALSE)),"",IF(VLOOKUP($C10,Race21Results,2,FALSE)=RDGevent,"",IF(ISNUMBER(VLOOKUP($C10,Race21Results,3,FALSE)),VLOOKUP($C10,Race21Results,3,FALSE),""))))</f>
        <v/>
      </c>
      <c r="BS10" s="12" t="str">
        <f>IF($C10="","",IF(ISERROR(VLOOKUP($C10,Race22Results,2,FALSE)),"",IF(VLOOKUP($C10,Race22Results,2,FALSE)=RDGevent,"",IF(ISNUMBER(VLOOKUP($C10,Race22Results,3,FALSE)),VLOOKUP($C10,Race22Results,3,FALSE),""))))</f>
        <v/>
      </c>
      <c r="BT10" s="12" t="str">
        <f>IF($C10="","",IF(ISERROR(VLOOKUP($C10,Race23Results,2,FALSE)),"",IF(VLOOKUP($C10,Race23Results,2,FALSE)=RDGevent,"",IF(ISNUMBER(VLOOKUP($C10,Race23Results,3,FALSE)),VLOOKUP($C10,Race23Results,3,FALSE),""))))</f>
        <v/>
      </c>
      <c r="BU10" s="12" t="str">
        <f>IF($C10="","",IF(ISERROR(VLOOKUP($C10,Race24Results,2,FALSE)),"",IF(VLOOKUP($C10,Race24Results,2,FALSE)=RDGevent,"",IF(ISNUMBER(VLOOKUP($C10,Race24Results,3,FALSE)),VLOOKUP($C10,Race24Results,3,FALSE),""))))</f>
        <v/>
      </c>
      <c r="BV10" s="12" t="str">
        <f>IF($C10="","",IF(ISERROR(VLOOKUP($C10,Race25Results,2,FALSE)),"",IF(VLOOKUP($C10,Race25Results,2,FALSE)=RDGevent,"",IF(ISNUMBER(VLOOKUP($C10,Race25Results,3,FALSE)),VLOOKUP($C10,Race25Results,3,FALSE),""))))</f>
        <v/>
      </c>
      <c r="BW10" s="12" t="str">
        <f>IF($C10="","",IF(ISERROR(VLOOKUP($C10,Race26Results,2,FALSE)),"",IF(VLOOKUP($C10,Race26Results,2,FALSE)=RDGevent,"",IF(ISNUMBER(VLOOKUP($C10,Race26Results,3,FALSE)),VLOOKUP($C10,Race26Results,3,FALSE),""))))</f>
        <v/>
      </c>
      <c r="BX10" s="12" t="str">
        <f>IF($C10="","",IF(ISERROR(VLOOKUP($C10,Race27Results,2,FALSE)),"",IF(VLOOKUP($C10,Race27Results,2,FALSE)=RDGevent,"",IF(ISNUMBER(VLOOKUP($C10,Race27Results,3,FALSE)),VLOOKUP($C10,Race27Results,3,FALSE),""))))</f>
        <v/>
      </c>
      <c r="BY10" s="12" t="str">
        <f>IF($C10="","",IF(ISERROR(VLOOKUP($C10,Race28Results,2,FALSE)),"",IF(VLOOKUP($C10,Race28Results,2,FALSE)=RDGevent,"",IF(ISNUMBER(VLOOKUP($C10,Race28Results,3,FALSE)),VLOOKUP($C10,Race28Results,3,FALSE),""))))</f>
        <v/>
      </c>
      <c r="BZ10" s="12" t="str">
        <f>IF($C10="","",IF(ISERROR(VLOOKUP($C10,Race29Results,2,FALSE)),"",IF(VLOOKUP($C10,Race29Results,2,FALSE)=RDGevent,"",IF(ISNUMBER(VLOOKUP($C10,Race29Results,3,FALSE)),VLOOKUP($C10,Race29Results,3,FALSE),""))))</f>
        <v/>
      </c>
      <c r="CA10" s="12" t="str">
        <f>IF($C10="","",IF(ISERROR(VLOOKUP($C10,Race30Results,2,FALSE)),"",IF(VLOOKUP($C10,Race30Results,2,FALSE)=RDGevent,"",IF(ISNUMBER(VLOOKUP($C10,Race30Results,3,FALSE)),VLOOKUP($C10,Race30Results,3,FALSE),""))))</f>
        <v/>
      </c>
      <c r="CB10" s="12" t="str">
        <f>IF($C10="","",IF(ISERROR(VLOOKUP($C10,Race31Results,2,FALSE)),"",IF(VLOOKUP($C10,Race31Results,2,FALSE)=RDGevent,"",IF(ISNUMBER(VLOOKUP($C10,Race31Results,3,FALSE)),VLOOKUP($C10,Race31Results,3,FALSE),""))))</f>
        <v/>
      </c>
      <c r="CC10" s="12" t="str">
        <f>IF($C10="","",IF(ISERROR(VLOOKUP($C10,Race32Results,2,FALSE)),"",IF(VLOOKUP($C10,Race32Results,2,FALSE)=RDGevent,"",IF(ISNUMBER(VLOOKUP($C10,Race32Results,3,FALSE)),VLOOKUP($C10,Race32Results,3,FALSE),""))))</f>
        <v/>
      </c>
      <c r="CD10" s="12" t="str">
        <f>IF($C10="","",IF(ISERROR(VLOOKUP($C10,Race33Results,2,FALSE)),"",IF(VLOOKUP($C10,Race33Results,2,FALSE)=RDGevent,"",IF(ISNUMBER(VLOOKUP($C10,Race33Results,3,FALSE)),VLOOKUP($C10,Race33Results,3,FALSE),""))))</f>
        <v/>
      </c>
      <c r="CE10" s="12" t="str">
        <f>IF($C10="","",IF(ISERROR(VLOOKUP($C10,Race34Results,2,FALSE)),"",IF(VLOOKUP($C10,Race34Results,2,FALSE)=RDGevent,"",IF(ISNUMBER(VLOOKUP($C10,Race34Results,3,FALSE)),VLOOKUP($C10,Race34Results,3,FALSE),""))))</f>
        <v/>
      </c>
      <c r="CF10" s="12" t="str">
        <f>IF($C10="","",IF(ISERROR(VLOOKUP($C10,Race35Results,2,FALSE)),"",IF(VLOOKUP($C10,Race35Results,2,FALSE)=RDGevent,"",IF(ISNUMBER(VLOOKUP($C10,Race35Results,3,FALSE)),VLOOKUP($C10,Race35Results,3,FALSE),""))))</f>
        <v/>
      </c>
      <c r="CG10" s="12" t="str">
        <f>IF($C10="","",IF(ISERROR(VLOOKUP($C10,Race36Results,2,FALSE)),"",IF(VLOOKUP($C10,Race36Results,2,FALSE)=RDGevent,"",IF(ISNUMBER(VLOOKUP($C10,Race36Results,3,FALSE)),VLOOKUP($C10,Race36Results,3,FALSE),""))))</f>
        <v/>
      </c>
      <c r="CH10" s="12" t="str">
        <f>IF($C10="","",IF(ISERROR(VLOOKUP($C10,Race37Results,2,FALSE)),"",IF(VLOOKUP($C10,Race37Results,2,FALSE)=RDGevent,"",IF(ISNUMBER(VLOOKUP($C10,Race37Results,3,FALSE)),VLOOKUP($C10,Race37Results,3,FALSE),""))))</f>
        <v/>
      </c>
      <c r="CI10" s="12" t="str">
        <f>IF($C10="","",IF(ISERROR(VLOOKUP($C10,Race38Results,2,FALSE)),"",IF(VLOOKUP($C10,Race38Results,2,FALSE)=RDGevent,"",IF(ISNUMBER(VLOOKUP($C10,Race38Results,3,FALSE)),VLOOKUP($C10,Race38Results,3,FALSE),""))))</f>
        <v/>
      </c>
      <c r="CJ10" s="12" t="str">
        <f>IF($C10="","",IF(ISERROR(VLOOKUP($C10,Race39Results,2,FALSE)),"",IF(VLOOKUP($C10,Race39Results,2,FALSE)=RDGevent,"",IF(ISNUMBER(VLOOKUP($C10,Race39Results,3,FALSE)),VLOOKUP($C10,Race39Results,3,FALSE),""))))</f>
        <v/>
      </c>
      <c r="CK10" s="12" t="str">
        <f>IF($C10="","",IF(ISERROR(VLOOKUP($C10,Race40Results,2,FALSE)),"",IF(VLOOKUP($C10,Race40Results,2,FALSE)=RDGevent,"",IF(ISNUMBER(VLOOKUP($C10,Race40Results,3,FALSE)),VLOOKUP($C10,Race40Results,3,FALSE),""))))</f>
        <v/>
      </c>
      <c r="CL10" s="12" t="str">
        <f>IF($C10="","",IF(ISERROR(VLOOKUP($C10,Race41Results,2,FALSE)),"",IF(VLOOKUP($C10,Race41Results,2,FALSE)=RDGevent,"",IF(ISNUMBER(VLOOKUP($C10,Race41Results,3,FALSE)),VLOOKUP($C10,Race41Results,3,FALSE),""))))</f>
        <v/>
      </c>
    </row>
    <row r="11" spans="2:90">
      <c r="B11" s="12">
        <v>2</v>
      </c>
      <c r="C11" s="62" t="str">
        <f>IF('Score Sheet'!C11="","",'Score Sheet'!C11)</f>
        <v/>
      </c>
      <c r="D11" s="12" t="str">
        <f>'Race results'!$F$159</f>
        <v>DAFT!</v>
      </c>
      <c r="E11" s="12" t="str">
        <f>'Race results'!$F$159</f>
        <v>DAFT!</v>
      </c>
      <c r="F11" s="17" t="str">
        <f>IF('Score Sheet'!J11="","R",IF('Race results'!$C$32&gt;0,'Race results'!$F$159,ROUND(AVERAGE('Score Sheet'!$I11:J11),1)))</f>
        <v>R</v>
      </c>
      <c r="G11" s="17" t="str">
        <f>IF('Score Sheet'!K11="","R",IF('Race results'!$C$32&gt;0,ROUND(AVERAGE('Score Sheet'!$J11:K11),1),ROUND(AVERAGE('Score Sheet'!$I11:K11),1)))</f>
        <v>R</v>
      </c>
      <c r="H11" s="17" t="str">
        <f>IF('Score Sheet'!L11="","R",IF('Race results'!$C$32&gt;0,ROUND(AVERAGE('Score Sheet'!$J11:L11),1),ROUND(AVERAGE('Score Sheet'!$I11:L11),1)))</f>
        <v>R</v>
      </c>
      <c r="I11" s="17" t="str">
        <f>IF('Score Sheet'!M11="","R",IF('Race results'!$C$32&gt;0,ROUND(AVERAGE('Score Sheet'!$J11:M11),1),ROUND(AVERAGE('Score Sheet'!$I11:M11),1)))</f>
        <v>R</v>
      </c>
      <c r="J11" s="17" t="str">
        <f>IF('Score Sheet'!N11="","R",IF('Race results'!$C$32&gt;0,ROUND(AVERAGE('Score Sheet'!$J11:N11),1),ROUND(AVERAGE('Score Sheet'!$I11:N11),1)))</f>
        <v>R</v>
      </c>
      <c r="K11" s="17" t="str">
        <f>IF('Score Sheet'!O11="","R",IF('Race results'!$C$32&gt;0,ROUND(AVERAGE('Score Sheet'!$J11:O11),1),ROUND(AVERAGE('Score Sheet'!$I11:O11),1)))</f>
        <v>R</v>
      </c>
      <c r="L11" s="17" t="str">
        <f>IF('Score Sheet'!P11="","R",IF('Race results'!$C$32&gt;0,ROUND(AVERAGE('Score Sheet'!$J11:P11),1),ROUND(AVERAGE('Score Sheet'!$I11:P11),1)))</f>
        <v>R</v>
      </c>
      <c r="M11" s="17" t="str">
        <f>IF('Score Sheet'!Q11="","R",IF('Race results'!$C$32&gt;0,ROUND(AVERAGE('Score Sheet'!$J11:Q11),1),ROUND(AVERAGE('Score Sheet'!$I11:Q11),1)))</f>
        <v>R</v>
      </c>
      <c r="N11" s="17" t="str">
        <f>IF('Score Sheet'!R11="","R",IF('Race results'!$C$32&gt;0,ROUND(AVERAGE('Score Sheet'!$J11:R11),1),ROUND(AVERAGE('Score Sheet'!$I11:R11),1)))</f>
        <v>R</v>
      </c>
      <c r="O11" s="17" t="str">
        <f>IF('Score Sheet'!S11="","R",IF('Race results'!$C$32&gt;0,ROUND(AVERAGE('Score Sheet'!$J11:S11),1),ROUND(AVERAGE('Score Sheet'!$I11:S11),1)))</f>
        <v>R</v>
      </c>
      <c r="P11" s="17" t="str">
        <f>IF('Score Sheet'!T11="","R",IF('Race results'!$C$32&gt;0,ROUND(AVERAGE('Score Sheet'!$J11:T11),1),ROUND(AVERAGE('Score Sheet'!$I11:T11),1)))</f>
        <v>R</v>
      </c>
      <c r="Q11" s="17" t="str">
        <f>IF('Score Sheet'!U11="","R",IF('Race results'!$C$32&gt;0,ROUND(AVERAGE('Score Sheet'!$J11:U11),1),ROUND(AVERAGE('Score Sheet'!$I11:U11),1)))</f>
        <v>R</v>
      </c>
      <c r="R11" s="17" t="str">
        <f>IF('Score Sheet'!V11="","R",IF('Race results'!$C$32&gt;0,ROUND(AVERAGE('Score Sheet'!$J11:V11),1),ROUND(AVERAGE('Score Sheet'!$I11:V11),1)))</f>
        <v>R</v>
      </c>
      <c r="S11" s="17" t="str">
        <f>IF('Score Sheet'!W11="","R",IF('Race results'!$C$32&gt;0,ROUND(AVERAGE('Score Sheet'!$J11:W11),1),ROUND(AVERAGE('Score Sheet'!$I11:W11),1)))</f>
        <v>R</v>
      </c>
      <c r="T11" s="17" t="str">
        <f>IF('Score Sheet'!X11="","R",IF('Race results'!$C$32&gt;0,ROUND(AVERAGE('Score Sheet'!$J11:X11),1),ROUND(AVERAGE('Score Sheet'!$I11:X11),1)))</f>
        <v>R</v>
      </c>
      <c r="U11" s="17" t="str">
        <f>IF('Score Sheet'!Y11="","R",IF('Race results'!$C$32&gt;0,ROUND(AVERAGE('Score Sheet'!$J11:Y11),1),ROUND(AVERAGE('Score Sheet'!$I11:Y11),1)))</f>
        <v>R</v>
      </c>
      <c r="V11" s="17" t="str">
        <f>IF('Score Sheet'!Z11="","R",IF('Race results'!$C$32&gt;0,ROUND(AVERAGE('Score Sheet'!$J11:Z11),1),ROUND(AVERAGE('Score Sheet'!$I11:Z11),1)))</f>
        <v>R</v>
      </c>
      <c r="W11" s="17" t="str">
        <f>IF('Score Sheet'!AA11="","R",IF('Race results'!$C$32&gt;0,ROUND(AVERAGE('Score Sheet'!$J11:AA11),1),ROUND(AVERAGE('Score Sheet'!$I11:AA11),1)))</f>
        <v>R</v>
      </c>
      <c r="X11" s="17" t="str">
        <f>IF('Score Sheet'!AB11="","R",IF('Race results'!$C$32&gt;0,ROUND(AVERAGE('Score Sheet'!$J11:AB11),1),ROUND(AVERAGE('Score Sheet'!$I11:AB11),1)))</f>
        <v>R</v>
      </c>
      <c r="Y11" s="17" t="str">
        <f>IF('Score Sheet'!AC11="","R",IF('Race results'!$C$32&gt;0,ROUND(AVERAGE('Score Sheet'!$J11:AC11),1),ROUND(AVERAGE('Score Sheet'!$I11:AC11),1)))</f>
        <v>R</v>
      </c>
      <c r="Z11" s="17" t="str">
        <f>IF('Score Sheet'!AD11="","R",IF('Race results'!$C$32&gt;0,ROUND(AVERAGE('Score Sheet'!$J11:AD11),1),ROUND(AVERAGE('Score Sheet'!$I11:AD11),1)))</f>
        <v>R</v>
      </c>
      <c r="AA11" s="17" t="str">
        <f>IF('Score Sheet'!AE11="","R",IF('Race results'!$C$32&gt;0,ROUND(AVERAGE('Score Sheet'!$J11:AE11),1),ROUND(AVERAGE('Score Sheet'!$I11:AE11),1)))</f>
        <v>R</v>
      </c>
      <c r="AB11" s="17" t="str">
        <f>IF('Score Sheet'!AF11="","R",IF('Race results'!$C$32&gt;0,ROUND(AVERAGE('Score Sheet'!$J11:AF11),1),ROUND(AVERAGE('Score Sheet'!$I11:AF11),1)))</f>
        <v>R</v>
      </c>
      <c r="AC11" s="17" t="str">
        <f>IF('Score Sheet'!AG11="","R",IF('Race results'!$C$32&gt;0,ROUND(AVERAGE('Score Sheet'!$J11:AG11),1),ROUND(AVERAGE('Score Sheet'!$I11:AG11),1)))</f>
        <v>R</v>
      </c>
      <c r="AD11" s="17" t="str">
        <f>IF('Score Sheet'!AH11="","R",IF('Race results'!$C$32&gt;0,ROUND(AVERAGE('Score Sheet'!$J11:AH11),1),ROUND(AVERAGE('Score Sheet'!$I11:AH11),1)))</f>
        <v>R</v>
      </c>
      <c r="AE11" s="17" t="str">
        <f>IF('Score Sheet'!AI11="","R",IF('Race results'!$C$32&gt;0,ROUND(AVERAGE('Score Sheet'!$J11:AI11),1),ROUND(AVERAGE('Score Sheet'!$I11:AI11),1)))</f>
        <v>R</v>
      </c>
      <c r="AF11" s="17" t="str">
        <f>IF('Score Sheet'!AJ11="","R",IF('Race results'!$C$32&gt;0,ROUND(AVERAGE('Score Sheet'!$J11:AJ11),1),ROUND(AVERAGE('Score Sheet'!$I11:AJ11),1)))</f>
        <v>R</v>
      </c>
      <c r="AG11" s="17" t="str">
        <f>IF('Score Sheet'!AK11="","R",IF('Race results'!$C$32&gt;0,ROUND(AVERAGE('Score Sheet'!$J11:AK11),1),ROUND(AVERAGE('Score Sheet'!$I11:AK11),1)))</f>
        <v>R</v>
      </c>
      <c r="AH11" s="17" t="str">
        <f>IF('Score Sheet'!AL11="","R",IF('Race results'!$C$32&gt;0,ROUND(AVERAGE('Score Sheet'!$J11:AL11),1),ROUND(AVERAGE('Score Sheet'!$I11:AL11),1)))</f>
        <v>R</v>
      </c>
      <c r="AI11" s="17" t="str">
        <f>IF('Score Sheet'!AM11="","R",IF('Race results'!$C$32&gt;0,ROUND(AVERAGE('Score Sheet'!$J11:AM11),1),ROUND(AVERAGE('Score Sheet'!$I11:AM11),1)))</f>
        <v>R</v>
      </c>
      <c r="AJ11" s="17" t="str">
        <f>IF('Score Sheet'!AN11="","R",IF('Race results'!$C$32&gt;0,ROUND(AVERAGE('Score Sheet'!$J11:AN11),1),ROUND(AVERAGE('Score Sheet'!$I11:AN11),1)))</f>
        <v>R</v>
      </c>
      <c r="AK11" s="17" t="str">
        <f>IF('Score Sheet'!AO11="","R",IF('Race results'!$C$32&gt;0,ROUND(AVERAGE('Score Sheet'!$J11:AO11),1),ROUND(AVERAGE('Score Sheet'!$I11:AO11),1)))</f>
        <v>R</v>
      </c>
      <c r="AL11" s="17" t="str">
        <f>IF('Score Sheet'!AP11="","R",IF('Race results'!$C$32&gt;0,ROUND(AVERAGE('Score Sheet'!$J11:AP11),1),ROUND(AVERAGE('Score Sheet'!$I11:AP11),1)))</f>
        <v>R</v>
      </c>
      <c r="AM11" s="17" t="str">
        <f>IF('Score Sheet'!AQ11="","R",IF('Race results'!$C$32&gt;0,ROUND(AVERAGE('Score Sheet'!$J11:AQ11),1),ROUND(AVERAGE('Score Sheet'!$I11:AQ11),1)))</f>
        <v>R</v>
      </c>
      <c r="AN11" s="17" t="str">
        <f>IF('Score Sheet'!AR11="","R",IF('Race results'!$C$32&gt;0,ROUND(AVERAGE('Score Sheet'!$J11:AR11),1),ROUND(AVERAGE('Score Sheet'!$I11:AR11),1)))</f>
        <v>R</v>
      </c>
      <c r="AO11" s="17" t="str">
        <f>IF('Score Sheet'!AS11="","R",IF('Race results'!$C$32&gt;0,ROUND(AVERAGE('Score Sheet'!$J11:AS11),1),ROUND(AVERAGE('Score Sheet'!$I11:AS11),1)))</f>
        <v>R</v>
      </c>
      <c r="AP11" s="17" t="str">
        <f>IF('Score Sheet'!AT11="","R",IF('Race results'!$C$32&gt;0,ROUND(AVERAGE('Score Sheet'!$J11:AT11),1),ROUND(AVERAGE('Score Sheet'!$I11:AT11),1)))</f>
        <v>R</v>
      </c>
      <c r="AQ11" s="17" t="str">
        <f>IF('Score Sheet'!AU11="","R",IF('Race results'!$C$32&gt;0,ROUND(AVERAGE('Score Sheet'!$J11:AU11),1),ROUND(AVERAGE('Score Sheet'!$I11:AU11),1)))</f>
        <v>R</v>
      </c>
      <c r="AR11" s="17" t="str">
        <f>IF('Score Sheet'!AV11="","R",IF('Race results'!$C$32&gt;0,ROUND(AVERAGE('Score Sheet'!$J11:AV11),1),ROUND(AVERAGE('Score Sheet'!$I11:AV11),1)))</f>
        <v>R</v>
      </c>
      <c r="AT11" s="62" t="str">
        <f t="shared" ref="AT11:AT74" si="0">C11</f>
        <v/>
      </c>
      <c r="AU11" s="17" t="str">
        <f>IF(C11="","",IF('Race results'!$C$7&lt;1, "E", IF('Race results'!$C$32&gt;0,IF(COUNT(AY11:CL11)&lt;1,"R",ROUND(AVERAGE(AY11:CL11),1)),IF(COUNT(AX11:CL11)&lt;1,"R",ROUND(AVERAGE(AX11:CL11),1)))))</f>
        <v/>
      </c>
      <c r="AV11" s="12"/>
      <c r="AX11" s="12" t="str">
        <f t="shared" ref="AX11:AX74" si="1">IF($C11="","",IF(ISERROR(VLOOKUP($C11,Race01Results,2,FALSE)),"",IF(VLOOKUP($C11,Race01Results,2,FALSE)=RDGevent,"",IF(ISNUMBER(VLOOKUP($C11,Race01Results,3,FALSE)),VLOOKUP($C11,Race01Results,3,FALSE),""))))</f>
        <v/>
      </c>
      <c r="AY11" s="12" t="str">
        <f t="shared" ref="AY11:AY74" si="2">IF($C11="","",IF(ISERROR(VLOOKUP($C11,Race02Results,2,FALSE)),"",IF(VLOOKUP($C11,Race02Results,2,FALSE)=RDGevent,"",IF(ISNUMBER(VLOOKUP($C11,Race02Results,3,FALSE)),VLOOKUP($C11,Race02Results,3,FALSE),""))))</f>
        <v/>
      </c>
      <c r="AZ11" s="12" t="str">
        <f t="shared" ref="AZ11:AZ74" si="3">IF($C11="","",IF(ISERROR(VLOOKUP($C11,Race03Results,2,FALSE)),"",IF(VLOOKUP($C11,Race03Results,2,FALSE)=RDGevent,"",IF(ISNUMBER(VLOOKUP($C11,Race03Results,3,FALSE)),VLOOKUP($C11,Race03Results,3,FALSE),""))))</f>
        <v/>
      </c>
      <c r="BA11" s="12" t="str">
        <f t="shared" ref="BA11:BA74" si="4">IF($C11="","",IF(ISERROR(VLOOKUP($C11,Race04Results,2,FALSE)),"",IF(VLOOKUP($C11,Race04Results,2,FALSE)=RDGevent,"",IF(ISNUMBER(VLOOKUP($C11,Race04Results,3,FALSE)),VLOOKUP($C11,Race04Results,3,FALSE),""))))</f>
        <v/>
      </c>
      <c r="BB11" s="12" t="str">
        <f t="shared" ref="BB11:BB74" si="5">IF($C11="","",IF(ISERROR(VLOOKUP($C11,Race05Results,2,FALSE)),"",IF(VLOOKUP($C11,Race05Results,2,FALSE)=RDGevent,"",IF(ISNUMBER(VLOOKUP($C11,Race05Results,3,FALSE)),VLOOKUP($C11,Race05Results,3,FALSE),""))))</f>
        <v/>
      </c>
      <c r="BC11" s="12" t="str">
        <f t="shared" ref="BC11:BC74" si="6">IF($C11="","",IF(ISERROR(VLOOKUP($C11,Race06Results,2,FALSE)),"",IF(VLOOKUP($C11,Race06Results,2,FALSE)=RDGevent,"",IF(ISNUMBER(VLOOKUP($C11,Race06Results,3,FALSE)),VLOOKUP($C11,Race06Results,3,FALSE),""))))</f>
        <v/>
      </c>
      <c r="BD11" s="12" t="str">
        <f t="shared" ref="BD11:BD74" si="7">IF($C11="","",IF(ISERROR(VLOOKUP($C11,Race07Results,2,FALSE)),"",IF(VLOOKUP($C11,Race07Results,2,FALSE)=RDGevent,"",IF(ISNUMBER(VLOOKUP($C11,Race07Results,3,FALSE)),VLOOKUP($C11,Race07Results,3,FALSE),""))))</f>
        <v/>
      </c>
      <c r="BE11" s="12" t="str">
        <f t="shared" ref="BE11:BE74" si="8">IF($C11="","",IF(ISERROR(VLOOKUP($C11,Race08Results,2,FALSE)),"",IF(VLOOKUP($C11,Race08Results,2,FALSE)=RDGevent,"",IF(ISNUMBER(VLOOKUP($C11,Race08Results,3,FALSE)),VLOOKUP($C11,Race08Results,3,FALSE),""))))</f>
        <v/>
      </c>
      <c r="BF11" s="12" t="str">
        <f t="shared" ref="BF11:BF74" si="9">IF($C11="","",IF(ISERROR(VLOOKUP($C11,Race09Results,2,FALSE)),"",IF(VLOOKUP($C11,Race09Results,2,FALSE)=RDGevent,"",IF(ISNUMBER(VLOOKUP($C11,Race09Results,3,FALSE)),VLOOKUP($C11,Race09Results,3,FALSE),""))))</f>
        <v/>
      </c>
      <c r="BG11" s="12" t="str">
        <f t="shared" ref="BG11:BG74" si="10">IF($C11="","",IF(ISERROR(VLOOKUP($C11,Race10Results,2,FALSE)),"",IF(VLOOKUP($C11,Race10Results,2,FALSE)=RDGevent,"",IF(ISNUMBER(VLOOKUP($C11,Race10Results,3,FALSE)),VLOOKUP($C11,Race10Results,3,FALSE),""))))</f>
        <v/>
      </c>
      <c r="BH11" s="12" t="str">
        <f t="shared" ref="BH11:BH74" si="11">IF($C11="","",IF(ISERROR(VLOOKUP($C11,Race11Results,2,FALSE)),"",IF(VLOOKUP($C11,Race11Results,2,FALSE)=RDGevent,"",IF(ISNUMBER(VLOOKUP($C11,Race11Results,3,FALSE)),VLOOKUP($C11,Race11Results,3,FALSE),""))))</f>
        <v/>
      </c>
      <c r="BI11" s="12" t="str">
        <f t="shared" ref="BI11:BI74" si="12">IF($C11="","",IF(ISERROR(VLOOKUP($C11,Race12Results,2,FALSE)),"",IF(VLOOKUP($C11,Race12Results,2,FALSE)=RDGevent,"",IF(ISNUMBER(VLOOKUP($C11,Race12Results,3,FALSE)),VLOOKUP($C11,Race12Results,3,FALSE),""))))</f>
        <v/>
      </c>
      <c r="BJ11" s="12" t="str">
        <f t="shared" ref="BJ11:BJ74" si="13">IF($C11="","",IF(ISERROR(VLOOKUP($C11,Race13Results,2,FALSE)),"",IF(VLOOKUP($C11,Race13Results,2,FALSE)=RDGevent,"",IF(ISNUMBER(VLOOKUP($C11,Race13Results,3,FALSE)),VLOOKUP($C11,Race13Results,3,FALSE),""))))</f>
        <v/>
      </c>
      <c r="BK11" s="12" t="str">
        <f t="shared" ref="BK11:BK74" si="14">IF($C11="","",IF(ISERROR(VLOOKUP($C11,Race14Results,2,FALSE)),"",IF(VLOOKUP($C11,Race14Results,2,FALSE)=RDGevent,"",IF(ISNUMBER(VLOOKUP($C11,Race14Results,3,FALSE)),VLOOKUP($C11,Race14Results,3,FALSE),""))))</f>
        <v/>
      </c>
      <c r="BL11" s="12" t="str">
        <f t="shared" ref="BL11:BL74" si="15">IF($C11="","",IF(ISERROR(VLOOKUP($C11,Race15Results,2,FALSE)),"",IF(VLOOKUP($C11,Race15Results,2,FALSE)=RDGevent,"",IF(ISNUMBER(VLOOKUP($C11,Race15Results,3,FALSE)),VLOOKUP($C11,Race15Results,3,FALSE),""))))</f>
        <v/>
      </c>
      <c r="BM11" s="12" t="str">
        <f t="shared" ref="BM11:BM74" si="16">IF($C11="","",IF(ISERROR(VLOOKUP($C11,Race16Results,2,FALSE)),"",IF(VLOOKUP($C11,Race16Results,2,FALSE)=RDGevent,"",IF(ISNUMBER(VLOOKUP($C11,Race16Results,3,FALSE)),VLOOKUP($C11,Race16Results,3,FALSE),""))))</f>
        <v/>
      </c>
      <c r="BN11" s="12" t="str">
        <f t="shared" ref="BN11:BN74" si="17">IF($C11="","",IF(ISERROR(VLOOKUP($C11,Race17Results,2,FALSE)),"",IF(VLOOKUP($C11,Race17Results,2,FALSE)=RDGevent,"",IF(ISNUMBER(VLOOKUP($C11,Race17Results,3,FALSE)),VLOOKUP($C11,Race17Results,3,FALSE),""))))</f>
        <v/>
      </c>
      <c r="BO11" s="12" t="str">
        <f t="shared" ref="BO11:BO74" si="18">IF($C11="","",IF(ISERROR(VLOOKUP($C11,Race18Results,2,FALSE)),"",IF(VLOOKUP($C11,Race18Results,2,FALSE)=RDGevent,"",IF(ISNUMBER(VLOOKUP($C11,Race18Results,3,FALSE)),VLOOKUP($C11,Race18Results,3,FALSE),""))))</f>
        <v/>
      </c>
      <c r="BP11" s="12" t="str">
        <f t="shared" ref="BP11:BP74" si="19">IF($C11="","",IF(ISERROR(VLOOKUP($C11,Race19Results,2,FALSE)),"",IF(VLOOKUP($C11,Race19Results,2,FALSE)=RDGevent,"",IF(ISNUMBER(VLOOKUP($C11,Race19Results,3,FALSE)),VLOOKUP($C11,Race19Results,3,FALSE),""))))</f>
        <v/>
      </c>
      <c r="BQ11" s="12" t="str">
        <f t="shared" ref="BQ11:BQ74" si="20">IF($C11="","",IF(ISERROR(VLOOKUP($C11,Race20Results,2,FALSE)),"",IF(VLOOKUP($C11,Race20Results,2,FALSE)=RDGevent,"",IF(ISNUMBER(VLOOKUP($C11,Race20Results,3,FALSE)),VLOOKUP($C11,Race20Results,3,FALSE),""))))</f>
        <v/>
      </c>
      <c r="BR11" s="12" t="str">
        <f t="shared" ref="BR11:BR74" si="21">IF($C11="","",IF(ISERROR(VLOOKUP($C11,Race21Results,2,FALSE)),"",IF(VLOOKUP($C11,Race21Results,2,FALSE)=RDGevent,"",IF(ISNUMBER(VLOOKUP($C11,Race21Results,3,FALSE)),VLOOKUP($C11,Race21Results,3,FALSE),""))))</f>
        <v/>
      </c>
      <c r="BS11" s="12" t="str">
        <f t="shared" ref="BS11:BS74" si="22">IF($C11="","",IF(ISERROR(VLOOKUP($C11,Race22Results,2,FALSE)),"",IF(VLOOKUP($C11,Race22Results,2,FALSE)=RDGevent,"",IF(ISNUMBER(VLOOKUP($C11,Race22Results,3,FALSE)),VLOOKUP($C11,Race22Results,3,FALSE),""))))</f>
        <v/>
      </c>
      <c r="BT11" s="12" t="str">
        <f t="shared" ref="BT11:BT74" si="23">IF($C11="","",IF(ISERROR(VLOOKUP($C11,Race23Results,2,FALSE)),"",IF(VLOOKUP($C11,Race23Results,2,FALSE)=RDGevent,"",IF(ISNUMBER(VLOOKUP($C11,Race23Results,3,FALSE)),VLOOKUP($C11,Race23Results,3,FALSE),""))))</f>
        <v/>
      </c>
      <c r="BU11" s="12" t="str">
        <f t="shared" ref="BU11:BU74" si="24">IF($C11="","",IF(ISERROR(VLOOKUP($C11,Race24Results,2,FALSE)),"",IF(VLOOKUP($C11,Race24Results,2,FALSE)=RDGevent,"",IF(ISNUMBER(VLOOKUP($C11,Race24Results,3,FALSE)),VLOOKUP($C11,Race24Results,3,FALSE),""))))</f>
        <v/>
      </c>
      <c r="BV11" s="12" t="str">
        <f t="shared" ref="BV11:BV74" si="25">IF($C11="","",IF(ISERROR(VLOOKUP($C11,Race25Results,2,FALSE)),"",IF(VLOOKUP($C11,Race25Results,2,FALSE)=RDGevent,"",IF(ISNUMBER(VLOOKUP($C11,Race25Results,3,FALSE)),VLOOKUP($C11,Race25Results,3,FALSE),""))))</f>
        <v/>
      </c>
      <c r="BW11" s="12" t="str">
        <f t="shared" ref="BW11:BW74" si="26">IF($C11="","",IF(ISERROR(VLOOKUP($C11,Race26Results,2,FALSE)),"",IF(VLOOKUP($C11,Race26Results,2,FALSE)=RDGevent,"",IF(ISNUMBER(VLOOKUP($C11,Race26Results,3,FALSE)),VLOOKUP($C11,Race26Results,3,FALSE),""))))</f>
        <v/>
      </c>
      <c r="BX11" s="12" t="str">
        <f t="shared" ref="BX11:BX74" si="27">IF($C11="","",IF(ISERROR(VLOOKUP($C11,Race27Results,2,FALSE)),"",IF(VLOOKUP($C11,Race27Results,2,FALSE)=RDGevent,"",IF(ISNUMBER(VLOOKUP($C11,Race27Results,3,FALSE)),VLOOKUP($C11,Race27Results,3,FALSE),""))))</f>
        <v/>
      </c>
      <c r="BY11" s="12" t="str">
        <f t="shared" ref="BY11:BY74" si="28">IF($C11="","",IF(ISERROR(VLOOKUP($C11,Race28Results,2,FALSE)),"",IF(VLOOKUP($C11,Race28Results,2,FALSE)=RDGevent,"",IF(ISNUMBER(VLOOKUP($C11,Race28Results,3,FALSE)),VLOOKUP($C11,Race28Results,3,FALSE),""))))</f>
        <v/>
      </c>
      <c r="BZ11" s="12" t="str">
        <f t="shared" ref="BZ11:BZ74" si="29">IF($C11="","",IF(ISERROR(VLOOKUP($C11,Race29Results,2,FALSE)),"",IF(VLOOKUP($C11,Race29Results,2,FALSE)=RDGevent,"",IF(ISNUMBER(VLOOKUP($C11,Race29Results,3,FALSE)),VLOOKUP($C11,Race29Results,3,FALSE),""))))</f>
        <v/>
      </c>
      <c r="CA11" s="12" t="str">
        <f t="shared" ref="CA11:CA74" si="30">IF($C11="","",IF(ISERROR(VLOOKUP($C11,Race30Results,2,FALSE)),"",IF(VLOOKUP($C11,Race30Results,2,FALSE)=RDGevent,"",IF(ISNUMBER(VLOOKUP($C11,Race30Results,3,FALSE)),VLOOKUP($C11,Race30Results,3,FALSE),""))))</f>
        <v/>
      </c>
      <c r="CB11" s="12" t="str">
        <f t="shared" ref="CB11:CB74" si="31">IF($C11="","",IF(ISERROR(VLOOKUP($C11,Race31Results,2,FALSE)),"",IF(VLOOKUP($C11,Race31Results,2,FALSE)=RDGevent,"",IF(ISNUMBER(VLOOKUP($C11,Race31Results,3,FALSE)),VLOOKUP($C11,Race31Results,3,FALSE),""))))</f>
        <v/>
      </c>
      <c r="CC11" s="12" t="str">
        <f t="shared" ref="CC11:CC74" si="32">IF($C11="","",IF(ISERROR(VLOOKUP($C11,Race32Results,2,FALSE)),"",IF(VLOOKUP($C11,Race32Results,2,FALSE)=RDGevent,"",IF(ISNUMBER(VLOOKUP($C11,Race32Results,3,FALSE)),VLOOKUP($C11,Race32Results,3,FALSE),""))))</f>
        <v/>
      </c>
      <c r="CD11" s="12" t="str">
        <f t="shared" ref="CD11:CD74" si="33">IF($C11="","",IF(ISERROR(VLOOKUP($C11,Race33Results,2,FALSE)),"",IF(VLOOKUP($C11,Race33Results,2,FALSE)=RDGevent,"",IF(ISNUMBER(VLOOKUP($C11,Race33Results,3,FALSE)),VLOOKUP($C11,Race33Results,3,FALSE),""))))</f>
        <v/>
      </c>
      <c r="CE11" s="12" t="str">
        <f t="shared" ref="CE11:CE74" si="34">IF($C11="","",IF(ISERROR(VLOOKUP($C11,Race34Results,2,FALSE)),"",IF(VLOOKUP($C11,Race34Results,2,FALSE)=RDGevent,"",IF(ISNUMBER(VLOOKUP($C11,Race34Results,3,FALSE)),VLOOKUP($C11,Race34Results,3,FALSE),""))))</f>
        <v/>
      </c>
      <c r="CF11" s="12" t="str">
        <f t="shared" ref="CF11:CF74" si="35">IF($C11="","",IF(ISERROR(VLOOKUP($C11,Race35Results,2,FALSE)),"",IF(VLOOKUP($C11,Race35Results,2,FALSE)=RDGevent,"",IF(ISNUMBER(VLOOKUP($C11,Race35Results,3,FALSE)),VLOOKUP($C11,Race35Results,3,FALSE),""))))</f>
        <v/>
      </c>
      <c r="CG11" s="12" t="str">
        <f t="shared" ref="CG11:CG74" si="36">IF($C11="","",IF(ISERROR(VLOOKUP($C11,Race36Results,2,FALSE)),"",IF(VLOOKUP($C11,Race36Results,2,FALSE)=RDGevent,"",IF(ISNUMBER(VLOOKUP($C11,Race36Results,3,FALSE)),VLOOKUP($C11,Race36Results,3,FALSE),""))))</f>
        <v/>
      </c>
      <c r="CH11" s="12" t="str">
        <f t="shared" ref="CH11:CH74" si="37">IF($C11="","",IF(ISERROR(VLOOKUP($C11,Race37Results,2,FALSE)),"",IF(VLOOKUP($C11,Race37Results,2,FALSE)=RDGevent,"",IF(ISNUMBER(VLOOKUP($C11,Race37Results,3,FALSE)),VLOOKUP($C11,Race37Results,3,FALSE),""))))</f>
        <v/>
      </c>
      <c r="CI11" s="12" t="str">
        <f t="shared" ref="CI11:CI74" si="38">IF($C11="","",IF(ISERROR(VLOOKUP($C11,Race38Results,2,FALSE)),"",IF(VLOOKUP($C11,Race38Results,2,FALSE)=RDGevent,"",IF(ISNUMBER(VLOOKUP($C11,Race38Results,3,FALSE)),VLOOKUP($C11,Race38Results,3,FALSE),""))))</f>
        <v/>
      </c>
      <c r="CJ11" s="12" t="str">
        <f t="shared" ref="CJ11:CJ74" si="39">IF($C11="","",IF(ISERROR(VLOOKUP($C11,Race39Results,2,FALSE)),"",IF(VLOOKUP($C11,Race39Results,2,FALSE)=RDGevent,"",IF(ISNUMBER(VLOOKUP($C11,Race39Results,3,FALSE)),VLOOKUP($C11,Race39Results,3,FALSE),""))))</f>
        <v/>
      </c>
      <c r="CK11" s="12" t="str">
        <f t="shared" ref="CK11:CK74" si="40">IF($C11="","",IF(ISERROR(VLOOKUP($C11,Race40Results,2,FALSE)),"",IF(VLOOKUP($C11,Race40Results,2,FALSE)=RDGevent,"",IF(ISNUMBER(VLOOKUP($C11,Race40Results,3,FALSE)),VLOOKUP($C11,Race40Results,3,FALSE),""))))</f>
        <v/>
      </c>
      <c r="CL11" s="12" t="str">
        <f t="shared" ref="CL11:CL74" si="41">IF($C11="","",IF(ISERROR(VLOOKUP($C11,Race41Results,2,FALSE)),"",IF(VLOOKUP($C11,Race41Results,2,FALSE)=RDGevent,"",IF(ISNUMBER(VLOOKUP($C11,Race41Results,3,FALSE)),VLOOKUP($C11,Race41Results,3,FALSE),""))))</f>
        <v/>
      </c>
    </row>
    <row r="12" spans="2:90">
      <c r="B12" s="12">
        <v>3</v>
      </c>
      <c r="C12" s="62" t="str">
        <f>IF('Score Sheet'!C12="","",'Score Sheet'!C12)</f>
        <v/>
      </c>
      <c r="D12" s="12" t="str">
        <f>'Race results'!$F$159</f>
        <v>DAFT!</v>
      </c>
      <c r="E12" s="12" t="str">
        <f>'Race results'!$F$159</f>
        <v>DAFT!</v>
      </c>
      <c r="F12" s="17" t="str">
        <f>IF('Score Sheet'!J12="","R",IF('Race results'!$C$32&gt;0,'Race results'!$F$159,ROUND(AVERAGE('Score Sheet'!$I12:J12),1)))</f>
        <v>R</v>
      </c>
      <c r="G12" s="17" t="str">
        <f>IF('Score Sheet'!K12="","R",IF('Race results'!$C$32&gt;0,ROUND(AVERAGE('Score Sheet'!$J12:K12),1),ROUND(AVERAGE('Score Sheet'!$I12:K12),1)))</f>
        <v>R</v>
      </c>
      <c r="H12" s="17" t="str">
        <f>IF('Score Sheet'!L12="","R",IF('Race results'!$C$32&gt;0,ROUND(AVERAGE('Score Sheet'!$J12:L12),1),ROUND(AVERAGE('Score Sheet'!$I12:L12),1)))</f>
        <v>R</v>
      </c>
      <c r="I12" s="17" t="str">
        <f>IF('Score Sheet'!M12="","R",IF('Race results'!$C$32&gt;0,ROUND(AVERAGE('Score Sheet'!$J12:M12),1),ROUND(AVERAGE('Score Sheet'!$I12:M12),1)))</f>
        <v>R</v>
      </c>
      <c r="J12" s="17" t="str">
        <f>IF('Score Sheet'!N12="","R",IF('Race results'!$C$32&gt;0,ROUND(AVERAGE('Score Sheet'!$J12:N12),1),ROUND(AVERAGE('Score Sheet'!$I12:N12),1)))</f>
        <v>R</v>
      </c>
      <c r="K12" s="17" t="str">
        <f>IF('Score Sheet'!O12="","R",IF('Race results'!$C$32&gt;0,ROUND(AVERAGE('Score Sheet'!$J12:O12),1),ROUND(AVERAGE('Score Sheet'!$I12:O12),1)))</f>
        <v>R</v>
      </c>
      <c r="L12" s="17" t="str">
        <f>IF('Score Sheet'!P12="","R",IF('Race results'!$C$32&gt;0,ROUND(AVERAGE('Score Sheet'!$J12:P12),1),ROUND(AVERAGE('Score Sheet'!$I12:P12),1)))</f>
        <v>R</v>
      </c>
      <c r="M12" s="17" t="str">
        <f>IF('Score Sheet'!Q12="","R",IF('Race results'!$C$32&gt;0,ROUND(AVERAGE('Score Sheet'!$J12:Q12),1),ROUND(AVERAGE('Score Sheet'!$I12:Q12),1)))</f>
        <v>R</v>
      </c>
      <c r="N12" s="17" t="str">
        <f>IF('Score Sheet'!R12="","R",IF('Race results'!$C$32&gt;0,ROUND(AVERAGE('Score Sheet'!$J12:R12),1),ROUND(AVERAGE('Score Sheet'!$I12:R12),1)))</f>
        <v>R</v>
      </c>
      <c r="O12" s="17" t="str">
        <f>IF('Score Sheet'!S12="","R",IF('Race results'!$C$32&gt;0,ROUND(AVERAGE('Score Sheet'!$J12:S12),1),ROUND(AVERAGE('Score Sheet'!$I12:S12),1)))</f>
        <v>R</v>
      </c>
      <c r="P12" s="17" t="str">
        <f>IF('Score Sheet'!T12="","R",IF('Race results'!$C$32&gt;0,ROUND(AVERAGE('Score Sheet'!$J12:T12),1),ROUND(AVERAGE('Score Sheet'!$I12:T12),1)))</f>
        <v>R</v>
      </c>
      <c r="Q12" s="17" t="str">
        <f>IF('Score Sheet'!U12="","R",IF('Race results'!$C$32&gt;0,ROUND(AVERAGE('Score Sheet'!$J12:U12),1),ROUND(AVERAGE('Score Sheet'!$I12:U12),1)))</f>
        <v>R</v>
      </c>
      <c r="R12" s="17" t="str">
        <f>IF('Score Sheet'!V12="","R",IF('Race results'!$C$32&gt;0,ROUND(AVERAGE('Score Sheet'!$J12:V12),1),ROUND(AVERAGE('Score Sheet'!$I12:V12),1)))</f>
        <v>R</v>
      </c>
      <c r="S12" s="17" t="str">
        <f>IF('Score Sheet'!W12="","R",IF('Race results'!$C$32&gt;0,ROUND(AVERAGE('Score Sheet'!$J12:W12),1),ROUND(AVERAGE('Score Sheet'!$I12:W12),1)))</f>
        <v>R</v>
      </c>
      <c r="T12" s="17" t="str">
        <f>IF('Score Sheet'!X12="","R",IF('Race results'!$C$32&gt;0,ROUND(AVERAGE('Score Sheet'!$J12:X12),1),ROUND(AVERAGE('Score Sheet'!$I12:X12),1)))</f>
        <v>R</v>
      </c>
      <c r="U12" s="17" t="str">
        <f>IF('Score Sheet'!Y12="","R",IF('Race results'!$C$32&gt;0,ROUND(AVERAGE('Score Sheet'!$J12:Y12),1),ROUND(AVERAGE('Score Sheet'!$I12:Y12),1)))</f>
        <v>R</v>
      </c>
      <c r="V12" s="17" t="str">
        <f>IF('Score Sheet'!Z12="","R",IF('Race results'!$C$32&gt;0,ROUND(AVERAGE('Score Sheet'!$J12:Z12),1),ROUND(AVERAGE('Score Sheet'!$I12:Z12),1)))</f>
        <v>R</v>
      </c>
      <c r="W12" s="17" t="str">
        <f>IF('Score Sheet'!AA12="","R",IF('Race results'!$C$32&gt;0,ROUND(AVERAGE('Score Sheet'!$J12:AA12),1),ROUND(AVERAGE('Score Sheet'!$I12:AA12),1)))</f>
        <v>R</v>
      </c>
      <c r="X12" s="17" t="str">
        <f>IF('Score Sheet'!AB12="","R",IF('Race results'!$C$32&gt;0,ROUND(AVERAGE('Score Sheet'!$J12:AB12),1),ROUND(AVERAGE('Score Sheet'!$I12:AB12),1)))</f>
        <v>R</v>
      </c>
      <c r="Y12" s="17" t="str">
        <f>IF('Score Sheet'!AC12="","R",IF('Race results'!$C$32&gt;0,ROUND(AVERAGE('Score Sheet'!$J12:AC12),1),ROUND(AVERAGE('Score Sheet'!$I12:AC12),1)))</f>
        <v>R</v>
      </c>
      <c r="Z12" s="17" t="str">
        <f>IF('Score Sheet'!AD12="","R",IF('Race results'!$C$32&gt;0,ROUND(AVERAGE('Score Sheet'!$J12:AD12),1),ROUND(AVERAGE('Score Sheet'!$I12:AD12),1)))</f>
        <v>R</v>
      </c>
      <c r="AA12" s="17" t="str">
        <f>IF('Score Sheet'!AE12="","R",IF('Race results'!$C$32&gt;0,ROUND(AVERAGE('Score Sheet'!$J12:AE12),1),ROUND(AVERAGE('Score Sheet'!$I12:AE12),1)))</f>
        <v>R</v>
      </c>
      <c r="AB12" s="17" t="str">
        <f>IF('Score Sheet'!AF12="","R",IF('Race results'!$C$32&gt;0,ROUND(AVERAGE('Score Sheet'!$J12:AF12),1),ROUND(AVERAGE('Score Sheet'!$I12:AF12),1)))</f>
        <v>R</v>
      </c>
      <c r="AC12" s="17" t="str">
        <f>IF('Score Sheet'!AG12="","R",IF('Race results'!$C$32&gt;0,ROUND(AVERAGE('Score Sheet'!$J12:AG12),1),ROUND(AVERAGE('Score Sheet'!$I12:AG12),1)))</f>
        <v>R</v>
      </c>
      <c r="AD12" s="17" t="str">
        <f>IF('Score Sheet'!AH12="","R",IF('Race results'!$C$32&gt;0,ROUND(AVERAGE('Score Sheet'!$J12:AH12),1),ROUND(AVERAGE('Score Sheet'!$I12:AH12),1)))</f>
        <v>R</v>
      </c>
      <c r="AE12" s="17" t="str">
        <f>IF('Score Sheet'!AI12="","R",IF('Race results'!$C$32&gt;0,ROUND(AVERAGE('Score Sheet'!$J12:AI12),1),ROUND(AVERAGE('Score Sheet'!$I12:AI12),1)))</f>
        <v>R</v>
      </c>
      <c r="AF12" s="17" t="str">
        <f>IF('Score Sheet'!AJ12="","R",IF('Race results'!$C$32&gt;0,ROUND(AVERAGE('Score Sheet'!$J12:AJ12),1),ROUND(AVERAGE('Score Sheet'!$I12:AJ12),1)))</f>
        <v>R</v>
      </c>
      <c r="AG12" s="17" t="str">
        <f>IF('Score Sheet'!AK12="","R",IF('Race results'!$C$32&gt;0,ROUND(AVERAGE('Score Sheet'!$J12:AK12),1),ROUND(AVERAGE('Score Sheet'!$I12:AK12),1)))</f>
        <v>R</v>
      </c>
      <c r="AH12" s="17" t="str">
        <f>IF('Score Sheet'!AL12="","R",IF('Race results'!$C$32&gt;0,ROUND(AVERAGE('Score Sheet'!$J12:AL12),1),ROUND(AVERAGE('Score Sheet'!$I12:AL12),1)))</f>
        <v>R</v>
      </c>
      <c r="AI12" s="17" t="str">
        <f>IF('Score Sheet'!AM12="","R",IF('Race results'!$C$32&gt;0,ROUND(AVERAGE('Score Sheet'!$J12:AM12),1),ROUND(AVERAGE('Score Sheet'!$I12:AM12),1)))</f>
        <v>R</v>
      </c>
      <c r="AJ12" s="17" t="str">
        <f>IF('Score Sheet'!AN12="","R",IF('Race results'!$C$32&gt;0,ROUND(AVERAGE('Score Sheet'!$J12:AN12),1),ROUND(AVERAGE('Score Sheet'!$I12:AN12),1)))</f>
        <v>R</v>
      </c>
      <c r="AK12" s="17" t="str">
        <f>IF('Score Sheet'!AO12="","R",IF('Race results'!$C$32&gt;0,ROUND(AVERAGE('Score Sheet'!$J12:AO12),1),ROUND(AVERAGE('Score Sheet'!$I12:AO12),1)))</f>
        <v>R</v>
      </c>
      <c r="AL12" s="17" t="str">
        <f>IF('Score Sheet'!AP12="","R",IF('Race results'!$C$32&gt;0,ROUND(AVERAGE('Score Sheet'!$J12:AP12),1),ROUND(AVERAGE('Score Sheet'!$I12:AP12),1)))</f>
        <v>R</v>
      </c>
      <c r="AM12" s="17" t="str">
        <f>IF('Score Sheet'!AQ12="","R",IF('Race results'!$C$32&gt;0,ROUND(AVERAGE('Score Sheet'!$J12:AQ12),1),ROUND(AVERAGE('Score Sheet'!$I12:AQ12),1)))</f>
        <v>R</v>
      </c>
      <c r="AN12" s="17" t="str">
        <f>IF('Score Sheet'!AR12="","R",IF('Race results'!$C$32&gt;0,ROUND(AVERAGE('Score Sheet'!$J12:AR12),1),ROUND(AVERAGE('Score Sheet'!$I12:AR12),1)))</f>
        <v>R</v>
      </c>
      <c r="AO12" s="17" t="str">
        <f>IF('Score Sheet'!AS12="","R",IF('Race results'!$C$32&gt;0,ROUND(AVERAGE('Score Sheet'!$J12:AS12),1),ROUND(AVERAGE('Score Sheet'!$I12:AS12),1)))</f>
        <v>R</v>
      </c>
      <c r="AP12" s="17" t="str">
        <f>IF('Score Sheet'!AT12="","R",IF('Race results'!$C$32&gt;0,ROUND(AVERAGE('Score Sheet'!$J12:AT12),1),ROUND(AVERAGE('Score Sheet'!$I12:AT12),1)))</f>
        <v>R</v>
      </c>
      <c r="AQ12" s="17" t="str">
        <f>IF('Score Sheet'!AU12="","R",IF('Race results'!$C$32&gt;0,ROUND(AVERAGE('Score Sheet'!$J12:AU12),1),ROUND(AVERAGE('Score Sheet'!$I12:AU12),1)))</f>
        <v>R</v>
      </c>
      <c r="AR12" s="17" t="str">
        <f>IF('Score Sheet'!AV12="","R",IF('Race results'!$C$32&gt;0,ROUND(AVERAGE('Score Sheet'!$J12:AV12),1),ROUND(AVERAGE('Score Sheet'!$I12:AV12),1)))</f>
        <v>R</v>
      </c>
      <c r="AT12" s="62" t="str">
        <f t="shared" si="0"/>
        <v/>
      </c>
      <c r="AU12" s="17" t="str">
        <f>IF(C12="","",IF('Race results'!$C$7&lt;1, "E", IF('Race results'!$C$32&gt;0,IF(COUNT(AY12:CL12)&lt;1,"R",ROUND(AVERAGE(AY12:CL12),1)),IF(COUNT(AX12:CL12)&lt;1,"R",ROUND(AVERAGE(AX12:CL12),1)))))</f>
        <v/>
      </c>
      <c r="AV12" s="12"/>
      <c r="AX12" s="12" t="str">
        <f t="shared" si="1"/>
        <v/>
      </c>
      <c r="AY12" s="12" t="str">
        <f t="shared" si="2"/>
        <v/>
      </c>
      <c r="AZ12" s="12" t="str">
        <f t="shared" si="3"/>
        <v/>
      </c>
      <c r="BA12" s="12" t="str">
        <f t="shared" si="4"/>
        <v/>
      </c>
      <c r="BB12" s="12" t="str">
        <f t="shared" si="5"/>
        <v/>
      </c>
      <c r="BC12" s="12" t="str">
        <f t="shared" si="6"/>
        <v/>
      </c>
      <c r="BD12" s="12" t="str">
        <f t="shared" si="7"/>
        <v/>
      </c>
      <c r="BE12" s="12" t="str">
        <f t="shared" si="8"/>
        <v/>
      </c>
      <c r="BF12" s="12" t="str">
        <f t="shared" si="9"/>
        <v/>
      </c>
      <c r="BG12" s="12" t="str">
        <f t="shared" si="10"/>
        <v/>
      </c>
      <c r="BH12" s="12" t="str">
        <f t="shared" si="11"/>
        <v/>
      </c>
      <c r="BI12" s="12" t="str">
        <f t="shared" si="12"/>
        <v/>
      </c>
      <c r="BJ12" s="12" t="str">
        <f t="shared" si="13"/>
        <v/>
      </c>
      <c r="BK12" s="12" t="str">
        <f t="shared" si="14"/>
        <v/>
      </c>
      <c r="BL12" s="12" t="str">
        <f t="shared" si="15"/>
        <v/>
      </c>
      <c r="BM12" s="12" t="str">
        <f t="shared" si="16"/>
        <v/>
      </c>
      <c r="BN12" s="12" t="str">
        <f t="shared" si="17"/>
        <v/>
      </c>
      <c r="BO12" s="12" t="str">
        <f t="shared" si="18"/>
        <v/>
      </c>
      <c r="BP12" s="12" t="str">
        <f t="shared" si="19"/>
        <v/>
      </c>
      <c r="BQ12" s="12" t="str">
        <f t="shared" si="20"/>
        <v/>
      </c>
      <c r="BR12" s="12" t="str">
        <f t="shared" si="21"/>
        <v/>
      </c>
      <c r="BS12" s="12" t="str">
        <f t="shared" si="22"/>
        <v/>
      </c>
      <c r="BT12" s="12" t="str">
        <f t="shared" si="23"/>
        <v/>
      </c>
      <c r="BU12" s="12" t="str">
        <f t="shared" si="24"/>
        <v/>
      </c>
      <c r="BV12" s="12" t="str">
        <f t="shared" si="25"/>
        <v/>
      </c>
      <c r="BW12" s="12" t="str">
        <f t="shared" si="26"/>
        <v/>
      </c>
      <c r="BX12" s="12" t="str">
        <f t="shared" si="27"/>
        <v/>
      </c>
      <c r="BY12" s="12" t="str">
        <f t="shared" si="28"/>
        <v/>
      </c>
      <c r="BZ12" s="12" t="str">
        <f t="shared" si="29"/>
        <v/>
      </c>
      <c r="CA12" s="12" t="str">
        <f t="shared" si="30"/>
        <v/>
      </c>
      <c r="CB12" s="12" t="str">
        <f t="shared" si="31"/>
        <v/>
      </c>
      <c r="CC12" s="12" t="str">
        <f t="shared" si="32"/>
        <v/>
      </c>
      <c r="CD12" s="12" t="str">
        <f t="shared" si="33"/>
        <v/>
      </c>
      <c r="CE12" s="12" t="str">
        <f t="shared" si="34"/>
        <v/>
      </c>
      <c r="CF12" s="12" t="str">
        <f t="shared" si="35"/>
        <v/>
      </c>
      <c r="CG12" s="12" t="str">
        <f t="shared" si="36"/>
        <v/>
      </c>
      <c r="CH12" s="12" t="str">
        <f t="shared" si="37"/>
        <v/>
      </c>
      <c r="CI12" s="12" t="str">
        <f t="shared" si="38"/>
        <v/>
      </c>
      <c r="CJ12" s="12" t="str">
        <f t="shared" si="39"/>
        <v/>
      </c>
      <c r="CK12" s="12" t="str">
        <f t="shared" si="40"/>
        <v/>
      </c>
      <c r="CL12" s="12" t="str">
        <f t="shared" si="41"/>
        <v/>
      </c>
    </row>
    <row r="13" spans="2:90">
      <c r="B13" s="12">
        <v>4</v>
      </c>
      <c r="C13" s="62" t="str">
        <f>IF('Score Sheet'!C13="","",'Score Sheet'!C13)</f>
        <v/>
      </c>
      <c r="D13" s="12" t="str">
        <f>'Race results'!$F$159</f>
        <v>DAFT!</v>
      </c>
      <c r="E13" s="12" t="str">
        <f>'Race results'!$F$159</f>
        <v>DAFT!</v>
      </c>
      <c r="F13" s="17" t="str">
        <f>IF('Score Sheet'!J13="","R",IF('Race results'!$C$32&gt;0,'Race results'!$F$159,ROUND(AVERAGE('Score Sheet'!$I13:J13),1)))</f>
        <v>R</v>
      </c>
      <c r="G13" s="17" t="str">
        <f>IF('Score Sheet'!K13="","R",IF('Race results'!$C$32&gt;0,ROUND(AVERAGE('Score Sheet'!$J13:K13),1),ROUND(AVERAGE('Score Sheet'!$I13:K13),1)))</f>
        <v>R</v>
      </c>
      <c r="H13" s="17" t="str">
        <f>IF('Score Sheet'!L13="","R",IF('Race results'!$C$32&gt;0,ROUND(AVERAGE('Score Sheet'!$J13:L13),1),ROUND(AVERAGE('Score Sheet'!$I13:L13),1)))</f>
        <v>R</v>
      </c>
      <c r="I13" s="17" t="str">
        <f>IF('Score Sheet'!M13="","R",IF('Race results'!$C$32&gt;0,ROUND(AVERAGE('Score Sheet'!$J13:M13),1),ROUND(AVERAGE('Score Sheet'!$I13:M13),1)))</f>
        <v>R</v>
      </c>
      <c r="J13" s="17" t="str">
        <f>IF('Score Sheet'!N13="","R",IF('Race results'!$C$32&gt;0,ROUND(AVERAGE('Score Sheet'!$J13:N13),1),ROUND(AVERAGE('Score Sheet'!$I13:N13),1)))</f>
        <v>R</v>
      </c>
      <c r="K13" s="17" t="str">
        <f>IF('Score Sheet'!O13="","R",IF('Race results'!$C$32&gt;0,ROUND(AVERAGE('Score Sheet'!$J13:O13),1),ROUND(AVERAGE('Score Sheet'!$I13:O13),1)))</f>
        <v>R</v>
      </c>
      <c r="L13" s="17" t="str">
        <f>IF('Score Sheet'!P13="","R",IF('Race results'!$C$32&gt;0,ROUND(AVERAGE('Score Sheet'!$J13:P13),1),ROUND(AVERAGE('Score Sheet'!$I13:P13),1)))</f>
        <v>R</v>
      </c>
      <c r="M13" s="17" t="str">
        <f>IF('Score Sheet'!Q13="","R",IF('Race results'!$C$32&gt;0,ROUND(AVERAGE('Score Sheet'!$J13:Q13),1),ROUND(AVERAGE('Score Sheet'!$I13:Q13),1)))</f>
        <v>R</v>
      </c>
      <c r="N13" s="17" t="str">
        <f>IF('Score Sheet'!R13="","R",IF('Race results'!$C$32&gt;0,ROUND(AVERAGE('Score Sheet'!$J13:R13),1),ROUND(AVERAGE('Score Sheet'!$I13:R13),1)))</f>
        <v>R</v>
      </c>
      <c r="O13" s="17" t="str">
        <f>IF('Score Sheet'!S13="","R",IF('Race results'!$C$32&gt;0,ROUND(AVERAGE('Score Sheet'!$J13:S13),1),ROUND(AVERAGE('Score Sheet'!$I13:S13),1)))</f>
        <v>R</v>
      </c>
      <c r="P13" s="17" t="str">
        <f>IF('Score Sheet'!T13="","R",IF('Race results'!$C$32&gt;0,ROUND(AVERAGE('Score Sheet'!$J13:T13),1),ROUND(AVERAGE('Score Sheet'!$I13:T13),1)))</f>
        <v>R</v>
      </c>
      <c r="Q13" s="17" t="str">
        <f>IF('Score Sheet'!U13="","R",IF('Race results'!$C$32&gt;0,ROUND(AVERAGE('Score Sheet'!$J13:U13),1),ROUND(AVERAGE('Score Sheet'!$I13:U13),1)))</f>
        <v>R</v>
      </c>
      <c r="R13" s="17" t="str">
        <f>IF('Score Sheet'!V13="","R",IF('Race results'!$C$32&gt;0,ROUND(AVERAGE('Score Sheet'!$J13:V13),1),ROUND(AVERAGE('Score Sheet'!$I13:V13),1)))</f>
        <v>R</v>
      </c>
      <c r="S13" s="17" t="str">
        <f>IF('Score Sheet'!W13="","R",IF('Race results'!$C$32&gt;0,ROUND(AVERAGE('Score Sheet'!$J13:W13),1),ROUND(AVERAGE('Score Sheet'!$I13:W13),1)))</f>
        <v>R</v>
      </c>
      <c r="T13" s="17" t="str">
        <f>IF('Score Sheet'!X13="","R",IF('Race results'!$C$32&gt;0,ROUND(AVERAGE('Score Sheet'!$J13:X13),1),ROUND(AVERAGE('Score Sheet'!$I13:X13),1)))</f>
        <v>R</v>
      </c>
      <c r="U13" s="17" t="str">
        <f>IF('Score Sheet'!Y13="","R",IF('Race results'!$C$32&gt;0,ROUND(AVERAGE('Score Sheet'!$J13:Y13),1),ROUND(AVERAGE('Score Sheet'!$I13:Y13),1)))</f>
        <v>R</v>
      </c>
      <c r="V13" s="17" t="str">
        <f>IF('Score Sheet'!Z13="","R",IF('Race results'!$C$32&gt;0,ROUND(AVERAGE('Score Sheet'!$J13:Z13),1),ROUND(AVERAGE('Score Sheet'!$I13:Z13),1)))</f>
        <v>R</v>
      </c>
      <c r="W13" s="17" t="str">
        <f>IF('Score Sheet'!AA13="","R",IF('Race results'!$C$32&gt;0,ROUND(AVERAGE('Score Sheet'!$J13:AA13),1),ROUND(AVERAGE('Score Sheet'!$I13:AA13),1)))</f>
        <v>R</v>
      </c>
      <c r="X13" s="17" t="str">
        <f>IF('Score Sheet'!AB13="","R",IF('Race results'!$C$32&gt;0,ROUND(AVERAGE('Score Sheet'!$J13:AB13),1),ROUND(AVERAGE('Score Sheet'!$I13:AB13),1)))</f>
        <v>R</v>
      </c>
      <c r="Y13" s="17" t="str">
        <f>IF('Score Sheet'!AC13="","R",IF('Race results'!$C$32&gt;0,ROUND(AVERAGE('Score Sheet'!$J13:AC13),1),ROUND(AVERAGE('Score Sheet'!$I13:AC13),1)))</f>
        <v>R</v>
      </c>
      <c r="Z13" s="17" t="str">
        <f>IF('Score Sheet'!AD13="","R",IF('Race results'!$C$32&gt;0,ROUND(AVERAGE('Score Sheet'!$J13:AD13),1),ROUND(AVERAGE('Score Sheet'!$I13:AD13),1)))</f>
        <v>R</v>
      </c>
      <c r="AA13" s="17" t="str">
        <f>IF('Score Sheet'!AE13="","R",IF('Race results'!$C$32&gt;0,ROUND(AVERAGE('Score Sheet'!$J13:AE13),1),ROUND(AVERAGE('Score Sheet'!$I13:AE13),1)))</f>
        <v>R</v>
      </c>
      <c r="AB13" s="17" t="str">
        <f>IF('Score Sheet'!AF13="","R",IF('Race results'!$C$32&gt;0,ROUND(AVERAGE('Score Sheet'!$J13:AF13),1),ROUND(AVERAGE('Score Sheet'!$I13:AF13),1)))</f>
        <v>R</v>
      </c>
      <c r="AC13" s="17" t="str">
        <f>IF('Score Sheet'!AG13="","R",IF('Race results'!$C$32&gt;0,ROUND(AVERAGE('Score Sheet'!$J13:AG13),1),ROUND(AVERAGE('Score Sheet'!$I13:AG13),1)))</f>
        <v>R</v>
      </c>
      <c r="AD13" s="17" t="str">
        <f>IF('Score Sheet'!AH13="","R",IF('Race results'!$C$32&gt;0,ROUND(AVERAGE('Score Sheet'!$J13:AH13),1),ROUND(AVERAGE('Score Sheet'!$I13:AH13),1)))</f>
        <v>R</v>
      </c>
      <c r="AE13" s="17" t="str">
        <f>IF('Score Sheet'!AI13="","R",IF('Race results'!$C$32&gt;0,ROUND(AVERAGE('Score Sheet'!$J13:AI13),1),ROUND(AVERAGE('Score Sheet'!$I13:AI13),1)))</f>
        <v>R</v>
      </c>
      <c r="AF13" s="17" t="str">
        <f>IF('Score Sheet'!AJ13="","R",IF('Race results'!$C$32&gt;0,ROUND(AVERAGE('Score Sheet'!$J13:AJ13),1),ROUND(AVERAGE('Score Sheet'!$I13:AJ13),1)))</f>
        <v>R</v>
      </c>
      <c r="AG13" s="17" t="str">
        <f>IF('Score Sheet'!AK13="","R",IF('Race results'!$C$32&gt;0,ROUND(AVERAGE('Score Sheet'!$J13:AK13),1),ROUND(AVERAGE('Score Sheet'!$I13:AK13),1)))</f>
        <v>R</v>
      </c>
      <c r="AH13" s="17" t="str">
        <f>IF('Score Sheet'!AL13="","R",IF('Race results'!$C$32&gt;0,ROUND(AVERAGE('Score Sheet'!$J13:AL13),1),ROUND(AVERAGE('Score Sheet'!$I13:AL13),1)))</f>
        <v>R</v>
      </c>
      <c r="AI13" s="17" t="str">
        <f>IF('Score Sheet'!AM13="","R",IF('Race results'!$C$32&gt;0,ROUND(AVERAGE('Score Sheet'!$J13:AM13),1),ROUND(AVERAGE('Score Sheet'!$I13:AM13),1)))</f>
        <v>R</v>
      </c>
      <c r="AJ13" s="17" t="str">
        <f>IF('Score Sheet'!AN13="","R",IF('Race results'!$C$32&gt;0,ROUND(AVERAGE('Score Sheet'!$J13:AN13),1),ROUND(AVERAGE('Score Sheet'!$I13:AN13),1)))</f>
        <v>R</v>
      </c>
      <c r="AK13" s="17" t="str">
        <f>IF('Score Sheet'!AO13="","R",IF('Race results'!$C$32&gt;0,ROUND(AVERAGE('Score Sheet'!$J13:AO13),1),ROUND(AVERAGE('Score Sheet'!$I13:AO13),1)))</f>
        <v>R</v>
      </c>
      <c r="AL13" s="17" t="str">
        <f>IF('Score Sheet'!AP13="","R",IF('Race results'!$C$32&gt;0,ROUND(AVERAGE('Score Sheet'!$J13:AP13),1),ROUND(AVERAGE('Score Sheet'!$I13:AP13),1)))</f>
        <v>R</v>
      </c>
      <c r="AM13" s="17" t="str">
        <f>IF('Score Sheet'!AQ13="","R",IF('Race results'!$C$32&gt;0,ROUND(AVERAGE('Score Sheet'!$J13:AQ13),1),ROUND(AVERAGE('Score Sheet'!$I13:AQ13),1)))</f>
        <v>R</v>
      </c>
      <c r="AN13" s="17" t="str">
        <f>IF('Score Sheet'!AR13="","R",IF('Race results'!$C$32&gt;0,ROUND(AVERAGE('Score Sheet'!$J13:AR13),1),ROUND(AVERAGE('Score Sheet'!$I13:AR13),1)))</f>
        <v>R</v>
      </c>
      <c r="AO13" s="17" t="str">
        <f>IF('Score Sheet'!AS13="","R",IF('Race results'!$C$32&gt;0,ROUND(AVERAGE('Score Sheet'!$J13:AS13),1),ROUND(AVERAGE('Score Sheet'!$I13:AS13),1)))</f>
        <v>R</v>
      </c>
      <c r="AP13" s="17" t="str">
        <f>IF('Score Sheet'!AT13="","R",IF('Race results'!$C$32&gt;0,ROUND(AVERAGE('Score Sheet'!$J13:AT13),1),ROUND(AVERAGE('Score Sheet'!$I13:AT13),1)))</f>
        <v>R</v>
      </c>
      <c r="AQ13" s="17" t="str">
        <f>IF('Score Sheet'!AU13="","R",IF('Race results'!$C$32&gt;0,ROUND(AVERAGE('Score Sheet'!$J13:AU13),1),ROUND(AVERAGE('Score Sheet'!$I13:AU13),1)))</f>
        <v>R</v>
      </c>
      <c r="AR13" s="17" t="str">
        <f>IF('Score Sheet'!AV13="","R",IF('Race results'!$C$32&gt;0,ROUND(AVERAGE('Score Sheet'!$J13:AV13),1),ROUND(AVERAGE('Score Sheet'!$I13:AV13),1)))</f>
        <v>R</v>
      </c>
      <c r="AT13" s="62" t="str">
        <f t="shared" si="0"/>
        <v/>
      </c>
      <c r="AU13" s="17" t="str">
        <f>IF(C13="","",IF('Race results'!$C$7&lt;1, "E", IF('Race results'!$C$32&gt;0,IF(COUNT(AY13:CL13)&lt;1,"R",ROUND(AVERAGE(AY13:CL13),1)),IF(COUNT(AX13:CL13)&lt;1,"R",ROUND(AVERAGE(AX13:CL13),1)))))</f>
        <v/>
      </c>
      <c r="AV13" s="12"/>
      <c r="AX13" s="12" t="str">
        <f t="shared" si="1"/>
        <v/>
      </c>
      <c r="AY13" s="12" t="str">
        <f t="shared" si="2"/>
        <v/>
      </c>
      <c r="AZ13" s="12" t="str">
        <f t="shared" si="3"/>
        <v/>
      </c>
      <c r="BA13" s="12" t="str">
        <f t="shared" si="4"/>
        <v/>
      </c>
      <c r="BB13" s="12" t="str">
        <f t="shared" si="5"/>
        <v/>
      </c>
      <c r="BC13" s="12" t="str">
        <f t="shared" si="6"/>
        <v/>
      </c>
      <c r="BD13" s="12" t="str">
        <f t="shared" si="7"/>
        <v/>
      </c>
      <c r="BE13" s="12" t="str">
        <f t="shared" si="8"/>
        <v/>
      </c>
      <c r="BF13" s="12" t="str">
        <f t="shared" si="9"/>
        <v/>
      </c>
      <c r="BG13" s="12" t="str">
        <f t="shared" si="10"/>
        <v/>
      </c>
      <c r="BH13" s="12" t="str">
        <f t="shared" si="11"/>
        <v/>
      </c>
      <c r="BI13" s="12" t="str">
        <f t="shared" si="12"/>
        <v/>
      </c>
      <c r="BJ13" s="12" t="str">
        <f t="shared" si="13"/>
        <v/>
      </c>
      <c r="BK13" s="12" t="str">
        <f t="shared" si="14"/>
        <v/>
      </c>
      <c r="BL13" s="12" t="str">
        <f t="shared" si="15"/>
        <v/>
      </c>
      <c r="BM13" s="12" t="str">
        <f t="shared" si="16"/>
        <v/>
      </c>
      <c r="BN13" s="12" t="str">
        <f t="shared" si="17"/>
        <v/>
      </c>
      <c r="BO13" s="12" t="str">
        <f t="shared" si="18"/>
        <v/>
      </c>
      <c r="BP13" s="12" t="str">
        <f t="shared" si="19"/>
        <v/>
      </c>
      <c r="BQ13" s="12" t="str">
        <f t="shared" si="20"/>
        <v/>
      </c>
      <c r="BR13" s="12" t="str">
        <f t="shared" si="21"/>
        <v/>
      </c>
      <c r="BS13" s="12" t="str">
        <f t="shared" si="22"/>
        <v/>
      </c>
      <c r="BT13" s="12" t="str">
        <f t="shared" si="23"/>
        <v/>
      </c>
      <c r="BU13" s="12" t="str">
        <f t="shared" si="24"/>
        <v/>
      </c>
      <c r="BV13" s="12" t="str">
        <f t="shared" si="25"/>
        <v/>
      </c>
      <c r="BW13" s="12" t="str">
        <f t="shared" si="26"/>
        <v/>
      </c>
      <c r="BX13" s="12" t="str">
        <f t="shared" si="27"/>
        <v/>
      </c>
      <c r="BY13" s="12" t="str">
        <f t="shared" si="28"/>
        <v/>
      </c>
      <c r="BZ13" s="12" t="str">
        <f t="shared" si="29"/>
        <v/>
      </c>
      <c r="CA13" s="12" t="str">
        <f t="shared" si="30"/>
        <v/>
      </c>
      <c r="CB13" s="12" t="str">
        <f t="shared" si="31"/>
        <v/>
      </c>
      <c r="CC13" s="12" t="str">
        <f t="shared" si="32"/>
        <v/>
      </c>
      <c r="CD13" s="12" t="str">
        <f t="shared" si="33"/>
        <v/>
      </c>
      <c r="CE13" s="12" t="str">
        <f t="shared" si="34"/>
        <v/>
      </c>
      <c r="CF13" s="12" t="str">
        <f t="shared" si="35"/>
        <v/>
      </c>
      <c r="CG13" s="12" t="str">
        <f t="shared" si="36"/>
        <v/>
      </c>
      <c r="CH13" s="12" t="str">
        <f t="shared" si="37"/>
        <v/>
      </c>
      <c r="CI13" s="12" t="str">
        <f t="shared" si="38"/>
        <v/>
      </c>
      <c r="CJ13" s="12" t="str">
        <f t="shared" si="39"/>
        <v/>
      </c>
      <c r="CK13" s="12" t="str">
        <f t="shared" si="40"/>
        <v/>
      </c>
      <c r="CL13" s="12" t="str">
        <f t="shared" si="41"/>
        <v/>
      </c>
    </row>
    <row r="14" spans="2:90">
      <c r="B14" s="12">
        <v>5</v>
      </c>
      <c r="C14" s="62" t="str">
        <f>IF('Score Sheet'!C14="","",'Score Sheet'!C14)</f>
        <v/>
      </c>
      <c r="D14" s="12" t="str">
        <f>'Race results'!$F$159</f>
        <v>DAFT!</v>
      </c>
      <c r="E14" s="12" t="str">
        <f>'Race results'!$F$159</f>
        <v>DAFT!</v>
      </c>
      <c r="F14" s="17" t="str">
        <f>IF('Score Sheet'!J14="","R",IF('Race results'!$C$32&gt;0,'Race results'!$F$159,ROUND(AVERAGE('Score Sheet'!$I14:J14),1)))</f>
        <v>R</v>
      </c>
      <c r="G14" s="17" t="str">
        <f>IF('Score Sheet'!K14="","R",IF('Race results'!$C$32&gt;0,ROUND(AVERAGE('Score Sheet'!$J14:K14),1),ROUND(AVERAGE('Score Sheet'!$I14:K14),1)))</f>
        <v>R</v>
      </c>
      <c r="H14" s="17" t="str">
        <f>IF('Score Sheet'!L14="","R",IF('Race results'!$C$32&gt;0,ROUND(AVERAGE('Score Sheet'!$J14:L14),1),ROUND(AVERAGE('Score Sheet'!$I14:L14),1)))</f>
        <v>R</v>
      </c>
      <c r="I14" s="17" t="str">
        <f>IF('Score Sheet'!M14="","R",IF('Race results'!$C$32&gt;0,ROUND(AVERAGE('Score Sheet'!$J14:M14),1),ROUND(AVERAGE('Score Sheet'!$I14:M14),1)))</f>
        <v>R</v>
      </c>
      <c r="J14" s="17" t="str">
        <f>IF('Score Sheet'!N14="","R",IF('Race results'!$C$32&gt;0,ROUND(AVERAGE('Score Sheet'!$J14:N14),1),ROUND(AVERAGE('Score Sheet'!$I14:N14),1)))</f>
        <v>R</v>
      </c>
      <c r="K14" s="17" t="str">
        <f>IF('Score Sheet'!O14="","R",IF('Race results'!$C$32&gt;0,ROUND(AVERAGE('Score Sheet'!$J14:O14),1),ROUND(AVERAGE('Score Sheet'!$I14:O14),1)))</f>
        <v>R</v>
      </c>
      <c r="L14" s="17" t="str">
        <f>IF('Score Sheet'!P14="","R",IF('Race results'!$C$32&gt;0,ROUND(AVERAGE('Score Sheet'!$J14:P14),1),ROUND(AVERAGE('Score Sheet'!$I14:P14),1)))</f>
        <v>R</v>
      </c>
      <c r="M14" s="17" t="str">
        <f>IF('Score Sheet'!Q14="","R",IF('Race results'!$C$32&gt;0,ROUND(AVERAGE('Score Sheet'!$J14:Q14),1),ROUND(AVERAGE('Score Sheet'!$I14:Q14),1)))</f>
        <v>R</v>
      </c>
      <c r="N14" s="17" t="str">
        <f>IF('Score Sheet'!R14="","R",IF('Race results'!$C$32&gt;0,ROUND(AVERAGE('Score Sheet'!$J14:R14),1),ROUND(AVERAGE('Score Sheet'!$I14:R14),1)))</f>
        <v>R</v>
      </c>
      <c r="O14" s="17" t="str">
        <f>IF('Score Sheet'!S14="","R",IF('Race results'!$C$32&gt;0,ROUND(AVERAGE('Score Sheet'!$J14:S14),1),ROUND(AVERAGE('Score Sheet'!$I14:S14),1)))</f>
        <v>R</v>
      </c>
      <c r="P14" s="17" t="str">
        <f>IF('Score Sheet'!T14="","R",IF('Race results'!$C$32&gt;0,ROUND(AVERAGE('Score Sheet'!$J14:T14),1),ROUND(AVERAGE('Score Sheet'!$I14:T14),1)))</f>
        <v>R</v>
      </c>
      <c r="Q14" s="17" t="str">
        <f>IF('Score Sheet'!U14="","R",IF('Race results'!$C$32&gt;0,ROUND(AVERAGE('Score Sheet'!$J14:U14),1),ROUND(AVERAGE('Score Sheet'!$I14:U14),1)))</f>
        <v>R</v>
      </c>
      <c r="R14" s="17" t="str">
        <f>IF('Score Sheet'!V14="","R",IF('Race results'!$C$32&gt;0,ROUND(AVERAGE('Score Sheet'!$J14:V14),1),ROUND(AVERAGE('Score Sheet'!$I14:V14),1)))</f>
        <v>R</v>
      </c>
      <c r="S14" s="17" t="str">
        <f>IF('Score Sheet'!W14="","R",IF('Race results'!$C$32&gt;0,ROUND(AVERAGE('Score Sheet'!$J14:W14),1),ROUND(AVERAGE('Score Sheet'!$I14:W14),1)))</f>
        <v>R</v>
      </c>
      <c r="T14" s="17" t="str">
        <f>IF('Score Sheet'!X14="","R",IF('Race results'!$C$32&gt;0,ROUND(AVERAGE('Score Sheet'!$J14:X14),1),ROUND(AVERAGE('Score Sheet'!$I14:X14),1)))</f>
        <v>R</v>
      </c>
      <c r="U14" s="17" t="str">
        <f>IF('Score Sheet'!Y14="","R",IF('Race results'!$C$32&gt;0,ROUND(AVERAGE('Score Sheet'!$J14:Y14),1),ROUND(AVERAGE('Score Sheet'!$I14:Y14),1)))</f>
        <v>R</v>
      </c>
      <c r="V14" s="17" t="str">
        <f>IF('Score Sheet'!Z14="","R",IF('Race results'!$C$32&gt;0,ROUND(AVERAGE('Score Sheet'!$J14:Z14),1),ROUND(AVERAGE('Score Sheet'!$I14:Z14),1)))</f>
        <v>R</v>
      </c>
      <c r="W14" s="17" t="str">
        <f>IF('Score Sheet'!AA14="","R",IF('Race results'!$C$32&gt;0,ROUND(AVERAGE('Score Sheet'!$J14:AA14),1),ROUND(AVERAGE('Score Sheet'!$I14:AA14),1)))</f>
        <v>R</v>
      </c>
      <c r="X14" s="17" t="str">
        <f>IF('Score Sheet'!AB14="","R",IF('Race results'!$C$32&gt;0,ROUND(AVERAGE('Score Sheet'!$J14:AB14),1),ROUND(AVERAGE('Score Sheet'!$I14:AB14),1)))</f>
        <v>R</v>
      </c>
      <c r="Y14" s="17" t="str">
        <f>IF('Score Sheet'!AC14="","R",IF('Race results'!$C$32&gt;0,ROUND(AVERAGE('Score Sheet'!$J14:AC14),1),ROUND(AVERAGE('Score Sheet'!$I14:AC14),1)))</f>
        <v>R</v>
      </c>
      <c r="Z14" s="17" t="str">
        <f>IF('Score Sheet'!AD14="","R",IF('Race results'!$C$32&gt;0,ROUND(AVERAGE('Score Sheet'!$J14:AD14),1),ROUND(AVERAGE('Score Sheet'!$I14:AD14),1)))</f>
        <v>R</v>
      </c>
      <c r="AA14" s="17" t="str">
        <f>IF('Score Sheet'!AE14="","R",IF('Race results'!$C$32&gt;0,ROUND(AVERAGE('Score Sheet'!$J14:AE14),1),ROUND(AVERAGE('Score Sheet'!$I14:AE14),1)))</f>
        <v>R</v>
      </c>
      <c r="AB14" s="17" t="str">
        <f>IF('Score Sheet'!AF14="","R",IF('Race results'!$C$32&gt;0,ROUND(AVERAGE('Score Sheet'!$J14:AF14),1),ROUND(AVERAGE('Score Sheet'!$I14:AF14),1)))</f>
        <v>R</v>
      </c>
      <c r="AC14" s="17" t="str">
        <f>IF('Score Sheet'!AG14="","R",IF('Race results'!$C$32&gt;0,ROUND(AVERAGE('Score Sheet'!$J14:AG14),1),ROUND(AVERAGE('Score Sheet'!$I14:AG14),1)))</f>
        <v>R</v>
      </c>
      <c r="AD14" s="17" t="str">
        <f>IF('Score Sheet'!AH14="","R",IF('Race results'!$C$32&gt;0,ROUND(AVERAGE('Score Sheet'!$J14:AH14),1),ROUND(AVERAGE('Score Sheet'!$I14:AH14),1)))</f>
        <v>R</v>
      </c>
      <c r="AE14" s="17" t="str">
        <f>IF('Score Sheet'!AI14="","R",IF('Race results'!$C$32&gt;0,ROUND(AVERAGE('Score Sheet'!$J14:AI14),1),ROUND(AVERAGE('Score Sheet'!$I14:AI14),1)))</f>
        <v>R</v>
      </c>
      <c r="AF14" s="17" t="str">
        <f>IF('Score Sheet'!AJ14="","R",IF('Race results'!$C$32&gt;0,ROUND(AVERAGE('Score Sheet'!$J14:AJ14),1),ROUND(AVERAGE('Score Sheet'!$I14:AJ14),1)))</f>
        <v>R</v>
      </c>
      <c r="AG14" s="17" t="str">
        <f>IF('Score Sheet'!AK14="","R",IF('Race results'!$C$32&gt;0,ROUND(AVERAGE('Score Sheet'!$J14:AK14),1),ROUND(AVERAGE('Score Sheet'!$I14:AK14),1)))</f>
        <v>R</v>
      </c>
      <c r="AH14" s="17" t="str">
        <f>IF('Score Sheet'!AL14="","R",IF('Race results'!$C$32&gt;0,ROUND(AVERAGE('Score Sheet'!$J14:AL14),1),ROUND(AVERAGE('Score Sheet'!$I14:AL14),1)))</f>
        <v>R</v>
      </c>
      <c r="AI14" s="17" t="str">
        <f>IF('Score Sheet'!AM14="","R",IF('Race results'!$C$32&gt;0,ROUND(AVERAGE('Score Sheet'!$J14:AM14),1),ROUND(AVERAGE('Score Sheet'!$I14:AM14),1)))</f>
        <v>R</v>
      </c>
      <c r="AJ14" s="17" t="str">
        <f>IF('Score Sheet'!AN14="","R",IF('Race results'!$C$32&gt;0,ROUND(AVERAGE('Score Sheet'!$J14:AN14),1),ROUND(AVERAGE('Score Sheet'!$I14:AN14),1)))</f>
        <v>R</v>
      </c>
      <c r="AK14" s="17" t="str">
        <f>IF('Score Sheet'!AO14="","R",IF('Race results'!$C$32&gt;0,ROUND(AVERAGE('Score Sheet'!$J14:AO14),1),ROUND(AVERAGE('Score Sheet'!$I14:AO14),1)))</f>
        <v>R</v>
      </c>
      <c r="AL14" s="17" t="str">
        <f>IF('Score Sheet'!AP14="","R",IF('Race results'!$C$32&gt;0,ROUND(AVERAGE('Score Sheet'!$J14:AP14),1),ROUND(AVERAGE('Score Sheet'!$I14:AP14),1)))</f>
        <v>R</v>
      </c>
      <c r="AM14" s="17" t="str">
        <f>IF('Score Sheet'!AQ14="","R",IF('Race results'!$C$32&gt;0,ROUND(AVERAGE('Score Sheet'!$J14:AQ14),1),ROUND(AVERAGE('Score Sheet'!$I14:AQ14),1)))</f>
        <v>R</v>
      </c>
      <c r="AN14" s="17" t="str">
        <f>IF('Score Sheet'!AR14="","R",IF('Race results'!$C$32&gt;0,ROUND(AVERAGE('Score Sheet'!$J14:AR14),1),ROUND(AVERAGE('Score Sheet'!$I14:AR14),1)))</f>
        <v>R</v>
      </c>
      <c r="AO14" s="17" t="str">
        <f>IF('Score Sheet'!AS14="","R",IF('Race results'!$C$32&gt;0,ROUND(AVERAGE('Score Sheet'!$J14:AS14),1),ROUND(AVERAGE('Score Sheet'!$I14:AS14),1)))</f>
        <v>R</v>
      </c>
      <c r="AP14" s="17" t="str">
        <f>IF('Score Sheet'!AT14="","R",IF('Race results'!$C$32&gt;0,ROUND(AVERAGE('Score Sheet'!$J14:AT14),1),ROUND(AVERAGE('Score Sheet'!$I14:AT14),1)))</f>
        <v>R</v>
      </c>
      <c r="AQ14" s="17" t="str">
        <f>IF('Score Sheet'!AU14="","R",IF('Race results'!$C$32&gt;0,ROUND(AVERAGE('Score Sheet'!$J14:AU14),1),ROUND(AVERAGE('Score Sheet'!$I14:AU14),1)))</f>
        <v>R</v>
      </c>
      <c r="AR14" s="17" t="str">
        <f>IF('Score Sheet'!AV14="","R",IF('Race results'!$C$32&gt;0,ROUND(AVERAGE('Score Sheet'!$J14:AV14),1),ROUND(AVERAGE('Score Sheet'!$I14:AV14),1)))</f>
        <v>R</v>
      </c>
      <c r="AT14" s="62" t="str">
        <f t="shared" si="0"/>
        <v/>
      </c>
      <c r="AU14" s="17" t="str">
        <f>IF(C14="","",IF('Race results'!$C$7&lt;1, "E", IF('Race results'!$C$32&gt;0,IF(COUNT(AY14:CL14)&lt;1,"R",ROUND(AVERAGE(AY14:CL14),1)),IF(COUNT(AX14:CL14)&lt;1,"R",ROUND(AVERAGE(AX14:CL14),1)))))</f>
        <v/>
      </c>
      <c r="AV14" s="12"/>
      <c r="AX14" s="12" t="str">
        <f t="shared" si="1"/>
        <v/>
      </c>
      <c r="AY14" s="12" t="str">
        <f t="shared" si="2"/>
        <v/>
      </c>
      <c r="AZ14" s="12" t="str">
        <f t="shared" si="3"/>
        <v/>
      </c>
      <c r="BA14" s="12" t="str">
        <f t="shared" si="4"/>
        <v/>
      </c>
      <c r="BB14" s="12" t="str">
        <f t="shared" si="5"/>
        <v/>
      </c>
      <c r="BC14" s="12" t="str">
        <f t="shared" si="6"/>
        <v/>
      </c>
      <c r="BD14" s="12" t="str">
        <f t="shared" si="7"/>
        <v/>
      </c>
      <c r="BE14" s="12" t="str">
        <f t="shared" si="8"/>
        <v/>
      </c>
      <c r="BF14" s="12" t="str">
        <f t="shared" si="9"/>
        <v/>
      </c>
      <c r="BG14" s="12" t="str">
        <f t="shared" si="10"/>
        <v/>
      </c>
      <c r="BH14" s="12" t="str">
        <f t="shared" si="11"/>
        <v/>
      </c>
      <c r="BI14" s="12" t="str">
        <f t="shared" si="12"/>
        <v/>
      </c>
      <c r="BJ14" s="12" t="str">
        <f t="shared" si="13"/>
        <v/>
      </c>
      <c r="BK14" s="12" t="str">
        <f t="shared" si="14"/>
        <v/>
      </c>
      <c r="BL14" s="12" t="str">
        <f t="shared" si="15"/>
        <v/>
      </c>
      <c r="BM14" s="12" t="str">
        <f t="shared" si="16"/>
        <v/>
      </c>
      <c r="BN14" s="12" t="str">
        <f t="shared" si="17"/>
        <v/>
      </c>
      <c r="BO14" s="12" t="str">
        <f t="shared" si="18"/>
        <v/>
      </c>
      <c r="BP14" s="12" t="str">
        <f t="shared" si="19"/>
        <v/>
      </c>
      <c r="BQ14" s="12" t="str">
        <f t="shared" si="20"/>
        <v/>
      </c>
      <c r="BR14" s="12" t="str">
        <f t="shared" si="21"/>
        <v/>
      </c>
      <c r="BS14" s="12" t="str">
        <f t="shared" si="22"/>
        <v/>
      </c>
      <c r="BT14" s="12" t="str">
        <f t="shared" si="23"/>
        <v/>
      </c>
      <c r="BU14" s="12" t="str">
        <f t="shared" si="24"/>
        <v/>
      </c>
      <c r="BV14" s="12" t="str">
        <f t="shared" si="25"/>
        <v/>
      </c>
      <c r="BW14" s="12" t="str">
        <f t="shared" si="26"/>
        <v/>
      </c>
      <c r="BX14" s="12" t="str">
        <f t="shared" si="27"/>
        <v/>
      </c>
      <c r="BY14" s="12" t="str">
        <f t="shared" si="28"/>
        <v/>
      </c>
      <c r="BZ14" s="12" t="str">
        <f t="shared" si="29"/>
        <v/>
      </c>
      <c r="CA14" s="12" t="str">
        <f t="shared" si="30"/>
        <v/>
      </c>
      <c r="CB14" s="12" t="str">
        <f t="shared" si="31"/>
        <v/>
      </c>
      <c r="CC14" s="12" t="str">
        <f t="shared" si="32"/>
        <v/>
      </c>
      <c r="CD14" s="12" t="str">
        <f t="shared" si="33"/>
        <v/>
      </c>
      <c r="CE14" s="12" t="str">
        <f t="shared" si="34"/>
        <v/>
      </c>
      <c r="CF14" s="12" t="str">
        <f t="shared" si="35"/>
        <v/>
      </c>
      <c r="CG14" s="12" t="str">
        <f t="shared" si="36"/>
        <v/>
      </c>
      <c r="CH14" s="12" t="str">
        <f t="shared" si="37"/>
        <v/>
      </c>
      <c r="CI14" s="12" t="str">
        <f t="shared" si="38"/>
        <v/>
      </c>
      <c r="CJ14" s="12" t="str">
        <f t="shared" si="39"/>
        <v/>
      </c>
      <c r="CK14" s="12" t="str">
        <f t="shared" si="40"/>
        <v/>
      </c>
      <c r="CL14" s="12" t="str">
        <f t="shared" si="41"/>
        <v/>
      </c>
    </row>
    <row r="15" spans="2:90">
      <c r="B15" s="12">
        <v>6</v>
      </c>
      <c r="C15" s="62" t="str">
        <f>IF('Score Sheet'!C15="","",'Score Sheet'!C15)</f>
        <v/>
      </c>
      <c r="D15" s="12" t="str">
        <f>'Race results'!$F$159</f>
        <v>DAFT!</v>
      </c>
      <c r="E15" s="12" t="str">
        <f>'Race results'!$F$159</f>
        <v>DAFT!</v>
      </c>
      <c r="F15" s="17" t="str">
        <f>IF('Score Sheet'!J15="","R",IF('Race results'!$C$32&gt;0,'Race results'!$F$159,ROUND(AVERAGE('Score Sheet'!$I15:J15),1)))</f>
        <v>R</v>
      </c>
      <c r="G15" s="17" t="str">
        <f>IF('Score Sheet'!K15="","R",IF('Race results'!$C$32&gt;0,ROUND(AVERAGE('Score Sheet'!$J15:K15),1),ROUND(AVERAGE('Score Sheet'!$I15:K15),1)))</f>
        <v>R</v>
      </c>
      <c r="H15" s="17" t="str">
        <f>IF('Score Sheet'!L15="","R",IF('Race results'!$C$32&gt;0,ROUND(AVERAGE('Score Sheet'!$J15:L15),1),ROUND(AVERAGE('Score Sheet'!$I15:L15),1)))</f>
        <v>R</v>
      </c>
      <c r="I15" s="17" t="str">
        <f>IF('Score Sheet'!M15="","R",IF('Race results'!$C$32&gt;0,ROUND(AVERAGE('Score Sheet'!$J15:M15),1),ROUND(AVERAGE('Score Sheet'!$I15:M15),1)))</f>
        <v>R</v>
      </c>
      <c r="J15" s="17" t="str">
        <f>IF('Score Sheet'!N15="","R",IF('Race results'!$C$32&gt;0,ROUND(AVERAGE('Score Sheet'!$J15:N15),1),ROUND(AVERAGE('Score Sheet'!$I15:N15),1)))</f>
        <v>R</v>
      </c>
      <c r="K15" s="17" t="str">
        <f>IF('Score Sheet'!O15="","R",IF('Race results'!$C$32&gt;0,ROUND(AVERAGE('Score Sheet'!$J15:O15),1),ROUND(AVERAGE('Score Sheet'!$I15:O15),1)))</f>
        <v>R</v>
      </c>
      <c r="L15" s="17" t="str">
        <f>IF('Score Sheet'!P15="","R",IF('Race results'!$C$32&gt;0,ROUND(AVERAGE('Score Sheet'!$J15:P15),1),ROUND(AVERAGE('Score Sheet'!$I15:P15),1)))</f>
        <v>R</v>
      </c>
      <c r="M15" s="17" t="str">
        <f>IF('Score Sheet'!Q15="","R",IF('Race results'!$C$32&gt;0,ROUND(AVERAGE('Score Sheet'!$J15:Q15),1),ROUND(AVERAGE('Score Sheet'!$I15:Q15),1)))</f>
        <v>R</v>
      </c>
      <c r="N15" s="17" t="str">
        <f>IF('Score Sheet'!R15="","R",IF('Race results'!$C$32&gt;0,ROUND(AVERAGE('Score Sheet'!$J15:R15),1),ROUND(AVERAGE('Score Sheet'!$I15:R15),1)))</f>
        <v>R</v>
      </c>
      <c r="O15" s="17" t="str">
        <f>IF('Score Sheet'!S15="","R",IF('Race results'!$C$32&gt;0,ROUND(AVERAGE('Score Sheet'!$J15:S15),1),ROUND(AVERAGE('Score Sheet'!$I15:S15),1)))</f>
        <v>R</v>
      </c>
      <c r="P15" s="17" t="str">
        <f>IF('Score Sheet'!T15="","R",IF('Race results'!$C$32&gt;0,ROUND(AVERAGE('Score Sheet'!$J15:T15),1),ROUND(AVERAGE('Score Sheet'!$I15:T15),1)))</f>
        <v>R</v>
      </c>
      <c r="Q15" s="17" t="str">
        <f>IF('Score Sheet'!U15="","R",IF('Race results'!$C$32&gt;0,ROUND(AVERAGE('Score Sheet'!$J15:U15),1),ROUND(AVERAGE('Score Sheet'!$I15:U15),1)))</f>
        <v>R</v>
      </c>
      <c r="R15" s="17" t="str">
        <f>IF('Score Sheet'!V15="","R",IF('Race results'!$C$32&gt;0,ROUND(AVERAGE('Score Sheet'!$J15:V15),1),ROUND(AVERAGE('Score Sheet'!$I15:V15),1)))</f>
        <v>R</v>
      </c>
      <c r="S15" s="17" t="str">
        <f>IF('Score Sheet'!W15="","R",IF('Race results'!$C$32&gt;0,ROUND(AVERAGE('Score Sheet'!$J15:W15),1),ROUND(AVERAGE('Score Sheet'!$I15:W15),1)))</f>
        <v>R</v>
      </c>
      <c r="T15" s="17" t="str">
        <f>IF('Score Sheet'!X15="","R",IF('Race results'!$C$32&gt;0,ROUND(AVERAGE('Score Sheet'!$J15:X15),1),ROUND(AVERAGE('Score Sheet'!$I15:X15),1)))</f>
        <v>R</v>
      </c>
      <c r="U15" s="17" t="str">
        <f>IF('Score Sheet'!Y15="","R",IF('Race results'!$C$32&gt;0,ROUND(AVERAGE('Score Sheet'!$J15:Y15),1),ROUND(AVERAGE('Score Sheet'!$I15:Y15),1)))</f>
        <v>R</v>
      </c>
      <c r="V15" s="17" t="str">
        <f>IF('Score Sheet'!Z15="","R",IF('Race results'!$C$32&gt;0,ROUND(AVERAGE('Score Sheet'!$J15:Z15),1),ROUND(AVERAGE('Score Sheet'!$I15:Z15),1)))</f>
        <v>R</v>
      </c>
      <c r="W15" s="17" t="str">
        <f>IF('Score Sheet'!AA15="","R",IF('Race results'!$C$32&gt;0,ROUND(AVERAGE('Score Sheet'!$J15:AA15),1),ROUND(AVERAGE('Score Sheet'!$I15:AA15),1)))</f>
        <v>R</v>
      </c>
      <c r="X15" s="17" t="str">
        <f>IF('Score Sheet'!AB15="","R",IF('Race results'!$C$32&gt;0,ROUND(AVERAGE('Score Sheet'!$J15:AB15),1),ROUND(AVERAGE('Score Sheet'!$I15:AB15),1)))</f>
        <v>R</v>
      </c>
      <c r="Y15" s="17" t="str">
        <f>IF('Score Sheet'!AC15="","R",IF('Race results'!$C$32&gt;0,ROUND(AVERAGE('Score Sheet'!$J15:AC15),1),ROUND(AVERAGE('Score Sheet'!$I15:AC15),1)))</f>
        <v>R</v>
      </c>
      <c r="Z15" s="17" t="str">
        <f>IF('Score Sheet'!AD15="","R",IF('Race results'!$C$32&gt;0,ROUND(AVERAGE('Score Sheet'!$J15:AD15),1),ROUND(AVERAGE('Score Sheet'!$I15:AD15),1)))</f>
        <v>R</v>
      </c>
      <c r="AA15" s="17" t="str">
        <f>IF('Score Sheet'!AE15="","R",IF('Race results'!$C$32&gt;0,ROUND(AVERAGE('Score Sheet'!$J15:AE15),1),ROUND(AVERAGE('Score Sheet'!$I15:AE15),1)))</f>
        <v>R</v>
      </c>
      <c r="AB15" s="17" t="str">
        <f>IF('Score Sheet'!AF15="","R",IF('Race results'!$C$32&gt;0,ROUND(AVERAGE('Score Sheet'!$J15:AF15),1),ROUND(AVERAGE('Score Sheet'!$I15:AF15),1)))</f>
        <v>R</v>
      </c>
      <c r="AC15" s="17" t="str">
        <f>IF('Score Sheet'!AG15="","R",IF('Race results'!$C$32&gt;0,ROUND(AVERAGE('Score Sheet'!$J15:AG15),1),ROUND(AVERAGE('Score Sheet'!$I15:AG15),1)))</f>
        <v>R</v>
      </c>
      <c r="AD15" s="17" t="str">
        <f>IF('Score Sheet'!AH15="","R",IF('Race results'!$C$32&gt;0,ROUND(AVERAGE('Score Sheet'!$J15:AH15),1),ROUND(AVERAGE('Score Sheet'!$I15:AH15),1)))</f>
        <v>R</v>
      </c>
      <c r="AE15" s="17" t="str">
        <f>IF('Score Sheet'!AI15="","R",IF('Race results'!$C$32&gt;0,ROUND(AVERAGE('Score Sheet'!$J15:AI15),1),ROUND(AVERAGE('Score Sheet'!$I15:AI15),1)))</f>
        <v>R</v>
      </c>
      <c r="AF15" s="17" t="str">
        <f>IF('Score Sheet'!AJ15="","R",IF('Race results'!$C$32&gt;0,ROUND(AVERAGE('Score Sheet'!$J15:AJ15),1),ROUND(AVERAGE('Score Sheet'!$I15:AJ15),1)))</f>
        <v>R</v>
      </c>
      <c r="AG15" s="17" t="str">
        <f>IF('Score Sheet'!AK15="","R",IF('Race results'!$C$32&gt;0,ROUND(AVERAGE('Score Sheet'!$J15:AK15),1),ROUND(AVERAGE('Score Sheet'!$I15:AK15),1)))</f>
        <v>R</v>
      </c>
      <c r="AH15" s="17" t="str">
        <f>IF('Score Sheet'!AL15="","R",IF('Race results'!$C$32&gt;0,ROUND(AVERAGE('Score Sheet'!$J15:AL15),1),ROUND(AVERAGE('Score Sheet'!$I15:AL15),1)))</f>
        <v>R</v>
      </c>
      <c r="AI15" s="17" t="str">
        <f>IF('Score Sheet'!AM15="","R",IF('Race results'!$C$32&gt;0,ROUND(AVERAGE('Score Sheet'!$J15:AM15),1),ROUND(AVERAGE('Score Sheet'!$I15:AM15),1)))</f>
        <v>R</v>
      </c>
      <c r="AJ15" s="17" t="str">
        <f>IF('Score Sheet'!AN15="","R",IF('Race results'!$C$32&gt;0,ROUND(AVERAGE('Score Sheet'!$J15:AN15),1),ROUND(AVERAGE('Score Sheet'!$I15:AN15),1)))</f>
        <v>R</v>
      </c>
      <c r="AK15" s="17" t="str">
        <f>IF('Score Sheet'!AO15="","R",IF('Race results'!$C$32&gt;0,ROUND(AVERAGE('Score Sheet'!$J15:AO15),1),ROUND(AVERAGE('Score Sheet'!$I15:AO15),1)))</f>
        <v>R</v>
      </c>
      <c r="AL15" s="17" t="str">
        <f>IF('Score Sheet'!AP15="","R",IF('Race results'!$C$32&gt;0,ROUND(AVERAGE('Score Sheet'!$J15:AP15),1),ROUND(AVERAGE('Score Sheet'!$I15:AP15),1)))</f>
        <v>R</v>
      </c>
      <c r="AM15" s="17" t="str">
        <f>IF('Score Sheet'!AQ15="","R",IF('Race results'!$C$32&gt;0,ROUND(AVERAGE('Score Sheet'!$J15:AQ15),1),ROUND(AVERAGE('Score Sheet'!$I15:AQ15),1)))</f>
        <v>R</v>
      </c>
      <c r="AN15" s="17" t="str">
        <f>IF('Score Sheet'!AR15="","R",IF('Race results'!$C$32&gt;0,ROUND(AVERAGE('Score Sheet'!$J15:AR15),1),ROUND(AVERAGE('Score Sheet'!$I15:AR15),1)))</f>
        <v>R</v>
      </c>
      <c r="AO15" s="17" t="str">
        <f>IF('Score Sheet'!AS15="","R",IF('Race results'!$C$32&gt;0,ROUND(AVERAGE('Score Sheet'!$J15:AS15),1),ROUND(AVERAGE('Score Sheet'!$I15:AS15),1)))</f>
        <v>R</v>
      </c>
      <c r="AP15" s="17" t="str">
        <f>IF('Score Sheet'!AT15="","R",IF('Race results'!$C$32&gt;0,ROUND(AVERAGE('Score Sheet'!$J15:AT15),1),ROUND(AVERAGE('Score Sheet'!$I15:AT15),1)))</f>
        <v>R</v>
      </c>
      <c r="AQ15" s="17" t="str">
        <f>IF('Score Sheet'!AU15="","R",IF('Race results'!$C$32&gt;0,ROUND(AVERAGE('Score Sheet'!$J15:AU15),1),ROUND(AVERAGE('Score Sheet'!$I15:AU15),1)))</f>
        <v>R</v>
      </c>
      <c r="AR15" s="17" t="str">
        <f>IF('Score Sheet'!AV15="","R",IF('Race results'!$C$32&gt;0,ROUND(AVERAGE('Score Sheet'!$J15:AV15),1),ROUND(AVERAGE('Score Sheet'!$I15:AV15),1)))</f>
        <v>R</v>
      </c>
      <c r="AT15" s="62" t="str">
        <f t="shared" si="0"/>
        <v/>
      </c>
      <c r="AU15" s="17" t="str">
        <f>IF(C15="","",IF('Race results'!$C$7&lt;1, "E", IF('Race results'!$C$32&gt;0,IF(COUNT(AY15:CL15)&lt;1,"R",ROUND(AVERAGE(AY15:CL15),1)),IF(COUNT(AX15:CL15)&lt;1,"R",ROUND(AVERAGE(AX15:CL15),1)))))</f>
        <v/>
      </c>
      <c r="AV15" s="12"/>
      <c r="AX15" s="12" t="str">
        <f t="shared" si="1"/>
        <v/>
      </c>
      <c r="AY15" s="12" t="str">
        <f t="shared" si="2"/>
        <v/>
      </c>
      <c r="AZ15" s="12" t="str">
        <f t="shared" si="3"/>
        <v/>
      </c>
      <c r="BA15" s="12" t="str">
        <f t="shared" si="4"/>
        <v/>
      </c>
      <c r="BB15" s="12" t="str">
        <f t="shared" si="5"/>
        <v/>
      </c>
      <c r="BC15" s="12" t="str">
        <f t="shared" si="6"/>
        <v/>
      </c>
      <c r="BD15" s="12" t="str">
        <f t="shared" si="7"/>
        <v/>
      </c>
      <c r="BE15" s="12" t="str">
        <f t="shared" si="8"/>
        <v/>
      </c>
      <c r="BF15" s="12" t="str">
        <f t="shared" si="9"/>
        <v/>
      </c>
      <c r="BG15" s="12" t="str">
        <f t="shared" si="10"/>
        <v/>
      </c>
      <c r="BH15" s="12" t="str">
        <f t="shared" si="11"/>
        <v/>
      </c>
      <c r="BI15" s="12" t="str">
        <f t="shared" si="12"/>
        <v/>
      </c>
      <c r="BJ15" s="12" t="str">
        <f t="shared" si="13"/>
        <v/>
      </c>
      <c r="BK15" s="12" t="str">
        <f t="shared" si="14"/>
        <v/>
      </c>
      <c r="BL15" s="12" t="str">
        <f t="shared" si="15"/>
        <v/>
      </c>
      <c r="BM15" s="12" t="str">
        <f t="shared" si="16"/>
        <v/>
      </c>
      <c r="BN15" s="12" t="str">
        <f t="shared" si="17"/>
        <v/>
      </c>
      <c r="BO15" s="12" t="str">
        <f t="shared" si="18"/>
        <v/>
      </c>
      <c r="BP15" s="12" t="str">
        <f t="shared" si="19"/>
        <v/>
      </c>
      <c r="BQ15" s="12" t="str">
        <f t="shared" si="20"/>
        <v/>
      </c>
      <c r="BR15" s="12" t="str">
        <f t="shared" si="21"/>
        <v/>
      </c>
      <c r="BS15" s="12" t="str">
        <f t="shared" si="22"/>
        <v/>
      </c>
      <c r="BT15" s="12" t="str">
        <f t="shared" si="23"/>
        <v/>
      </c>
      <c r="BU15" s="12" t="str">
        <f t="shared" si="24"/>
        <v/>
      </c>
      <c r="BV15" s="12" t="str">
        <f t="shared" si="25"/>
        <v/>
      </c>
      <c r="BW15" s="12" t="str">
        <f t="shared" si="26"/>
        <v/>
      </c>
      <c r="BX15" s="12" t="str">
        <f t="shared" si="27"/>
        <v/>
      </c>
      <c r="BY15" s="12" t="str">
        <f t="shared" si="28"/>
        <v/>
      </c>
      <c r="BZ15" s="12" t="str">
        <f t="shared" si="29"/>
        <v/>
      </c>
      <c r="CA15" s="12" t="str">
        <f t="shared" si="30"/>
        <v/>
      </c>
      <c r="CB15" s="12" t="str">
        <f t="shared" si="31"/>
        <v/>
      </c>
      <c r="CC15" s="12" t="str">
        <f t="shared" si="32"/>
        <v/>
      </c>
      <c r="CD15" s="12" t="str">
        <f t="shared" si="33"/>
        <v/>
      </c>
      <c r="CE15" s="12" t="str">
        <f t="shared" si="34"/>
        <v/>
      </c>
      <c r="CF15" s="12" t="str">
        <f t="shared" si="35"/>
        <v/>
      </c>
      <c r="CG15" s="12" t="str">
        <f t="shared" si="36"/>
        <v/>
      </c>
      <c r="CH15" s="12" t="str">
        <f t="shared" si="37"/>
        <v/>
      </c>
      <c r="CI15" s="12" t="str">
        <f t="shared" si="38"/>
        <v/>
      </c>
      <c r="CJ15" s="12" t="str">
        <f t="shared" si="39"/>
        <v/>
      </c>
      <c r="CK15" s="12" t="str">
        <f t="shared" si="40"/>
        <v/>
      </c>
      <c r="CL15" s="12" t="str">
        <f t="shared" si="41"/>
        <v/>
      </c>
    </row>
    <row r="16" spans="2:90">
      <c r="B16" s="12">
        <v>7</v>
      </c>
      <c r="C16" s="62" t="str">
        <f>IF('Score Sheet'!C16="","",'Score Sheet'!C16)</f>
        <v/>
      </c>
      <c r="D16" s="12" t="str">
        <f>'Race results'!$F$159</f>
        <v>DAFT!</v>
      </c>
      <c r="E16" s="12" t="str">
        <f>'Race results'!$F$159</f>
        <v>DAFT!</v>
      </c>
      <c r="F16" s="17" t="str">
        <f>IF('Score Sheet'!J16="","R",IF('Race results'!$C$32&gt;0,'Race results'!$F$159,ROUND(AVERAGE('Score Sheet'!$I16:J16),1)))</f>
        <v>R</v>
      </c>
      <c r="G16" s="17" t="str">
        <f>IF('Score Sheet'!K16="","R",IF('Race results'!$C$32&gt;0,ROUND(AVERAGE('Score Sheet'!$J16:K16),1),ROUND(AVERAGE('Score Sheet'!$I16:K16),1)))</f>
        <v>R</v>
      </c>
      <c r="H16" s="17" t="str">
        <f>IF('Score Sheet'!L16="","R",IF('Race results'!$C$32&gt;0,ROUND(AVERAGE('Score Sheet'!$J16:L16),1),ROUND(AVERAGE('Score Sheet'!$I16:L16),1)))</f>
        <v>R</v>
      </c>
      <c r="I16" s="17" t="str">
        <f>IF('Score Sheet'!M16="","R",IF('Race results'!$C$32&gt;0,ROUND(AVERAGE('Score Sheet'!$J16:M16),1),ROUND(AVERAGE('Score Sheet'!$I16:M16),1)))</f>
        <v>R</v>
      </c>
      <c r="J16" s="17" t="str">
        <f>IF('Score Sheet'!N16="","R",IF('Race results'!$C$32&gt;0,ROUND(AVERAGE('Score Sheet'!$J16:N16),1),ROUND(AVERAGE('Score Sheet'!$I16:N16),1)))</f>
        <v>R</v>
      </c>
      <c r="K16" s="17" t="str">
        <f>IF('Score Sheet'!O16="","R",IF('Race results'!$C$32&gt;0,ROUND(AVERAGE('Score Sheet'!$J16:O16),1),ROUND(AVERAGE('Score Sheet'!$I16:O16),1)))</f>
        <v>R</v>
      </c>
      <c r="L16" s="17" t="str">
        <f>IF('Score Sheet'!P16="","R",IF('Race results'!$C$32&gt;0,ROUND(AVERAGE('Score Sheet'!$J16:P16),1),ROUND(AVERAGE('Score Sheet'!$I16:P16),1)))</f>
        <v>R</v>
      </c>
      <c r="M16" s="17" t="str">
        <f>IF('Score Sheet'!Q16="","R",IF('Race results'!$C$32&gt;0,ROUND(AVERAGE('Score Sheet'!$J16:Q16),1),ROUND(AVERAGE('Score Sheet'!$I16:Q16),1)))</f>
        <v>R</v>
      </c>
      <c r="N16" s="17" t="str">
        <f>IF('Score Sheet'!R16="","R",IF('Race results'!$C$32&gt;0,ROUND(AVERAGE('Score Sheet'!$J16:R16),1),ROUND(AVERAGE('Score Sheet'!$I16:R16),1)))</f>
        <v>R</v>
      </c>
      <c r="O16" s="17" t="str">
        <f>IF('Score Sheet'!S16="","R",IF('Race results'!$C$32&gt;0,ROUND(AVERAGE('Score Sheet'!$J16:S16),1),ROUND(AVERAGE('Score Sheet'!$I16:S16),1)))</f>
        <v>R</v>
      </c>
      <c r="P16" s="17" t="str">
        <f>IF('Score Sheet'!T16="","R",IF('Race results'!$C$32&gt;0,ROUND(AVERAGE('Score Sheet'!$J16:T16),1),ROUND(AVERAGE('Score Sheet'!$I16:T16),1)))</f>
        <v>R</v>
      </c>
      <c r="Q16" s="17" t="str">
        <f>IF('Score Sheet'!U16="","R",IF('Race results'!$C$32&gt;0,ROUND(AVERAGE('Score Sheet'!$J16:U16),1),ROUND(AVERAGE('Score Sheet'!$I16:U16),1)))</f>
        <v>R</v>
      </c>
      <c r="R16" s="17" t="str">
        <f>IF('Score Sheet'!V16="","R",IF('Race results'!$C$32&gt;0,ROUND(AVERAGE('Score Sheet'!$J16:V16),1),ROUND(AVERAGE('Score Sheet'!$I16:V16),1)))</f>
        <v>R</v>
      </c>
      <c r="S16" s="17" t="str">
        <f>IF('Score Sheet'!W16="","R",IF('Race results'!$C$32&gt;0,ROUND(AVERAGE('Score Sheet'!$J16:W16),1),ROUND(AVERAGE('Score Sheet'!$I16:W16),1)))</f>
        <v>R</v>
      </c>
      <c r="T16" s="17" t="str">
        <f>IF('Score Sheet'!X16="","R",IF('Race results'!$C$32&gt;0,ROUND(AVERAGE('Score Sheet'!$J16:X16),1),ROUND(AVERAGE('Score Sheet'!$I16:X16),1)))</f>
        <v>R</v>
      </c>
      <c r="U16" s="17" t="str">
        <f>IF('Score Sheet'!Y16="","R",IF('Race results'!$C$32&gt;0,ROUND(AVERAGE('Score Sheet'!$J16:Y16),1),ROUND(AVERAGE('Score Sheet'!$I16:Y16),1)))</f>
        <v>R</v>
      </c>
      <c r="V16" s="17" t="str">
        <f>IF('Score Sheet'!Z16="","R",IF('Race results'!$C$32&gt;0,ROUND(AVERAGE('Score Sheet'!$J16:Z16),1),ROUND(AVERAGE('Score Sheet'!$I16:Z16),1)))</f>
        <v>R</v>
      </c>
      <c r="W16" s="17" t="str">
        <f>IF('Score Sheet'!AA16="","R",IF('Race results'!$C$32&gt;0,ROUND(AVERAGE('Score Sheet'!$J16:AA16),1),ROUND(AVERAGE('Score Sheet'!$I16:AA16),1)))</f>
        <v>R</v>
      </c>
      <c r="X16" s="17" t="str">
        <f>IF('Score Sheet'!AB16="","R",IF('Race results'!$C$32&gt;0,ROUND(AVERAGE('Score Sheet'!$J16:AB16),1),ROUND(AVERAGE('Score Sheet'!$I16:AB16),1)))</f>
        <v>R</v>
      </c>
      <c r="Y16" s="17" t="str">
        <f>IF('Score Sheet'!AC16="","R",IF('Race results'!$C$32&gt;0,ROUND(AVERAGE('Score Sheet'!$J16:AC16),1),ROUND(AVERAGE('Score Sheet'!$I16:AC16),1)))</f>
        <v>R</v>
      </c>
      <c r="Z16" s="17" t="str">
        <f>IF('Score Sheet'!AD16="","R",IF('Race results'!$C$32&gt;0,ROUND(AVERAGE('Score Sheet'!$J16:AD16),1),ROUND(AVERAGE('Score Sheet'!$I16:AD16),1)))</f>
        <v>R</v>
      </c>
      <c r="AA16" s="17" t="str">
        <f>IF('Score Sheet'!AE16="","R",IF('Race results'!$C$32&gt;0,ROUND(AVERAGE('Score Sheet'!$J16:AE16),1),ROUND(AVERAGE('Score Sheet'!$I16:AE16),1)))</f>
        <v>R</v>
      </c>
      <c r="AB16" s="17" t="str">
        <f>IF('Score Sheet'!AF16="","R",IF('Race results'!$C$32&gt;0,ROUND(AVERAGE('Score Sheet'!$J16:AF16),1),ROUND(AVERAGE('Score Sheet'!$I16:AF16),1)))</f>
        <v>R</v>
      </c>
      <c r="AC16" s="17" t="str">
        <f>IF('Score Sheet'!AG16="","R",IF('Race results'!$C$32&gt;0,ROUND(AVERAGE('Score Sheet'!$J16:AG16),1),ROUND(AVERAGE('Score Sheet'!$I16:AG16),1)))</f>
        <v>R</v>
      </c>
      <c r="AD16" s="17" t="str">
        <f>IF('Score Sheet'!AH16="","R",IF('Race results'!$C$32&gt;0,ROUND(AVERAGE('Score Sheet'!$J16:AH16),1),ROUND(AVERAGE('Score Sheet'!$I16:AH16),1)))</f>
        <v>R</v>
      </c>
      <c r="AE16" s="17" t="str">
        <f>IF('Score Sheet'!AI16="","R",IF('Race results'!$C$32&gt;0,ROUND(AVERAGE('Score Sheet'!$J16:AI16),1),ROUND(AVERAGE('Score Sheet'!$I16:AI16),1)))</f>
        <v>R</v>
      </c>
      <c r="AF16" s="17" t="str">
        <f>IF('Score Sheet'!AJ16="","R",IF('Race results'!$C$32&gt;0,ROUND(AVERAGE('Score Sheet'!$J16:AJ16),1),ROUND(AVERAGE('Score Sheet'!$I16:AJ16),1)))</f>
        <v>R</v>
      </c>
      <c r="AG16" s="17" t="str">
        <f>IF('Score Sheet'!AK16="","R",IF('Race results'!$C$32&gt;0,ROUND(AVERAGE('Score Sheet'!$J16:AK16),1),ROUND(AVERAGE('Score Sheet'!$I16:AK16),1)))</f>
        <v>R</v>
      </c>
      <c r="AH16" s="17" t="str">
        <f>IF('Score Sheet'!AL16="","R",IF('Race results'!$C$32&gt;0,ROUND(AVERAGE('Score Sheet'!$J16:AL16),1),ROUND(AVERAGE('Score Sheet'!$I16:AL16),1)))</f>
        <v>R</v>
      </c>
      <c r="AI16" s="17" t="str">
        <f>IF('Score Sheet'!AM16="","R",IF('Race results'!$C$32&gt;0,ROUND(AVERAGE('Score Sheet'!$J16:AM16),1),ROUND(AVERAGE('Score Sheet'!$I16:AM16),1)))</f>
        <v>R</v>
      </c>
      <c r="AJ16" s="17" t="str">
        <f>IF('Score Sheet'!AN16="","R",IF('Race results'!$C$32&gt;0,ROUND(AVERAGE('Score Sheet'!$J16:AN16),1),ROUND(AVERAGE('Score Sheet'!$I16:AN16),1)))</f>
        <v>R</v>
      </c>
      <c r="AK16" s="17" t="str">
        <f>IF('Score Sheet'!AO16="","R",IF('Race results'!$C$32&gt;0,ROUND(AVERAGE('Score Sheet'!$J16:AO16),1),ROUND(AVERAGE('Score Sheet'!$I16:AO16),1)))</f>
        <v>R</v>
      </c>
      <c r="AL16" s="17" t="str">
        <f>IF('Score Sheet'!AP16="","R",IF('Race results'!$C$32&gt;0,ROUND(AVERAGE('Score Sheet'!$J16:AP16),1),ROUND(AVERAGE('Score Sheet'!$I16:AP16),1)))</f>
        <v>R</v>
      </c>
      <c r="AM16" s="17" t="str">
        <f>IF('Score Sheet'!AQ16="","R",IF('Race results'!$C$32&gt;0,ROUND(AVERAGE('Score Sheet'!$J16:AQ16),1),ROUND(AVERAGE('Score Sheet'!$I16:AQ16),1)))</f>
        <v>R</v>
      </c>
      <c r="AN16" s="17" t="str">
        <f>IF('Score Sheet'!AR16="","R",IF('Race results'!$C$32&gt;0,ROUND(AVERAGE('Score Sheet'!$J16:AR16),1),ROUND(AVERAGE('Score Sheet'!$I16:AR16),1)))</f>
        <v>R</v>
      </c>
      <c r="AO16" s="17" t="str">
        <f>IF('Score Sheet'!AS16="","R",IF('Race results'!$C$32&gt;0,ROUND(AVERAGE('Score Sheet'!$J16:AS16),1),ROUND(AVERAGE('Score Sheet'!$I16:AS16),1)))</f>
        <v>R</v>
      </c>
      <c r="AP16" s="17" t="str">
        <f>IF('Score Sheet'!AT16="","R",IF('Race results'!$C$32&gt;0,ROUND(AVERAGE('Score Sheet'!$J16:AT16),1),ROUND(AVERAGE('Score Sheet'!$I16:AT16),1)))</f>
        <v>R</v>
      </c>
      <c r="AQ16" s="17" t="str">
        <f>IF('Score Sheet'!AU16="","R",IF('Race results'!$C$32&gt;0,ROUND(AVERAGE('Score Sheet'!$J16:AU16),1),ROUND(AVERAGE('Score Sheet'!$I16:AU16),1)))</f>
        <v>R</v>
      </c>
      <c r="AR16" s="17" t="str">
        <f>IF('Score Sheet'!AV16="","R",IF('Race results'!$C$32&gt;0,ROUND(AVERAGE('Score Sheet'!$J16:AV16),1),ROUND(AVERAGE('Score Sheet'!$I16:AV16),1)))</f>
        <v>R</v>
      </c>
      <c r="AT16" s="62" t="str">
        <f t="shared" si="0"/>
        <v/>
      </c>
      <c r="AU16" s="17" t="str">
        <f>IF(C16="","",IF('Race results'!$C$7&lt;1, "E", IF('Race results'!$C$32&gt;0,IF(COUNT(AY16:CL16)&lt;1,"R",ROUND(AVERAGE(AY16:CL16),1)),IF(COUNT(AX16:CL16)&lt;1,"R",ROUND(AVERAGE(AX16:CL16),1)))))</f>
        <v/>
      </c>
      <c r="AV16" s="12"/>
      <c r="AX16" s="12" t="str">
        <f t="shared" si="1"/>
        <v/>
      </c>
      <c r="AY16" s="12" t="str">
        <f t="shared" si="2"/>
        <v/>
      </c>
      <c r="AZ16" s="12" t="str">
        <f t="shared" si="3"/>
        <v/>
      </c>
      <c r="BA16" s="12" t="str">
        <f t="shared" si="4"/>
        <v/>
      </c>
      <c r="BB16" s="12" t="str">
        <f t="shared" si="5"/>
        <v/>
      </c>
      <c r="BC16" s="12" t="str">
        <f t="shared" si="6"/>
        <v/>
      </c>
      <c r="BD16" s="12" t="str">
        <f t="shared" si="7"/>
        <v/>
      </c>
      <c r="BE16" s="12" t="str">
        <f t="shared" si="8"/>
        <v/>
      </c>
      <c r="BF16" s="12" t="str">
        <f t="shared" si="9"/>
        <v/>
      </c>
      <c r="BG16" s="12" t="str">
        <f t="shared" si="10"/>
        <v/>
      </c>
      <c r="BH16" s="12" t="str">
        <f t="shared" si="11"/>
        <v/>
      </c>
      <c r="BI16" s="12" t="str">
        <f t="shared" si="12"/>
        <v/>
      </c>
      <c r="BJ16" s="12" t="str">
        <f t="shared" si="13"/>
        <v/>
      </c>
      <c r="BK16" s="12" t="str">
        <f t="shared" si="14"/>
        <v/>
      </c>
      <c r="BL16" s="12" t="str">
        <f t="shared" si="15"/>
        <v/>
      </c>
      <c r="BM16" s="12" t="str">
        <f t="shared" si="16"/>
        <v/>
      </c>
      <c r="BN16" s="12" t="str">
        <f t="shared" si="17"/>
        <v/>
      </c>
      <c r="BO16" s="12" t="str">
        <f t="shared" si="18"/>
        <v/>
      </c>
      <c r="BP16" s="12" t="str">
        <f t="shared" si="19"/>
        <v/>
      </c>
      <c r="BQ16" s="12" t="str">
        <f t="shared" si="20"/>
        <v/>
      </c>
      <c r="BR16" s="12" t="str">
        <f t="shared" si="21"/>
        <v/>
      </c>
      <c r="BS16" s="12" t="str">
        <f t="shared" si="22"/>
        <v/>
      </c>
      <c r="BT16" s="12" t="str">
        <f t="shared" si="23"/>
        <v/>
      </c>
      <c r="BU16" s="12" t="str">
        <f t="shared" si="24"/>
        <v/>
      </c>
      <c r="BV16" s="12" t="str">
        <f t="shared" si="25"/>
        <v/>
      </c>
      <c r="BW16" s="12" t="str">
        <f t="shared" si="26"/>
        <v/>
      </c>
      <c r="BX16" s="12" t="str">
        <f t="shared" si="27"/>
        <v/>
      </c>
      <c r="BY16" s="12" t="str">
        <f t="shared" si="28"/>
        <v/>
      </c>
      <c r="BZ16" s="12" t="str">
        <f t="shared" si="29"/>
        <v/>
      </c>
      <c r="CA16" s="12" t="str">
        <f t="shared" si="30"/>
        <v/>
      </c>
      <c r="CB16" s="12" t="str">
        <f t="shared" si="31"/>
        <v/>
      </c>
      <c r="CC16" s="12" t="str">
        <f t="shared" si="32"/>
        <v/>
      </c>
      <c r="CD16" s="12" t="str">
        <f t="shared" si="33"/>
        <v/>
      </c>
      <c r="CE16" s="12" t="str">
        <f t="shared" si="34"/>
        <v/>
      </c>
      <c r="CF16" s="12" t="str">
        <f t="shared" si="35"/>
        <v/>
      </c>
      <c r="CG16" s="12" t="str">
        <f t="shared" si="36"/>
        <v/>
      </c>
      <c r="CH16" s="12" t="str">
        <f t="shared" si="37"/>
        <v/>
      </c>
      <c r="CI16" s="12" t="str">
        <f t="shared" si="38"/>
        <v/>
      </c>
      <c r="CJ16" s="12" t="str">
        <f t="shared" si="39"/>
        <v/>
      </c>
      <c r="CK16" s="12" t="str">
        <f t="shared" si="40"/>
        <v/>
      </c>
      <c r="CL16" s="12" t="str">
        <f t="shared" si="41"/>
        <v/>
      </c>
    </row>
    <row r="17" spans="2:90">
      <c r="B17" s="12">
        <v>8</v>
      </c>
      <c r="C17" s="62" t="str">
        <f>IF('Score Sheet'!C17="","",'Score Sheet'!C17)</f>
        <v/>
      </c>
      <c r="D17" s="12" t="str">
        <f>'Race results'!$F$159</f>
        <v>DAFT!</v>
      </c>
      <c r="E17" s="12" t="str">
        <f>'Race results'!$F$159</f>
        <v>DAFT!</v>
      </c>
      <c r="F17" s="17" t="str">
        <f>IF('Score Sheet'!J17="","R",IF('Race results'!$C$32&gt;0,'Race results'!$F$159,ROUND(AVERAGE('Score Sheet'!$I17:J17),1)))</f>
        <v>R</v>
      </c>
      <c r="G17" s="17" t="str">
        <f>IF('Score Sheet'!K17="","R",IF('Race results'!$C$32&gt;0,ROUND(AVERAGE('Score Sheet'!$J17:K17),1),ROUND(AVERAGE('Score Sheet'!$I17:K17),1)))</f>
        <v>R</v>
      </c>
      <c r="H17" s="17" t="str">
        <f>IF('Score Sheet'!L17="","R",IF('Race results'!$C$32&gt;0,ROUND(AVERAGE('Score Sheet'!$J17:L17),1),ROUND(AVERAGE('Score Sheet'!$I17:L17),1)))</f>
        <v>R</v>
      </c>
      <c r="I17" s="17" t="str">
        <f>IF('Score Sheet'!M17="","R",IF('Race results'!$C$32&gt;0,ROUND(AVERAGE('Score Sheet'!$J17:M17),1),ROUND(AVERAGE('Score Sheet'!$I17:M17),1)))</f>
        <v>R</v>
      </c>
      <c r="J17" s="17" t="str">
        <f>IF('Score Sheet'!N17="","R",IF('Race results'!$C$32&gt;0,ROUND(AVERAGE('Score Sheet'!$J17:N17),1),ROUND(AVERAGE('Score Sheet'!$I17:N17),1)))</f>
        <v>R</v>
      </c>
      <c r="K17" s="17" t="str">
        <f>IF('Score Sheet'!O17="","R",IF('Race results'!$C$32&gt;0,ROUND(AVERAGE('Score Sheet'!$J17:O17),1),ROUND(AVERAGE('Score Sheet'!$I17:O17),1)))</f>
        <v>R</v>
      </c>
      <c r="L17" s="17" t="str">
        <f>IF('Score Sheet'!P17="","R",IF('Race results'!$C$32&gt;0,ROUND(AVERAGE('Score Sheet'!$J17:P17),1),ROUND(AVERAGE('Score Sheet'!$I17:P17),1)))</f>
        <v>R</v>
      </c>
      <c r="M17" s="17" t="str">
        <f>IF('Score Sheet'!Q17="","R",IF('Race results'!$C$32&gt;0,ROUND(AVERAGE('Score Sheet'!$J17:Q17),1),ROUND(AVERAGE('Score Sheet'!$I17:Q17),1)))</f>
        <v>R</v>
      </c>
      <c r="N17" s="17" t="str">
        <f>IF('Score Sheet'!R17="","R",IF('Race results'!$C$32&gt;0,ROUND(AVERAGE('Score Sheet'!$J17:R17),1),ROUND(AVERAGE('Score Sheet'!$I17:R17),1)))</f>
        <v>R</v>
      </c>
      <c r="O17" s="17" t="str">
        <f>IF('Score Sheet'!S17="","R",IF('Race results'!$C$32&gt;0,ROUND(AVERAGE('Score Sheet'!$J17:S17),1),ROUND(AVERAGE('Score Sheet'!$I17:S17),1)))</f>
        <v>R</v>
      </c>
      <c r="P17" s="17" t="str">
        <f>IF('Score Sheet'!T17="","R",IF('Race results'!$C$32&gt;0,ROUND(AVERAGE('Score Sheet'!$J17:T17),1),ROUND(AVERAGE('Score Sheet'!$I17:T17),1)))</f>
        <v>R</v>
      </c>
      <c r="Q17" s="17" t="str">
        <f>IF('Score Sheet'!U17="","R",IF('Race results'!$C$32&gt;0,ROUND(AVERAGE('Score Sheet'!$J17:U17),1),ROUND(AVERAGE('Score Sheet'!$I17:U17),1)))</f>
        <v>R</v>
      </c>
      <c r="R17" s="17" t="str">
        <f>IF('Score Sheet'!V17="","R",IF('Race results'!$C$32&gt;0,ROUND(AVERAGE('Score Sheet'!$J17:V17),1),ROUND(AVERAGE('Score Sheet'!$I17:V17),1)))</f>
        <v>R</v>
      </c>
      <c r="S17" s="17" t="str">
        <f>IF('Score Sheet'!W17="","R",IF('Race results'!$C$32&gt;0,ROUND(AVERAGE('Score Sheet'!$J17:W17),1),ROUND(AVERAGE('Score Sheet'!$I17:W17),1)))</f>
        <v>R</v>
      </c>
      <c r="T17" s="17" t="str">
        <f>IF('Score Sheet'!X17="","R",IF('Race results'!$C$32&gt;0,ROUND(AVERAGE('Score Sheet'!$J17:X17),1),ROUND(AVERAGE('Score Sheet'!$I17:X17),1)))</f>
        <v>R</v>
      </c>
      <c r="U17" s="17" t="str">
        <f>IF('Score Sheet'!Y17="","R",IF('Race results'!$C$32&gt;0,ROUND(AVERAGE('Score Sheet'!$J17:Y17),1),ROUND(AVERAGE('Score Sheet'!$I17:Y17),1)))</f>
        <v>R</v>
      </c>
      <c r="V17" s="17" t="str">
        <f>IF('Score Sheet'!Z17="","R",IF('Race results'!$C$32&gt;0,ROUND(AVERAGE('Score Sheet'!$J17:Z17),1),ROUND(AVERAGE('Score Sheet'!$I17:Z17),1)))</f>
        <v>R</v>
      </c>
      <c r="W17" s="17" t="str">
        <f>IF('Score Sheet'!AA17="","R",IF('Race results'!$C$32&gt;0,ROUND(AVERAGE('Score Sheet'!$J17:AA17),1),ROUND(AVERAGE('Score Sheet'!$I17:AA17),1)))</f>
        <v>R</v>
      </c>
      <c r="X17" s="17" t="str">
        <f>IF('Score Sheet'!AB17="","R",IF('Race results'!$C$32&gt;0,ROUND(AVERAGE('Score Sheet'!$J17:AB17),1),ROUND(AVERAGE('Score Sheet'!$I17:AB17),1)))</f>
        <v>R</v>
      </c>
      <c r="Y17" s="17" t="str">
        <f>IF('Score Sheet'!AC17="","R",IF('Race results'!$C$32&gt;0,ROUND(AVERAGE('Score Sheet'!$J17:AC17),1),ROUND(AVERAGE('Score Sheet'!$I17:AC17),1)))</f>
        <v>R</v>
      </c>
      <c r="Z17" s="17" t="str">
        <f>IF('Score Sheet'!AD17="","R",IF('Race results'!$C$32&gt;0,ROUND(AVERAGE('Score Sheet'!$J17:AD17),1),ROUND(AVERAGE('Score Sheet'!$I17:AD17),1)))</f>
        <v>R</v>
      </c>
      <c r="AA17" s="17" t="str">
        <f>IF('Score Sheet'!AE17="","R",IF('Race results'!$C$32&gt;0,ROUND(AVERAGE('Score Sheet'!$J17:AE17),1),ROUND(AVERAGE('Score Sheet'!$I17:AE17),1)))</f>
        <v>R</v>
      </c>
      <c r="AB17" s="17" t="str">
        <f>IF('Score Sheet'!AF17="","R",IF('Race results'!$C$32&gt;0,ROUND(AVERAGE('Score Sheet'!$J17:AF17),1),ROUND(AVERAGE('Score Sheet'!$I17:AF17),1)))</f>
        <v>R</v>
      </c>
      <c r="AC17" s="17" t="str">
        <f>IF('Score Sheet'!AG17="","R",IF('Race results'!$C$32&gt;0,ROUND(AVERAGE('Score Sheet'!$J17:AG17),1),ROUND(AVERAGE('Score Sheet'!$I17:AG17),1)))</f>
        <v>R</v>
      </c>
      <c r="AD17" s="17" t="str">
        <f>IF('Score Sheet'!AH17="","R",IF('Race results'!$C$32&gt;0,ROUND(AVERAGE('Score Sheet'!$J17:AH17),1),ROUND(AVERAGE('Score Sheet'!$I17:AH17),1)))</f>
        <v>R</v>
      </c>
      <c r="AE17" s="17" t="str">
        <f>IF('Score Sheet'!AI17="","R",IF('Race results'!$C$32&gt;0,ROUND(AVERAGE('Score Sheet'!$J17:AI17),1),ROUND(AVERAGE('Score Sheet'!$I17:AI17),1)))</f>
        <v>R</v>
      </c>
      <c r="AF17" s="17" t="str">
        <f>IF('Score Sheet'!AJ17="","R",IF('Race results'!$C$32&gt;0,ROUND(AVERAGE('Score Sheet'!$J17:AJ17),1),ROUND(AVERAGE('Score Sheet'!$I17:AJ17),1)))</f>
        <v>R</v>
      </c>
      <c r="AG17" s="17" t="str">
        <f>IF('Score Sheet'!AK17="","R",IF('Race results'!$C$32&gt;0,ROUND(AVERAGE('Score Sheet'!$J17:AK17),1),ROUND(AVERAGE('Score Sheet'!$I17:AK17),1)))</f>
        <v>R</v>
      </c>
      <c r="AH17" s="17" t="str">
        <f>IF('Score Sheet'!AL17="","R",IF('Race results'!$C$32&gt;0,ROUND(AVERAGE('Score Sheet'!$J17:AL17),1),ROUND(AVERAGE('Score Sheet'!$I17:AL17),1)))</f>
        <v>R</v>
      </c>
      <c r="AI17" s="17" t="str">
        <f>IF('Score Sheet'!AM17="","R",IF('Race results'!$C$32&gt;0,ROUND(AVERAGE('Score Sheet'!$J17:AM17),1),ROUND(AVERAGE('Score Sheet'!$I17:AM17),1)))</f>
        <v>R</v>
      </c>
      <c r="AJ17" s="17" t="str">
        <f>IF('Score Sheet'!AN17="","R",IF('Race results'!$C$32&gt;0,ROUND(AVERAGE('Score Sheet'!$J17:AN17),1),ROUND(AVERAGE('Score Sheet'!$I17:AN17),1)))</f>
        <v>R</v>
      </c>
      <c r="AK17" s="17" t="str">
        <f>IF('Score Sheet'!AO17="","R",IF('Race results'!$C$32&gt;0,ROUND(AVERAGE('Score Sheet'!$J17:AO17),1),ROUND(AVERAGE('Score Sheet'!$I17:AO17),1)))</f>
        <v>R</v>
      </c>
      <c r="AL17" s="17" t="str">
        <f>IF('Score Sheet'!AP17="","R",IF('Race results'!$C$32&gt;0,ROUND(AVERAGE('Score Sheet'!$J17:AP17),1),ROUND(AVERAGE('Score Sheet'!$I17:AP17),1)))</f>
        <v>R</v>
      </c>
      <c r="AM17" s="17" t="str">
        <f>IF('Score Sheet'!AQ17="","R",IF('Race results'!$C$32&gt;0,ROUND(AVERAGE('Score Sheet'!$J17:AQ17),1),ROUND(AVERAGE('Score Sheet'!$I17:AQ17),1)))</f>
        <v>R</v>
      </c>
      <c r="AN17" s="17" t="str">
        <f>IF('Score Sheet'!AR17="","R",IF('Race results'!$C$32&gt;0,ROUND(AVERAGE('Score Sheet'!$J17:AR17),1),ROUND(AVERAGE('Score Sheet'!$I17:AR17),1)))</f>
        <v>R</v>
      </c>
      <c r="AO17" s="17" t="str">
        <f>IF('Score Sheet'!AS17="","R",IF('Race results'!$C$32&gt;0,ROUND(AVERAGE('Score Sheet'!$J17:AS17),1),ROUND(AVERAGE('Score Sheet'!$I17:AS17),1)))</f>
        <v>R</v>
      </c>
      <c r="AP17" s="17" t="str">
        <f>IF('Score Sheet'!AT17="","R",IF('Race results'!$C$32&gt;0,ROUND(AVERAGE('Score Sheet'!$J17:AT17),1),ROUND(AVERAGE('Score Sheet'!$I17:AT17),1)))</f>
        <v>R</v>
      </c>
      <c r="AQ17" s="17" t="str">
        <f>IF('Score Sheet'!AU17="","R",IF('Race results'!$C$32&gt;0,ROUND(AVERAGE('Score Sheet'!$J17:AU17),1),ROUND(AVERAGE('Score Sheet'!$I17:AU17),1)))</f>
        <v>R</v>
      </c>
      <c r="AR17" s="17" t="str">
        <f>IF('Score Sheet'!AV17="","R",IF('Race results'!$C$32&gt;0,ROUND(AVERAGE('Score Sheet'!$J17:AV17),1),ROUND(AVERAGE('Score Sheet'!$I17:AV17),1)))</f>
        <v>R</v>
      </c>
      <c r="AT17" s="62" t="str">
        <f t="shared" si="0"/>
        <v/>
      </c>
      <c r="AU17" s="17" t="str">
        <f>IF(C17="","",IF('Race results'!$C$7&lt;1, "E", IF('Race results'!$C$32&gt;0,IF(COUNT(AY17:CL17)&lt;1,"R",ROUND(AVERAGE(AY17:CL17),1)),IF(COUNT(AX17:CL17)&lt;1,"R",ROUND(AVERAGE(AX17:CL17),1)))))</f>
        <v/>
      </c>
      <c r="AV17" s="12"/>
      <c r="AX17" s="12" t="str">
        <f t="shared" si="1"/>
        <v/>
      </c>
      <c r="AY17" s="12" t="str">
        <f t="shared" si="2"/>
        <v/>
      </c>
      <c r="AZ17" s="12" t="str">
        <f t="shared" si="3"/>
        <v/>
      </c>
      <c r="BA17" s="12" t="str">
        <f t="shared" si="4"/>
        <v/>
      </c>
      <c r="BB17" s="12" t="str">
        <f t="shared" si="5"/>
        <v/>
      </c>
      <c r="BC17" s="12" t="str">
        <f t="shared" si="6"/>
        <v/>
      </c>
      <c r="BD17" s="12" t="str">
        <f t="shared" si="7"/>
        <v/>
      </c>
      <c r="BE17" s="12" t="str">
        <f t="shared" si="8"/>
        <v/>
      </c>
      <c r="BF17" s="12" t="str">
        <f t="shared" si="9"/>
        <v/>
      </c>
      <c r="BG17" s="12" t="str">
        <f t="shared" si="10"/>
        <v/>
      </c>
      <c r="BH17" s="12" t="str">
        <f t="shared" si="11"/>
        <v/>
      </c>
      <c r="BI17" s="12" t="str">
        <f t="shared" si="12"/>
        <v/>
      </c>
      <c r="BJ17" s="12" t="str">
        <f t="shared" si="13"/>
        <v/>
      </c>
      <c r="BK17" s="12" t="str">
        <f t="shared" si="14"/>
        <v/>
      </c>
      <c r="BL17" s="12" t="str">
        <f t="shared" si="15"/>
        <v/>
      </c>
      <c r="BM17" s="12" t="str">
        <f t="shared" si="16"/>
        <v/>
      </c>
      <c r="BN17" s="12" t="str">
        <f t="shared" si="17"/>
        <v/>
      </c>
      <c r="BO17" s="12" t="str">
        <f t="shared" si="18"/>
        <v/>
      </c>
      <c r="BP17" s="12" t="str">
        <f t="shared" si="19"/>
        <v/>
      </c>
      <c r="BQ17" s="12" t="str">
        <f t="shared" si="20"/>
        <v/>
      </c>
      <c r="BR17" s="12" t="str">
        <f t="shared" si="21"/>
        <v/>
      </c>
      <c r="BS17" s="12" t="str">
        <f t="shared" si="22"/>
        <v/>
      </c>
      <c r="BT17" s="12" t="str">
        <f t="shared" si="23"/>
        <v/>
      </c>
      <c r="BU17" s="12" t="str">
        <f t="shared" si="24"/>
        <v/>
      </c>
      <c r="BV17" s="12" t="str">
        <f t="shared" si="25"/>
        <v/>
      </c>
      <c r="BW17" s="12" t="str">
        <f t="shared" si="26"/>
        <v/>
      </c>
      <c r="BX17" s="12" t="str">
        <f t="shared" si="27"/>
        <v/>
      </c>
      <c r="BY17" s="12" t="str">
        <f t="shared" si="28"/>
        <v/>
      </c>
      <c r="BZ17" s="12" t="str">
        <f t="shared" si="29"/>
        <v/>
      </c>
      <c r="CA17" s="12" t="str">
        <f t="shared" si="30"/>
        <v/>
      </c>
      <c r="CB17" s="12" t="str">
        <f t="shared" si="31"/>
        <v/>
      </c>
      <c r="CC17" s="12" t="str">
        <f t="shared" si="32"/>
        <v/>
      </c>
      <c r="CD17" s="12" t="str">
        <f t="shared" si="33"/>
        <v/>
      </c>
      <c r="CE17" s="12" t="str">
        <f t="shared" si="34"/>
        <v/>
      </c>
      <c r="CF17" s="12" t="str">
        <f t="shared" si="35"/>
        <v/>
      </c>
      <c r="CG17" s="12" t="str">
        <f t="shared" si="36"/>
        <v/>
      </c>
      <c r="CH17" s="12" t="str">
        <f t="shared" si="37"/>
        <v/>
      </c>
      <c r="CI17" s="12" t="str">
        <f t="shared" si="38"/>
        <v/>
      </c>
      <c r="CJ17" s="12" t="str">
        <f t="shared" si="39"/>
        <v/>
      </c>
      <c r="CK17" s="12" t="str">
        <f t="shared" si="40"/>
        <v/>
      </c>
      <c r="CL17" s="12" t="str">
        <f t="shared" si="41"/>
        <v/>
      </c>
    </row>
    <row r="18" spans="2:90">
      <c r="B18" s="12">
        <v>9</v>
      </c>
      <c r="C18" s="62" t="str">
        <f>IF('Score Sheet'!C18="","",'Score Sheet'!C18)</f>
        <v/>
      </c>
      <c r="D18" s="12" t="str">
        <f>'Race results'!$F$159</f>
        <v>DAFT!</v>
      </c>
      <c r="E18" s="12" t="str">
        <f>'Race results'!$F$159</f>
        <v>DAFT!</v>
      </c>
      <c r="F18" s="17" t="str">
        <f>IF('Score Sheet'!J18="","R",IF('Race results'!$C$32&gt;0,'Race results'!$F$159,ROUND(AVERAGE('Score Sheet'!$I18:J18),1)))</f>
        <v>R</v>
      </c>
      <c r="G18" s="17" t="str">
        <f>IF('Score Sheet'!K18="","R",IF('Race results'!$C$32&gt;0,ROUND(AVERAGE('Score Sheet'!$J18:K18),1),ROUND(AVERAGE('Score Sheet'!$I18:K18),1)))</f>
        <v>R</v>
      </c>
      <c r="H18" s="17" t="str">
        <f>IF('Score Sheet'!L18="","R",IF('Race results'!$C$32&gt;0,ROUND(AVERAGE('Score Sheet'!$J18:L18),1),ROUND(AVERAGE('Score Sheet'!$I18:L18),1)))</f>
        <v>R</v>
      </c>
      <c r="I18" s="17" t="str">
        <f>IF('Score Sheet'!M18="","R",IF('Race results'!$C$32&gt;0,ROUND(AVERAGE('Score Sheet'!$J18:M18),1),ROUND(AVERAGE('Score Sheet'!$I18:M18),1)))</f>
        <v>R</v>
      </c>
      <c r="J18" s="17" t="str">
        <f>IF('Score Sheet'!N18="","R",IF('Race results'!$C$32&gt;0,ROUND(AVERAGE('Score Sheet'!$J18:N18),1),ROUND(AVERAGE('Score Sheet'!$I18:N18),1)))</f>
        <v>R</v>
      </c>
      <c r="K18" s="17" t="str">
        <f>IF('Score Sheet'!O18="","R",IF('Race results'!$C$32&gt;0,ROUND(AVERAGE('Score Sheet'!$J18:O18),1),ROUND(AVERAGE('Score Sheet'!$I18:O18),1)))</f>
        <v>R</v>
      </c>
      <c r="L18" s="17" t="str">
        <f>IF('Score Sheet'!P18="","R",IF('Race results'!$C$32&gt;0,ROUND(AVERAGE('Score Sheet'!$J18:P18),1),ROUND(AVERAGE('Score Sheet'!$I18:P18),1)))</f>
        <v>R</v>
      </c>
      <c r="M18" s="17" t="str">
        <f>IF('Score Sheet'!Q18="","R",IF('Race results'!$C$32&gt;0,ROUND(AVERAGE('Score Sheet'!$J18:Q18),1),ROUND(AVERAGE('Score Sheet'!$I18:Q18),1)))</f>
        <v>R</v>
      </c>
      <c r="N18" s="17" t="str">
        <f>IF('Score Sheet'!R18="","R",IF('Race results'!$C$32&gt;0,ROUND(AVERAGE('Score Sheet'!$J18:R18),1),ROUND(AVERAGE('Score Sheet'!$I18:R18),1)))</f>
        <v>R</v>
      </c>
      <c r="O18" s="17" t="str">
        <f>IF('Score Sheet'!S18="","R",IF('Race results'!$C$32&gt;0,ROUND(AVERAGE('Score Sheet'!$J18:S18),1),ROUND(AVERAGE('Score Sheet'!$I18:S18),1)))</f>
        <v>R</v>
      </c>
      <c r="P18" s="17" t="str">
        <f>IF('Score Sheet'!T18="","R",IF('Race results'!$C$32&gt;0,ROUND(AVERAGE('Score Sheet'!$J18:T18),1),ROUND(AVERAGE('Score Sheet'!$I18:T18),1)))</f>
        <v>R</v>
      </c>
      <c r="Q18" s="17" t="str">
        <f>IF('Score Sheet'!U18="","R",IF('Race results'!$C$32&gt;0,ROUND(AVERAGE('Score Sheet'!$J18:U18),1),ROUND(AVERAGE('Score Sheet'!$I18:U18),1)))</f>
        <v>R</v>
      </c>
      <c r="R18" s="17" t="str">
        <f>IF('Score Sheet'!V18="","R",IF('Race results'!$C$32&gt;0,ROUND(AVERAGE('Score Sheet'!$J18:V18),1),ROUND(AVERAGE('Score Sheet'!$I18:V18),1)))</f>
        <v>R</v>
      </c>
      <c r="S18" s="17" t="str">
        <f>IF('Score Sheet'!W18="","R",IF('Race results'!$C$32&gt;0,ROUND(AVERAGE('Score Sheet'!$J18:W18),1),ROUND(AVERAGE('Score Sheet'!$I18:W18),1)))</f>
        <v>R</v>
      </c>
      <c r="T18" s="17" t="str">
        <f>IF('Score Sheet'!X18="","R",IF('Race results'!$C$32&gt;0,ROUND(AVERAGE('Score Sheet'!$J18:X18),1),ROUND(AVERAGE('Score Sheet'!$I18:X18),1)))</f>
        <v>R</v>
      </c>
      <c r="U18" s="17" t="str">
        <f>IF('Score Sheet'!Y18="","R",IF('Race results'!$C$32&gt;0,ROUND(AVERAGE('Score Sheet'!$J18:Y18),1),ROUND(AVERAGE('Score Sheet'!$I18:Y18),1)))</f>
        <v>R</v>
      </c>
      <c r="V18" s="17" t="str">
        <f>IF('Score Sheet'!Z18="","R",IF('Race results'!$C$32&gt;0,ROUND(AVERAGE('Score Sheet'!$J18:Z18),1),ROUND(AVERAGE('Score Sheet'!$I18:Z18),1)))</f>
        <v>R</v>
      </c>
      <c r="W18" s="17" t="str">
        <f>IF('Score Sheet'!AA18="","R",IF('Race results'!$C$32&gt;0,ROUND(AVERAGE('Score Sheet'!$J18:AA18),1),ROUND(AVERAGE('Score Sheet'!$I18:AA18),1)))</f>
        <v>R</v>
      </c>
      <c r="X18" s="17" t="str">
        <f>IF('Score Sheet'!AB18="","R",IF('Race results'!$C$32&gt;0,ROUND(AVERAGE('Score Sheet'!$J18:AB18),1),ROUND(AVERAGE('Score Sheet'!$I18:AB18),1)))</f>
        <v>R</v>
      </c>
      <c r="Y18" s="17" t="str">
        <f>IF('Score Sheet'!AC18="","R",IF('Race results'!$C$32&gt;0,ROUND(AVERAGE('Score Sheet'!$J18:AC18),1),ROUND(AVERAGE('Score Sheet'!$I18:AC18),1)))</f>
        <v>R</v>
      </c>
      <c r="Z18" s="17" t="str">
        <f>IF('Score Sheet'!AD18="","R",IF('Race results'!$C$32&gt;0,ROUND(AVERAGE('Score Sheet'!$J18:AD18),1),ROUND(AVERAGE('Score Sheet'!$I18:AD18),1)))</f>
        <v>R</v>
      </c>
      <c r="AA18" s="17" t="str">
        <f>IF('Score Sheet'!AE18="","R",IF('Race results'!$C$32&gt;0,ROUND(AVERAGE('Score Sheet'!$J18:AE18),1),ROUND(AVERAGE('Score Sheet'!$I18:AE18),1)))</f>
        <v>R</v>
      </c>
      <c r="AB18" s="17" t="str">
        <f>IF('Score Sheet'!AF18="","R",IF('Race results'!$C$32&gt;0,ROUND(AVERAGE('Score Sheet'!$J18:AF18),1),ROUND(AVERAGE('Score Sheet'!$I18:AF18),1)))</f>
        <v>R</v>
      </c>
      <c r="AC18" s="17" t="str">
        <f>IF('Score Sheet'!AG18="","R",IF('Race results'!$C$32&gt;0,ROUND(AVERAGE('Score Sheet'!$J18:AG18),1),ROUND(AVERAGE('Score Sheet'!$I18:AG18),1)))</f>
        <v>R</v>
      </c>
      <c r="AD18" s="17" t="str">
        <f>IF('Score Sheet'!AH18="","R",IF('Race results'!$C$32&gt;0,ROUND(AVERAGE('Score Sheet'!$J18:AH18),1),ROUND(AVERAGE('Score Sheet'!$I18:AH18),1)))</f>
        <v>R</v>
      </c>
      <c r="AE18" s="17" t="str">
        <f>IF('Score Sheet'!AI18="","R",IF('Race results'!$C$32&gt;0,ROUND(AVERAGE('Score Sheet'!$J18:AI18),1),ROUND(AVERAGE('Score Sheet'!$I18:AI18),1)))</f>
        <v>R</v>
      </c>
      <c r="AF18" s="17" t="str">
        <f>IF('Score Sheet'!AJ18="","R",IF('Race results'!$C$32&gt;0,ROUND(AVERAGE('Score Sheet'!$J18:AJ18),1),ROUND(AVERAGE('Score Sheet'!$I18:AJ18),1)))</f>
        <v>R</v>
      </c>
      <c r="AG18" s="17" t="str">
        <f>IF('Score Sheet'!AK18="","R",IF('Race results'!$C$32&gt;0,ROUND(AVERAGE('Score Sheet'!$J18:AK18),1),ROUND(AVERAGE('Score Sheet'!$I18:AK18),1)))</f>
        <v>R</v>
      </c>
      <c r="AH18" s="17" t="str">
        <f>IF('Score Sheet'!AL18="","R",IF('Race results'!$C$32&gt;0,ROUND(AVERAGE('Score Sheet'!$J18:AL18),1),ROUND(AVERAGE('Score Sheet'!$I18:AL18),1)))</f>
        <v>R</v>
      </c>
      <c r="AI18" s="17" t="str">
        <f>IF('Score Sheet'!AM18="","R",IF('Race results'!$C$32&gt;0,ROUND(AVERAGE('Score Sheet'!$J18:AM18),1),ROUND(AVERAGE('Score Sheet'!$I18:AM18),1)))</f>
        <v>R</v>
      </c>
      <c r="AJ18" s="17" t="str">
        <f>IF('Score Sheet'!AN18="","R",IF('Race results'!$C$32&gt;0,ROUND(AVERAGE('Score Sheet'!$J18:AN18),1),ROUND(AVERAGE('Score Sheet'!$I18:AN18),1)))</f>
        <v>R</v>
      </c>
      <c r="AK18" s="17" t="str">
        <f>IF('Score Sheet'!AO18="","R",IF('Race results'!$C$32&gt;0,ROUND(AVERAGE('Score Sheet'!$J18:AO18),1),ROUND(AVERAGE('Score Sheet'!$I18:AO18),1)))</f>
        <v>R</v>
      </c>
      <c r="AL18" s="17" t="str">
        <f>IF('Score Sheet'!AP18="","R",IF('Race results'!$C$32&gt;0,ROUND(AVERAGE('Score Sheet'!$J18:AP18),1),ROUND(AVERAGE('Score Sheet'!$I18:AP18),1)))</f>
        <v>R</v>
      </c>
      <c r="AM18" s="17" t="str">
        <f>IF('Score Sheet'!AQ18="","R",IF('Race results'!$C$32&gt;0,ROUND(AVERAGE('Score Sheet'!$J18:AQ18),1),ROUND(AVERAGE('Score Sheet'!$I18:AQ18),1)))</f>
        <v>R</v>
      </c>
      <c r="AN18" s="17" t="str">
        <f>IF('Score Sheet'!AR18="","R",IF('Race results'!$C$32&gt;0,ROUND(AVERAGE('Score Sheet'!$J18:AR18),1),ROUND(AVERAGE('Score Sheet'!$I18:AR18),1)))</f>
        <v>R</v>
      </c>
      <c r="AO18" s="17" t="str">
        <f>IF('Score Sheet'!AS18="","R",IF('Race results'!$C$32&gt;0,ROUND(AVERAGE('Score Sheet'!$J18:AS18),1),ROUND(AVERAGE('Score Sheet'!$I18:AS18),1)))</f>
        <v>R</v>
      </c>
      <c r="AP18" s="17" t="str">
        <f>IF('Score Sheet'!AT18="","R",IF('Race results'!$C$32&gt;0,ROUND(AVERAGE('Score Sheet'!$J18:AT18),1),ROUND(AVERAGE('Score Sheet'!$I18:AT18),1)))</f>
        <v>R</v>
      </c>
      <c r="AQ18" s="17" t="str">
        <f>IF('Score Sheet'!AU18="","R",IF('Race results'!$C$32&gt;0,ROUND(AVERAGE('Score Sheet'!$J18:AU18),1),ROUND(AVERAGE('Score Sheet'!$I18:AU18),1)))</f>
        <v>R</v>
      </c>
      <c r="AR18" s="17" t="str">
        <f>IF('Score Sheet'!AV18="","R",IF('Race results'!$C$32&gt;0,ROUND(AVERAGE('Score Sheet'!$J18:AV18),1),ROUND(AVERAGE('Score Sheet'!$I18:AV18),1)))</f>
        <v>R</v>
      </c>
      <c r="AT18" s="62" t="str">
        <f t="shared" si="0"/>
        <v/>
      </c>
      <c r="AU18" s="17" t="str">
        <f>IF(C18="","",IF('Race results'!$C$7&lt;1, "E", IF('Race results'!$C$32&gt;0,IF(COUNT(AY18:CL18)&lt;1,"R",ROUND(AVERAGE(AY18:CL18),1)),IF(COUNT(AX18:CL18)&lt;1,"R",ROUND(AVERAGE(AX18:CL18),1)))))</f>
        <v/>
      </c>
      <c r="AV18" s="12"/>
      <c r="AX18" s="12" t="str">
        <f t="shared" si="1"/>
        <v/>
      </c>
      <c r="AY18" s="12" t="str">
        <f t="shared" si="2"/>
        <v/>
      </c>
      <c r="AZ18" s="12" t="str">
        <f t="shared" si="3"/>
        <v/>
      </c>
      <c r="BA18" s="12" t="str">
        <f t="shared" si="4"/>
        <v/>
      </c>
      <c r="BB18" s="12" t="str">
        <f t="shared" si="5"/>
        <v/>
      </c>
      <c r="BC18" s="12" t="str">
        <f t="shared" si="6"/>
        <v/>
      </c>
      <c r="BD18" s="12" t="str">
        <f t="shared" si="7"/>
        <v/>
      </c>
      <c r="BE18" s="12" t="str">
        <f t="shared" si="8"/>
        <v/>
      </c>
      <c r="BF18" s="12" t="str">
        <f t="shared" si="9"/>
        <v/>
      </c>
      <c r="BG18" s="12" t="str">
        <f t="shared" si="10"/>
        <v/>
      </c>
      <c r="BH18" s="12" t="str">
        <f t="shared" si="11"/>
        <v/>
      </c>
      <c r="BI18" s="12" t="str">
        <f t="shared" si="12"/>
        <v/>
      </c>
      <c r="BJ18" s="12" t="str">
        <f t="shared" si="13"/>
        <v/>
      </c>
      <c r="BK18" s="12" t="str">
        <f t="shared" si="14"/>
        <v/>
      </c>
      <c r="BL18" s="12" t="str">
        <f t="shared" si="15"/>
        <v/>
      </c>
      <c r="BM18" s="12" t="str">
        <f t="shared" si="16"/>
        <v/>
      </c>
      <c r="BN18" s="12" t="str">
        <f t="shared" si="17"/>
        <v/>
      </c>
      <c r="BO18" s="12" t="str">
        <f t="shared" si="18"/>
        <v/>
      </c>
      <c r="BP18" s="12" t="str">
        <f t="shared" si="19"/>
        <v/>
      </c>
      <c r="BQ18" s="12" t="str">
        <f t="shared" si="20"/>
        <v/>
      </c>
      <c r="BR18" s="12" t="str">
        <f t="shared" si="21"/>
        <v/>
      </c>
      <c r="BS18" s="12" t="str">
        <f t="shared" si="22"/>
        <v/>
      </c>
      <c r="BT18" s="12" t="str">
        <f t="shared" si="23"/>
        <v/>
      </c>
      <c r="BU18" s="12" t="str">
        <f t="shared" si="24"/>
        <v/>
      </c>
      <c r="BV18" s="12" t="str">
        <f t="shared" si="25"/>
        <v/>
      </c>
      <c r="BW18" s="12" t="str">
        <f t="shared" si="26"/>
        <v/>
      </c>
      <c r="BX18" s="12" t="str">
        <f t="shared" si="27"/>
        <v/>
      </c>
      <c r="BY18" s="12" t="str">
        <f t="shared" si="28"/>
        <v/>
      </c>
      <c r="BZ18" s="12" t="str">
        <f t="shared" si="29"/>
        <v/>
      </c>
      <c r="CA18" s="12" t="str">
        <f t="shared" si="30"/>
        <v/>
      </c>
      <c r="CB18" s="12" t="str">
        <f t="shared" si="31"/>
        <v/>
      </c>
      <c r="CC18" s="12" t="str">
        <f t="shared" si="32"/>
        <v/>
      </c>
      <c r="CD18" s="12" t="str">
        <f t="shared" si="33"/>
        <v/>
      </c>
      <c r="CE18" s="12" t="str">
        <f t="shared" si="34"/>
        <v/>
      </c>
      <c r="CF18" s="12" t="str">
        <f t="shared" si="35"/>
        <v/>
      </c>
      <c r="CG18" s="12" t="str">
        <f t="shared" si="36"/>
        <v/>
      </c>
      <c r="CH18" s="12" t="str">
        <f t="shared" si="37"/>
        <v/>
      </c>
      <c r="CI18" s="12" t="str">
        <f t="shared" si="38"/>
        <v/>
      </c>
      <c r="CJ18" s="12" t="str">
        <f t="shared" si="39"/>
        <v/>
      </c>
      <c r="CK18" s="12" t="str">
        <f t="shared" si="40"/>
        <v/>
      </c>
      <c r="CL18" s="12" t="str">
        <f t="shared" si="41"/>
        <v/>
      </c>
    </row>
    <row r="19" spans="2:90">
      <c r="B19" s="12">
        <v>10</v>
      </c>
      <c r="C19" s="62" t="str">
        <f>IF('Score Sheet'!C19="","",'Score Sheet'!C19)</f>
        <v/>
      </c>
      <c r="D19" s="12" t="str">
        <f>'Race results'!$F$159</f>
        <v>DAFT!</v>
      </c>
      <c r="E19" s="12" t="str">
        <f>'Race results'!$F$159</f>
        <v>DAFT!</v>
      </c>
      <c r="F19" s="17" t="str">
        <f>IF('Score Sheet'!J19="","R",IF('Race results'!$C$32&gt;0,'Race results'!$F$159,ROUND(AVERAGE('Score Sheet'!$I19:J19),1)))</f>
        <v>R</v>
      </c>
      <c r="G19" s="17" t="str">
        <f>IF('Score Sheet'!K19="","R",IF('Race results'!$C$32&gt;0,ROUND(AVERAGE('Score Sheet'!$J19:K19),1),ROUND(AVERAGE('Score Sheet'!$I19:K19),1)))</f>
        <v>R</v>
      </c>
      <c r="H19" s="17" t="str">
        <f>IF('Score Sheet'!L19="","R",IF('Race results'!$C$32&gt;0,ROUND(AVERAGE('Score Sheet'!$J19:L19),1),ROUND(AVERAGE('Score Sheet'!$I19:L19),1)))</f>
        <v>R</v>
      </c>
      <c r="I19" s="17" t="str">
        <f>IF('Score Sheet'!M19="","R",IF('Race results'!$C$32&gt;0,ROUND(AVERAGE('Score Sheet'!$J19:M19),1),ROUND(AVERAGE('Score Sheet'!$I19:M19),1)))</f>
        <v>R</v>
      </c>
      <c r="J19" s="17" t="str">
        <f>IF('Score Sheet'!N19="","R",IF('Race results'!$C$32&gt;0,ROUND(AVERAGE('Score Sheet'!$J19:N19),1),ROUND(AVERAGE('Score Sheet'!$I19:N19),1)))</f>
        <v>R</v>
      </c>
      <c r="K19" s="17" t="str">
        <f>IF('Score Sheet'!O19="","R",IF('Race results'!$C$32&gt;0,ROUND(AVERAGE('Score Sheet'!$J19:O19),1),ROUND(AVERAGE('Score Sheet'!$I19:O19),1)))</f>
        <v>R</v>
      </c>
      <c r="L19" s="17" t="str">
        <f>IF('Score Sheet'!P19="","R",IF('Race results'!$C$32&gt;0,ROUND(AVERAGE('Score Sheet'!$J19:P19),1),ROUND(AVERAGE('Score Sheet'!$I19:P19),1)))</f>
        <v>R</v>
      </c>
      <c r="M19" s="17" t="str">
        <f>IF('Score Sheet'!Q19="","R",IF('Race results'!$C$32&gt;0,ROUND(AVERAGE('Score Sheet'!$J19:Q19),1),ROUND(AVERAGE('Score Sheet'!$I19:Q19),1)))</f>
        <v>R</v>
      </c>
      <c r="N19" s="17" t="str">
        <f>IF('Score Sheet'!R19="","R",IF('Race results'!$C$32&gt;0,ROUND(AVERAGE('Score Sheet'!$J19:R19),1),ROUND(AVERAGE('Score Sheet'!$I19:R19),1)))</f>
        <v>R</v>
      </c>
      <c r="O19" s="17" t="str">
        <f>IF('Score Sheet'!S19="","R",IF('Race results'!$C$32&gt;0,ROUND(AVERAGE('Score Sheet'!$J19:S19),1),ROUND(AVERAGE('Score Sheet'!$I19:S19),1)))</f>
        <v>R</v>
      </c>
      <c r="P19" s="17" t="str">
        <f>IF('Score Sheet'!T19="","R",IF('Race results'!$C$32&gt;0,ROUND(AVERAGE('Score Sheet'!$J19:T19),1),ROUND(AVERAGE('Score Sheet'!$I19:T19),1)))</f>
        <v>R</v>
      </c>
      <c r="Q19" s="17" t="str">
        <f>IF('Score Sheet'!U19="","R",IF('Race results'!$C$32&gt;0,ROUND(AVERAGE('Score Sheet'!$J19:U19),1),ROUND(AVERAGE('Score Sheet'!$I19:U19),1)))</f>
        <v>R</v>
      </c>
      <c r="R19" s="17" t="str">
        <f>IF('Score Sheet'!V19="","R",IF('Race results'!$C$32&gt;0,ROUND(AVERAGE('Score Sheet'!$J19:V19),1),ROUND(AVERAGE('Score Sheet'!$I19:V19),1)))</f>
        <v>R</v>
      </c>
      <c r="S19" s="17" t="str">
        <f>IF('Score Sheet'!W19="","R",IF('Race results'!$C$32&gt;0,ROUND(AVERAGE('Score Sheet'!$J19:W19),1),ROUND(AVERAGE('Score Sheet'!$I19:W19),1)))</f>
        <v>R</v>
      </c>
      <c r="T19" s="17" t="str">
        <f>IF('Score Sheet'!X19="","R",IF('Race results'!$C$32&gt;0,ROUND(AVERAGE('Score Sheet'!$J19:X19),1),ROUND(AVERAGE('Score Sheet'!$I19:X19),1)))</f>
        <v>R</v>
      </c>
      <c r="U19" s="17" t="str">
        <f>IF('Score Sheet'!Y19="","R",IF('Race results'!$C$32&gt;0,ROUND(AVERAGE('Score Sheet'!$J19:Y19),1),ROUND(AVERAGE('Score Sheet'!$I19:Y19),1)))</f>
        <v>R</v>
      </c>
      <c r="V19" s="17" t="str">
        <f>IF('Score Sheet'!Z19="","R",IF('Race results'!$C$32&gt;0,ROUND(AVERAGE('Score Sheet'!$J19:Z19),1),ROUND(AVERAGE('Score Sheet'!$I19:Z19),1)))</f>
        <v>R</v>
      </c>
      <c r="W19" s="17" t="str">
        <f>IF('Score Sheet'!AA19="","R",IF('Race results'!$C$32&gt;0,ROUND(AVERAGE('Score Sheet'!$J19:AA19),1),ROUND(AVERAGE('Score Sheet'!$I19:AA19),1)))</f>
        <v>R</v>
      </c>
      <c r="X19" s="17" t="str">
        <f>IF('Score Sheet'!AB19="","R",IF('Race results'!$C$32&gt;0,ROUND(AVERAGE('Score Sheet'!$J19:AB19),1),ROUND(AVERAGE('Score Sheet'!$I19:AB19),1)))</f>
        <v>R</v>
      </c>
      <c r="Y19" s="17" t="str">
        <f>IF('Score Sheet'!AC19="","R",IF('Race results'!$C$32&gt;0,ROUND(AVERAGE('Score Sheet'!$J19:AC19),1),ROUND(AVERAGE('Score Sheet'!$I19:AC19),1)))</f>
        <v>R</v>
      </c>
      <c r="Z19" s="17" t="str">
        <f>IF('Score Sheet'!AD19="","R",IF('Race results'!$C$32&gt;0,ROUND(AVERAGE('Score Sheet'!$J19:AD19),1),ROUND(AVERAGE('Score Sheet'!$I19:AD19),1)))</f>
        <v>R</v>
      </c>
      <c r="AA19" s="17" t="str">
        <f>IF('Score Sheet'!AE19="","R",IF('Race results'!$C$32&gt;0,ROUND(AVERAGE('Score Sheet'!$J19:AE19),1),ROUND(AVERAGE('Score Sheet'!$I19:AE19),1)))</f>
        <v>R</v>
      </c>
      <c r="AB19" s="17" t="str">
        <f>IF('Score Sheet'!AF19="","R",IF('Race results'!$C$32&gt;0,ROUND(AVERAGE('Score Sheet'!$J19:AF19),1),ROUND(AVERAGE('Score Sheet'!$I19:AF19),1)))</f>
        <v>R</v>
      </c>
      <c r="AC19" s="17" t="str">
        <f>IF('Score Sheet'!AG19="","R",IF('Race results'!$C$32&gt;0,ROUND(AVERAGE('Score Sheet'!$J19:AG19),1),ROUND(AVERAGE('Score Sheet'!$I19:AG19),1)))</f>
        <v>R</v>
      </c>
      <c r="AD19" s="17" t="str">
        <f>IF('Score Sheet'!AH19="","R",IF('Race results'!$C$32&gt;0,ROUND(AVERAGE('Score Sheet'!$J19:AH19),1),ROUND(AVERAGE('Score Sheet'!$I19:AH19),1)))</f>
        <v>R</v>
      </c>
      <c r="AE19" s="17" t="str">
        <f>IF('Score Sheet'!AI19="","R",IF('Race results'!$C$32&gt;0,ROUND(AVERAGE('Score Sheet'!$J19:AI19),1),ROUND(AVERAGE('Score Sheet'!$I19:AI19),1)))</f>
        <v>R</v>
      </c>
      <c r="AF19" s="17" t="str">
        <f>IF('Score Sheet'!AJ19="","R",IF('Race results'!$C$32&gt;0,ROUND(AVERAGE('Score Sheet'!$J19:AJ19),1),ROUND(AVERAGE('Score Sheet'!$I19:AJ19),1)))</f>
        <v>R</v>
      </c>
      <c r="AG19" s="17" t="str">
        <f>IF('Score Sheet'!AK19="","R",IF('Race results'!$C$32&gt;0,ROUND(AVERAGE('Score Sheet'!$J19:AK19),1),ROUND(AVERAGE('Score Sheet'!$I19:AK19),1)))</f>
        <v>R</v>
      </c>
      <c r="AH19" s="17" t="str">
        <f>IF('Score Sheet'!AL19="","R",IF('Race results'!$C$32&gt;0,ROUND(AVERAGE('Score Sheet'!$J19:AL19),1),ROUND(AVERAGE('Score Sheet'!$I19:AL19),1)))</f>
        <v>R</v>
      </c>
      <c r="AI19" s="17" t="str">
        <f>IF('Score Sheet'!AM19="","R",IF('Race results'!$C$32&gt;0,ROUND(AVERAGE('Score Sheet'!$J19:AM19),1),ROUND(AVERAGE('Score Sheet'!$I19:AM19),1)))</f>
        <v>R</v>
      </c>
      <c r="AJ19" s="17" t="str">
        <f>IF('Score Sheet'!AN19="","R",IF('Race results'!$C$32&gt;0,ROUND(AVERAGE('Score Sheet'!$J19:AN19),1),ROUND(AVERAGE('Score Sheet'!$I19:AN19),1)))</f>
        <v>R</v>
      </c>
      <c r="AK19" s="17" t="str">
        <f>IF('Score Sheet'!AO19="","R",IF('Race results'!$C$32&gt;0,ROUND(AVERAGE('Score Sheet'!$J19:AO19),1),ROUND(AVERAGE('Score Sheet'!$I19:AO19),1)))</f>
        <v>R</v>
      </c>
      <c r="AL19" s="17" t="str">
        <f>IF('Score Sheet'!AP19="","R",IF('Race results'!$C$32&gt;0,ROUND(AVERAGE('Score Sheet'!$J19:AP19),1),ROUND(AVERAGE('Score Sheet'!$I19:AP19),1)))</f>
        <v>R</v>
      </c>
      <c r="AM19" s="17" t="str">
        <f>IF('Score Sheet'!AQ19="","R",IF('Race results'!$C$32&gt;0,ROUND(AVERAGE('Score Sheet'!$J19:AQ19),1),ROUND(AVERAGE('Score Sheet'!$I19:AQ19),1)))</f>
        <v>R</v>
      </c>
      <c r="AN19" s="17" t="str">
        <f>IF('Score Sheet'!AR19="","R",IF('Race results'!$C$32&gt;0,ROUND(AVERAGE('Score Sheet'!$J19:AR19),1),ROUND(AVERAGE('Score Sheet'!$I19:AR19),1)))</f>
        <v>R</v>
      </c>
      <c r="AO19" s="17" t="str">
        <f>IF('Score Sheet'!AS19="","R",IF('Race results'!$C$32&gt;0,ROUND(AVERAGE('Score Sheet'!$J19:AS19),1),ROUND(AVERAGE('Score Sheet'!$I19:AS19),1)))</f>
        <v>R</v>
      </c>
      <c r="AP19" s="17" t="str">
        <f>IF('Score Sheet'!AT19="","R",IF('Race results'!$C$32&gt;0,ROUND(AVERAGE('Score Sheet'!$J19:AT19),1),ROUND(AVERAGE('Score Sheet'!$I19:AT19),1)))</f>
        <v>R</v>
      </c>
      <c r="AQ19" s="17" t="str">
        <f>IF('Score Sheet'!AU19="","R",IF('Race results'!$C$32&gt;0,ROUND(AVERAGE('Score Sheet'!$J19:AU19),1),ROUND(AVERAGE('Score Sheet'!$I19:AU19),1)))</f>
        <v>R</v>
      </c>
      <c r="AR19" s="17" t="str">
        <f>IF('Score Sheet'!AV19="","R",IF('Race results'!$C$32&gt;0,ROUND(AVERAGE('Score Sheet'!$J19:AV19),1),ROUND(AVERAGE('Score Sheet'!$I19:AV19),1)))</f>
        <v>R</v>
      </c>
      <c r="AT19" s="62" t="str">
        <f t="shared" si="0"/>
        <v/>
      </c>
      <c r="AU19" s="17" t="str">
        <f>IF(C19="","",IF('Race results'!$C$7&lt;1, "E", IF('Race results'!$C$32&gt;0,IF(COUNT(AY19:CL19)&lt;1,"R",ROUND(AVERAGE(AY19:CL19),1)),IF(COUNT(AX19:CL19)&lt;1,"R",ROUND(AVERAGE(AX19:CL19),1)))))</f>
        <v/>
      </c>
      <c r="AV19" s="12"/>
      <c r="AX19" s="12" t="str">
        <f t="shared" si="1"/>
        <v/>
      </c>
      <c r="AY19" s="12" t="str">
        <f t="shared" si="2"/>
        <v/>
      </c>
      <c r="AZ19" s="12" t="str">
        <f t="shared" si="3"/>
        <v/>
      </c>
      <c r="BA19" s="12" t="str">
        <f t="shared" si="4"/>
        <v/>
      </c>
      <c r="BB19" s="12" t="str">
        <f t="shared" si="5"/>
        <v/>
      </c>
      <c r="BC19" s="12" t="str">
        <f t="shared" si="6"/>
        <v/>
      </c>
      <c r="BD19" s="12" t="str">
        <f t="shared" si="7"/>
        <v/>
      </c>
      <c r="BE19" s="12" t="str">
        <f t="shared" si="8"/>
        <v/>
      </c>
      <c r="BF19" s="12" t="str">
        <f t="shared" si="9"/>
        <v/>
      </c>
      <c r="BG19" s="12" t="str">
        <f t="shared" si="10"/>
        <v/>
      </c>
      <c r="BH19" s="12" t="str">
        <f t="shared" si="11"/>
        <v/>
      </c>
      <c r="BI19" s="12" t="str">
        <f t="shared" si="12"/>
        <v/>
      </c>
      <c r="BJ19" s="12" t="str">
        <f t="shared" si="13"/>
        <v/>
      </c>
      <c r="BK19" s="12" t="str">
        <f t="shared" si="14"/>
        <v/>
      </c>
      <c r="BL19" s="12" t="str">
        <f t="shared" si="15"/>
        <v/>
      </c>
      <c r="BM19" s="12" t="str">
        <f t="shared" si="16"/>
        <v/>
      </c>
      <c r="BN19" s="12" t="str">
        <f t="shared" si="17"/>
        <v/>
      </c>
      <c r="BO19" s="12" t="str">
        <f t="shared" si="18"/>
        <v/>
      </c>
      <c r="BP19" s="12" t="str">
        <f t="shared" si="19"/>
        <v/>
      </c>
      <c r="BQ19" s="12" t="str">
        <f t="shared" si="20"/>
        <v/>
      </c>
      <c r="BR19" s="12" t="str">
        <f t="shared" si="21"/>
        <v/>
      </c>
      <c r="BS19" s="12" t="str">
        <f t="shared" si="22"/>
        <v/>
      </c>
      <c r="BT19" s="12" t="str">
        <f t="shared" si="23"/>
        <v/>
      </c>
      <c r="BU19" s="12" t="str">
        <f t="shared" si="24"/>
        <v/>
      </c>
      <c r="BV19" s="12" t="str">
        <f t="shared" si="25"/>
        <v/>
      </c>
      <c r="BW19" s="12" t="str">
        <f t="shared" si="26"/>
        <v/>
      </c>
      <c r="BX19" s="12" t="str">
        <f t="shared" si="27"/>
        <v/>
      </c>
      <c r="BY19" s="12" t="str">
        <f t="shared" si="28"/>
        <v/>
      </c>
      <c r="BZ19" s="12" t="str">
        <f t="shared" si="29"/>
        <v/>
      </c>
      <c r="CA19" s="12" t="str">
        <f t="shared" si="30"/>
        <v/>
      </c>
      <c r="CB19" s="12" t="str">
        <f t="shared" si="31"/>
        <v/>
      </c>
      <c r="CC19" s="12" t="str">
        <f t="shared" si="32"/>
        <v/>
      </c>
      <c r="CD19" s="12" t="str">
        <f t="shared" si="33"/>
        <v/>
      </c>
      <c r="CE19" s="12" t="str">
        <f t="shared" si="34"/>
        <v/>
      </c>
      <c r="CF19" s="12" t="str">
        <f t="shared" si="35"/>
        <v/>
      </c>
      <c r="CG19" s="12" t="str">
        <f t="shared" si="36"/>
        <v/>
      </c>
      <c r="CH19" s="12" t="str">
        <f t="shared" si="37"/>
        <v/>
      </c>
      <c r="CI19" s="12" t="str">
        <f t="shared" si="38"/>
        <v/>
      </c>
      <c r="CJ19" s="12" t="str">
        <f t="shared" si="39"/>
        <v/>
      </c>
      <c r="CK19" s="12" t="str">
        <f t="shared" si="40"/>
        <v/>
      </c>
      <c r="CL19" s="12" t="str">
        <f t="shared" si="41"/>
        <v/>
      </c>
    </row>
    <row r="20" spans="2:90">
      <c r="B20" s="12">
        <v>11</v>
      </c>
      <c r="C20" s="62" t="str">
        <f>IF('Score Sheet'!C20="","",'Score Sheet'!C20)</f>
        <v/>
      </c>
      <c r="D20" s="12" t="str">
        <f>'Race results'!$F$159</f>
        <v>DAFT!</v>
      </c>
      <c r="E20" s="12" t="str">
        <f>'Race results'!$F$159</f>
        <v>DAFT!</v>
      </c>
      <c r="F20" s="17" t="str">
        <f>IF('Score Sheet'!J20="","R",IF('Race results'!$C$32&gt;0,'Race results'!$F$159,ROUND(AVERAGE('Score Sheet'!$I20:J20),1)))</f>
        <v>R</v>
      </c>
      <c r="G20" s="17" t="str">
        <f>IF('Score Sheet'!K20="","R",IF('Race results'!$C$32&gt;0,ROUND(AVERAGE('Score Sheet'!$J20:K20),1),ROUND(AVERAGE('Score Sheet'!$I20:K20),1)))</f>
        <v>R</v>
      </c>
      <c r="H20" s="17" t="str">
        <f>IF('Score Sheet'!L20="","R",IF('Race results'!$C$32&gt;0,ROUND(AVERAGE('Score Sheet'!$J20:L20),1),ROUND(AVERAGE('Score Sheet'!$I20:L20),1)))</f>
        <v>R</v>
      </c>
      <c r="I20" s="17" t="str">
        <f>IF('Score Sheet'!M20="","R",IF('Race results'!$C$32&gt;0,ROUND(AVERAGE('Score Sheet'!$J20:M20),1),ROUND(AVERAGE('Score Sheet'!$I20:M20),1)))</f>
        <v>R</v>
      </c>
      <c r="J20" s="17" t="str">
        <f>IF('Score Sheet'!N20="","R",IF('Race results'!$C$32&gt;0,ROUND(AVERAGE('Score Sheet'!$J20:N20),1),ROUND(AVERAGE('Score Sheet'!$I20:N20),1)))</f>
        <v>R</v>
      </c>
      <c r="K20" s="17" t="str">
        <f>IF('Score Sheet'!O20="","R",IF('Race results'!$C$32&gt;0,ROUND(AVERAGE('Score Sheet'!$J20:O20),1),ROUND(AVERAGE('Score Sheet'!$I20:O20),1)))</f>
        <v>R</v>
      </c>
      <c r="L20" s="17" t="str">
        <f>IF('Score Sheet'!P20="","R",IF('Race results'!$C$32&gt;0,ROUND(AVERAGE('Score Sheet'!$J20:P20),1),ROUND(AVERAGE('Score Sheet'!$I20:P20),1)))</f>
        <v>R</v>
      </c>
      <c r="M20" s="17" t="str">
        <f>IF('Score Sheet'!Q20="","R",IF('Race results'!$C$32&gt;0,ROUND(AVERAGE('Score Sheet'!$J20:Q20),1),ROUND(AVERAGE('Score Sheet'!$I20:Q20),1)))</f>
        <v>R</v>
      </c>
      <c r="N20" s="17" t="str">
        <f>IF('Score Sheet'!R20="","R",IF('Race results'!$C$32&gt;0,ROUND(AVERAGE('Score Sheet'!$J20:R20),1),ROUND(AVERAGE('Score Sheet'!$I20:R20),1)))</f>
        <v>R</v>
      </c>
      <c r="O20" s="17" t="str">
        <f>IF('Score Sheet'!S20="","R",IF('Race results'!$C$32&gt;0,ROUND(AVERAGE('Score Sheet'!$J20:S20),1),ROUND(AVERAGE('Score Sheet'!$I20:S20),1)))</f>
        <v>R</v>
      </c>
      <c r="P20" s="17" t="str">
        <f>IF('Score Sheet'!T20="","R",IF('Race results'!$C$32&gt;0,ROUND(AVERAGE('Score Sheet'!$J20:T20),1),ROUND(AVERAGE('Score Sheet'!$I20:T20),1)))</f>
        <v>R</v>
      </c>
      <c r="Q20" s="17" t="str">
        <f>IF('Score Sheet'!U20="","R",IF('Race results'!$C$32&gt;0,ROUND(AVERAGE('Score Sheet'!$J20:U20),1),ROUND(AVERAGE('Score Sheet'!$I20:U20),1)))</f>
        <v>R</v>
      </c>
      <c r="R20" s="17" t="str">
        <f>IF('Score Sheet'!V20="","R",IF('Race results'!$C$32&gt;0,ROUND(AVERAGE('Score Sheet'!$J20:V20),1),ROUND(AVERAGE('Score Sheet'!$I20:V20),1)))</f>
        <v>R</v>
      </c>
      <c r="S20" s="17" t="str">
        <f>IF('Score Sheet'!W20="","R",IF('Race results'!$C$32&gt;0,ROUND(AVERAGE('Score Sheet'!$J20:W20),1),ROUND(AVERAGE('Score Sheet'!$I20:W20),1)))</f>
        <v>R</v>
      </c>
      <c r="T20" s="17" t="str">
        <f>IF('Score Sheet'!X20="","R",IF('Race results'!$C$32&gt;0,ROUND(AVERAGE('Score Sheet'!$J20:X20),1),ROUND(AVERAGE('Score Sheet'!$I20:X20),1)))</f>
        <v>R</v>
      </c>
      <c r="U20" s="17" t="str">
        <f>IF('Score Sheet'!Y20="","R",IF('Race results'!$C$32&gt;0,ROUND(AVERAGE('Score Sheet'!$J20:Y20),1),ROUND(AVERAGE('Score Sheet'!$I20:Y20),1)))</f>
        <v>R</v>
      </c>
      <c r="V20" s="17" t="str">
        <f>IF('Score Sheet'!Z20="","R",IF('Race results'!$C$32&gt;0,ROUND(AVERAGE('Score Sheet'!$J20:Z20),1),ROUND(AVERAGE('Score Sheet'!$I20:Z20),1)))</f>
        <v>R</v>
      </c>
      <c r="W20" s="17" t="str">
        <f>IF('Score Sheet'!AA20="","R",IF('Race results'!$C$32&gt;0,ROUND(AVERAGE('Score Sheet'!$J20:AA20),1),ROUND(AVERAGE('Score Sheet'!$I20:AA20),1)))</f>
        <v>R</v>
      </c>
      <c r="X20" s="17" t="str">
        <f>IF('Score Sheet'!AB20="","R",IF('Race results'!$C$32&gt;0,ROUND(AVERAGE('Score Sheet'!$J20:AB20),1),ROUND(AVERAGE('Score Sheet'!$I20:AB20),1)))</f>
        <v>R</v>
      </c>
      <c r="Y20" s="17" t="str">
        <f>IF('Score Sheet'!AC20="","R",IF('Race results'!$C$32&gt;0,ROUND(AVERAGE('Score Sheet'!$J20:AC20),1),ROUND(AVERAGE('Score Sheet'!$I20:AC20),1)))</f>
        <v>R</v>
      </c>
      <c r="Z20" s="17" t="str">
        <f>IF('Score Sheet'!AD20="","R",IF('Race results'!$C$32&gt;0,ROUND(AVERAGE('Score Sheet'!$J20:AD20),1),ROUND(AVERAGE('Score Sheet'!$I20:AD20),1)))</f>
        <v>R</v>
      </c>
      <c r="AA20" s="17" t="str">
        <f>IF('Score Sheet'!AE20="","R",IF('Race results'!$C$32&gt;0,ROUND(AVERAGE('Score Sheet'!$J20:AE20),1),ROUND(AVERAGE('Score Sheet'!$I20:AE20),1)))</f>
        <v>R</v>
      </c>
      <c r="AB20" s="17" t="str">
        <f>IF('Score Sheet'!AF20="","R",IF('Race results'!$C$32&gt;0,ROUND(AVERAGE('Score Sheet'!$J20:AF20),1),ROUND(AVERAGE('Score Sheet'!$I20:AF20),1)))</f>
        <v>R</v>
      </c>
      <c r="AC20" s="17" t="str">
        <f>IF('Score Sheet'!AG20="","R",IF('Race results'!$C$32&gt;0,ROUND(AVERAGE('Score Sheet'!$J20:AG20),1),ROUND(AVERAGE('Score Sheet'!$I20:AG20),1)))</f>
        <v>R</v>
      </c>
      <c r="AD20" s="17" t="str">
        <f>IF('Score Sheet'!AH20="","R",IF('Race results'!$C$32&gt;0,ROUND(AVERAGE('Score Sheet'!$J20:AH20),1),ROUND(AVERAGE('Score Sheet'!$I20:AH20),1)))</f>
        <v>R</v>
      </c>
      <c r="AE20" s="17" t="str">
        <f>IF('Score Sheet'!AI20="","R",IF('Race results'!$C$32&gt;0,ROUND(AVERAGE('Score Sheet'!$J20:AI20),1),ROUND(AVERAGE('Score Sheet'!$I20:AI20),1)))</f>
        <v>R</v>
      </c>
      <c r="AF20" s="17" t="str">
        <f>IF('Score Sheet'!AJ20="","R",IF('Race results'!$C$32&gt;0,ROUND(AVERAGE('Score Sheet'!$J20:AJ20),1),ROUND(AVERAGE('Score Sheet'!$I20:AJ20),1)))</f>
        <v>R</v>
      </c>
      <c r="AG20" s="17" t="str">
        <f>IF('Score Sheet'!AK20="","R",IF('Race results'!$C$32&gt;0,ROUND(AVERAGE('Score Sheet'!$J20:AK20),1),ROUND(AVERAGE('Score Sheet'!$I20:AK20),1)))</f>
        <v>R</v>
      </c>
      <c r="AH20" s="17" t="str">
        <f>IF('Score Sheet'!AL20="","R",IF('Race results'!$C$32&gt;0,ROUND(AVERAGE('Score Sheet'!$J20:AL20),1),ROUND(AVERAGE('Score Sheet'!$I20:AL20),1)))</f>
        <v>R</v>
      </c>
      <c r="AI20" s="17" t="str">
        <f>IF('Score Sheet'!AM20="","R",IF('Race results'!$C$32&gt;0,ROUND(AVERAGE('Score Sheet'!$J20:AM20),1),ROUND(AVERAGE('Score Sheet'!$I20:AM20),1)))</f>
        <v>R</v>
      </c>
      <c r="AJ20" s="17" t="str">
        <f>IF('Score Sheet'!AN20="","R",IF('Race results'!$C$32&gt;0,ROUND(AVERAGE('Score Sheet'!$J20:AN20),1),ROUND(AVERAGE('Score Sheet'!$I20:AN20),1)))</f>
        <v>R</v>
      </c>
      <c r="AK20" s="17" t="str">
        <f>IF('Score Sheet'!AO20="","R",IF('Race results'!$C$32&gt;0,ROUND(AVERAGE('Score Sheet'!$J20:AO20),1),ROUND(AVERAGE('Score Sheet'!$I20:AO20),1)))</f>
        <v>R</v>
      </c>
      <c r="AL20" s="17" t="str">
        <f>IF('Score Sheet'!AP20="","R",IF('Race results'!$C$32&gt;0,ROUND(AVERAGE('Score Sheet'!$J20:AP20),1),ROUND(AVERAGE('Score Sheet'!$I20:AP20),1)))</f>
        <v>R</v>
      </c>
      <c r="AM20" s="17" t="str">
        <f>IF('Score Sheet'!AQ20="","R",IF('Race results'!$C$32&gt;0,ROUND(AVERAGE('Score Sheet'!$J20:AQ20),1),ROUND(AVERAGE('Score Sheet'!$I20:AQ20),1)))</f>
        <v>R</v>
      </c>
      <c r="AN20" s="17" t="str">
        <f>IF('Score Sheet'!AR20="","R",IF('Race results'!$C$32&gt;0,ROUND(AVERAGE('Score Sheet'!$J20:AR20),1),ROUND(AVERAGE('Score Sheet'!$I20:AR20),1)))</f>
        <v>R</v>
      </c>
      <c r="AO20" s="17" t="str">
        <f>IF('Score Sheet'!AS20="","R",IF('Race results'!$C$32&gt;0,ROUND(AVERAGE('Score Sheet'!$J20:AS20),1),ROUND(AVERAGE('Score Sheet'!$I20:AS20),1)))</f>
        <v>R</v>
      </c>
      <c r="AP20" s="17" t="str">
        <f>IF('Score Sheet'!AT20="","R",IF('Race results'!$C$32&gt;0,ROUND(AVERAGE('Score Sheet'!$J20:AT20),1),ROUND(AVERAGE('Score Sheet'!$I20:AT20),1)))</f>
        <v>R</v>
      </c>
      <c r="AQ20" s="17" t="str">
        <f>IF('Score Sheet'!AU20="","R",IF('Race results'!$C$32&gt;0,ROUND(AVERAGE('Score Sheet'!$J20:AU20),1),ROUND(AVERAGE('Score Sheet'!$I20:AU20),1)))</f>
        <v>R</v>
      </c>
      <c r="AR20" s="17" t="str">
        <f>IF('Score Sheet'!AV20="","R",IF('Race results'!$C$32&gt;0,ROUND(AVERAGE('Score Sheet'!$J20:AV20),1),ROUND(AVERAGE('Score Sheet'!$I20:AV20),1)))</f>
        <v>R</v>
      </c>
      <c r="AT20" s="62" t="str">
        <f t="shared" si="0"/>
        <v/>
      </c>
      <c r="AU20" s="17" t="str">
        <f>IF(C20="","",IF('Race results'!$C$7&lt;1, "E", IF('Race results'!$C$32&gt;0,IF(COUNT(AY20:CL20)&lt;1,"R",ROUND(AVERAGE(AY20:CL20),1)),IF(COUNT(AX20:CL20)&lt;1,"R",ROUND(AVERAGE(AX20:CL20),1)))))</f>
        <v/>
      </c>
      <c r="AV20" s="12"/>
      <c r="AX20" s="12" t="str">
        <f t="shared" si="1"/>
        <v/>
      </c>
      <c r="AY20" s="12" t="str">
        <f t="shared" si="2"/>
        <v/>
      </c>
      <c r="AZ20" s="12" t="str">
        <f t="shared" si="3"/>
        <v/>
      </c>
      <c r="BA20" s="12" t="str">
        <f t="shared" si="4"/>
        <v/>
      </c>
      <c r="BB20" s="12" t="str">
        <f t="shared" si="5"/>
        <v/>
      </c>
      <c r="BC20" s="12" t="str">
        <f t="shared" si="6"/>
        <v/>
      </c>
      <c r="BD20" s="12" t="str">
        <f t="shared" si="7"/>
        <v/>
      </c>
      <c r="BE20" s="12" t="str">
        <f t="shared" si="8"/>
        <v/>
      </c>
      <c r="BF20" s="12" t="str">
        <f t="shared" si="9"/>
        <v/>
      </c>
      <c r="BG20" s="12" t="str">
        <f t="shared" si="10"/>
        <v/>
      </c>
      <c r="BH20" s="12" t="str">
        <f t="shared" si="11"/>
        <v/>
      </c>
      <c r="BI20" s="12" t="str">
        <f t="shared" si="12"/>
        <v/>
      </c>
      <c r="BJ20" s="12" t="str">
        <f t="shared" si="13"/>
        <v/>
      </c>
      <c r="BK20" s="12" t="str">
        <f t="shared" si="14"/>
        <v/>
      </c>
      <c r="BL20" s="12" t="str">
        <f t="shared" si="15"/>
        <v/>
      </c>
      <c r="BM20" s="12" t="str">
        <f t="shared" si="16"/>
        <v/>
      </c>
      <c r="BN20" s="12" t="str">
        <f t="shared" si="17"/>
        <v/>
      </c>
      <c r="BO20" s="12" t="str">
        <f t="shared" si="18"/>
        <v/>
      </c>
      <c r="BP20" s="12" t="str">
        <f t="shared" si="19"/>
        <v/>
      </c>
      <c r="BQ20" s="12" t="str">
        <f t="shared" si="20"/>
        <v/>
      </c>
      <c r="BR20" s="12" t="str">
        <f t="shared" si="21"/>
        <v/>
      </c>
      <c r="BS20" s="12" t="str">
        <f t="shared" si="22"/>
        <v/>
      </c>
      <c r="BT20" s="12" t="str">
        <f t="shared" si="23"/>
        <v/>
      </c>
      <c r="BU20" s="12" t="str">
        <f t="shared" si="24"/>
        <v/>
      </c>
      <c r="BV20" s="12" t="str">
        <f t="shared" si="25"/>
        <v/>
      </c>
      <c r="BW20" s="12" t="str">
        <f t="shared" si="26"/>
        <v/>
      </c>
      <c r="BX20" s="12" t="str">
        <f t="shared" si="27"/>
        <v/>
      </c>
      <c r="BY20" s="12" t="str">
        <f t="shared" si="28"/>
        <v/>
      </c>
      <c r="BZ20" s="12" t="str">
        <f t="shared" si="29"/>
        <v/>
      </c>
      <c r="CA20" s="12" t="str">
        <f t="shared" si="30"/>
        <v/>
      </c>
      <c r="CB20" s="12" t="str">
        <f t="shared" si="31"/>
        <v/>
      </c>
      <c r="CC20" s="12" t="str">
        <f t="shared" si="32"/>
        <v/>
      </c>
      <c r="CD20" s="12" t="str">
        <f t="shared" si="33"/>
        <v/>
      </c>
      <c r="CE20" s="12" t="str">
        <f t="shared" si="34"/>
        <v/>
      </c>
      <c r="CF20" s="12" t="str">
        <f t="shared" si="35"/>
        <v/>
      </c>
      <c r="CG20" s="12" t="str">
        <f t="shared" si="36"/>
        <v/>
      </c>
      <c r="CH20" s="12" t="str">
        <f t="shared" si="37"/>
        <v/>
      </c>
      <c r="CI20" s="12" t="str">
        <f t="shared" si="38"/>
        <v/>
      </c>
      <c r="CJ20" s="12" t="str">
        <f t="shared" si="39"/>
        <v/>
      </c>
      <c r="CK20" s="12" t="str">
        <f t="shared" si="40"/>
        <v/>
      </c>
      <c r="CL20" s="12" t="str">
        <f t="shared" si="41"/>
        <v/>
      </c>
    </row>
    <row r="21" spans="2:90">
      <c r="B21" s="12">
        <v>12</v>
      </c>
      <c r="C21" s="62" t="str">
        <f>IF('Score Sheet'!C21="","",'Score Sheet'!C21)</f>
        <v/>
      </c>
      <c r="D21" s="12" t="str">
        <f>'Race results'!$F$159</f>
        <v>DAFT!</v>
      </c>
      <c r="E21" s="12" t="str">
        <f>'Race results'!$F$159</f>
        <v>DAFT!</v>
      </c>
      <c r="F21" s="17" t="str">
        <f>IF('Score Sheet'!J21="","R",IF('Race results'!$C$32&gt;0,'Race results'!$F$159,ROUND(AVERAGE('Score Sheet'!$I21:J21),1)))</f>
        <v>R</v>
      </c>
      <c r="G21" s="17" t="str">
        <f>IF('Score Sheet'!K21="","R",IF('Race results'!$C$32&gt;0,ROUND(AVERAGE('Score Sheet'!$J21:K21),1),ROUND(AVERAGE('Score Sheet'!$I21:K21),1)))</f>
        <v>R</v>
      </c>
      <c r="H21" s="17" t="str">
        <f>IF('Score Sheet'!L21="","R",IF('Race results'!$C$32&gt;0,ROUND(AVERAGE('Score Sheet'!$J21:L21),1),ROUND(AVERAGE('Score Sheet'!$I21:L21),1)))</f>
        <v>R</v>
      </c>
      <c r="I21" s="17" t="str">
        <f>IF('Score Sheet'!M21="","R",IF('Race results'!$C$32&gt;0,ROUND(AVERAGE('Score Sheet'!$J21:M21),1),ROUND(AVERAGE('Score Sheet'!$I21:M21),1)))</f>
        <v>R</v>
      </c>
      <c r="J21" s="17" t="str">
        <f>IF('Score Sheet'!N21="","R",IF('Race results'!$C$32&gt;0,ROUND(AVERAGE('Score Sheet'!$J21:N21),1),ROUND(AVERAGE('Score Sheet'!$I21:N21),1)))</f>
        <v>R</v>
      </c>
      <c r="K21" s="17" t="str">
        <f>IF('Score Sheet'!O21="","R",IF('Race results'!$C$32&gt;0,ROUND(AVERAGE('Score Sheet'!$J21:O21),1),ROUND(AVERAGE('Score Sheet'!$I21:O21),1)))</f>
        <v>R</v>
      </c>
      <c r="L21" s="17" t="str">
        <f>IF('Score Sheet'!P21="","R",IF('Race results'!$C$32&gt;0,ROUND(AVERAGE('Score Sheet'!$J21:P21),1),ROUND(AVERAGE('Score Sheet'!$I21:P21),1)))</f>
        <v>R</v>
      </c>
      <c r="M21" s="17" t="str">
        <f>IF('Score Sheet'!Q21="","R",IF('Race results'!$C$32&gt;0,ROUND(AVERAGE('Score Sheet'!$J21:Q21),1),ROUND(AVERAGE('Score Sheet'!$I21:Q21),1)))</f>
        <v>R</v>
      </c>
      <c r="N21" s="17" t="str">
        <f>IF('Score Sheet'!R21="","R",IF('Race results'!$C$32&gt;0,ROUND(AVERAGE('Score Sheet'!$J21:R21),1),ROUND(AVERAGE('Score Sheet'!$I21:R21),1)))</f>
        <v>R</v>
      </c>
      <c r="O21" s="17" t="str">
        <f>IF('Score Sheet'!S21="","R",IF('Race results'!$C$32&gt;0,ROUND(AVERAGE('Score Sheet'!$J21:S21),1),ROUND(AVERAGE('Score Sheet'!$I21:S21),1)))</f>
        <v>R</v>
      </c>
      <c r="P21" s="17" t="str">
        <f>IF('Score Sheet'!T21="","R",IF('Race results'!$C$32&gt;0,ROUND(AVERAGE('Score Sheet'!$J21:T21),1),ROUND(AVERAGE('Score Sheet'!$I21:T21),1)))</f>
        <v>R</v>
      </c>
      <c r="Q21" s="17" t="str">
        <f>IF('Score Sheet'!U21="","R",IF('Race results'!$C$32&gt;0,ROUND(AVERAGE('Score Sheet'!$J21:U21),1),ROUND(AVERAGE('Score Sheet'!$I21:U21),1)))</f>
        <v>R</v>
      </c>
      <c r="R21" s="17" t="str">
        <f>IF('Score Sheet'!V21="","R",IF('Race results'!$C$32&gt;0,ROUND(AVERAGE('Score Sheet'!$J21:V21),1),ROUND(AVERAGE('Score Sheet'!$I21:V21),1)))</f>
        <v>R</v>
      </c>
      <c r="S21" s="17" t="str">
        <f>IF('Score Sheet'!W21="","R",IF('Race results'!$C$32&gt;0,ROUND(AVERAGE('Score Sheet'!$J21:W21),1),ROUND(AVERAGE('Score Sheet'!$I21:W21),1)))</f>
        <v>R</v>
      </c>
      <c r="T21" s="17" t="str">
        <f>IF('Score Sheet'!X21="","R",IF('Race results'!$C$32&gt;0,ROUND(AVERAGE('Score Sheet'!$J21:X21),1),ROUND(AVERAGE('Score Sheet'!$I21:X21),1)))</f>
        <v>R</v>
      </c>
      <c r="U21" s="17" t="str">
        <f>IF('Score Sheet'!Y21="","R",IF('Race results'!$C$32&gt;0,ROUND(AVERAGE('Score Sheet'!$J21:Y21),1),ROUND(AVERAGE('Score Sheet'!$I21:Y21),1)))</f>
        <v>R</v>
      </c>
      <c r="V21" s="17" t="str">
        <f>IF('Score Sheet'!Z21="","R",IF('Race results'!$C$32&gt;0,ROUND(AVERAGE('Score Sheet'!$J21:Z21),1),ROUND(AVERAGE('Score Sheet'!$I21:Z21),1)))</f>
        <v>R</v>
      </c>
      <c r="W21" s="17" t="str">
        <f>IF('Score Sheet'!AA21="","R",IF('Race results'!$C$32&gt;0,ROUND(AVERAGE('Score Sheet'!$J21:AA21),1),ROUND(AVERAGE('Score Sheet'!$I21:AA21),1)))</f>
        <v>R</v>
      </c>
      <c r="X21" s="17" t="str">
        <f>IF('Score Sheet'!AB21="","R",IF('Race results'!$C$32&gt;0,ROUND(AVERAGE('Score Sheet'!$J21:AB21),1),ROUND(AVERAGE('Score Sheet'!$I21:AB21),1)))</f>
        <v>R</v>
      </c>
      <c r="Y21" s="17" t="str">
        <f>IF('Score Sheet'!AC21="","R",IF('Race results'!$C$32&gt;0,ROUND(AVERAGE('Score Sheet'!$J21:AC21),1),ROUND(AVERAGE('Score Sheet'!$I21:AC21),1)))</f>
        <v>R</v>
      </c>
      <c r="Z21" s="17" t="str">
        <f>IF('Score Sheet'!AD21="","R",IF('Race results'!$C$32&gt;0,ROUND(AVERAGE('Score Sheet'!$J21:AD21),1),ROUND(AVERAGE('Score Sheet'!$I21:AD21),1)))</f>
        <v>R</v>
      </c>
      <c r="AA21" s="17" t="str">
        <f>IF('Score Sheet'!AE21="","R",IF('Race results'!$C$32&gt;0,ROUND(AVERAGE('Score Sheet'!$J21:AE21),1),ROUND(AVERAGE('Score Sheet'!$I21:AE21),1)))</f>
        <v>R</v>
      </c>
      <c r="AB21" s="17" t="str">
        <f>IF('Score Sheet'!AF21="","R",IF('Race results'!$C$32&gt;0,ROUND(AVERAGE('Score Sheet'!$J21:AF21),1),ROUND(AVERAGE('Score Sheet'!$I21:AF21),1)))</f>
        <v>R</v>
      </c>
      <c r="AC21" s="17" t="str">
        <f>IF('Score Sheet'!AG21="","R",IF('Race results'!$C$32&gt;0,ROUND(AVERAGE('Score Sheet'!$J21:AG21),1),ROUND(AVERAGE('Score Sheet'!$I21:AG21),1)))</f>
        <v>R</v>
      </c>
      <c r="AD21" s="17" t="str">
        <f>IF('Score Sheet'!AH21="","R",IF('Race results'!$C$32&gt;0,ROUND(AVERAGE('Score Sheet'!$J21:AH21),1),ROUND(AVERAGE('Score Sheet'!$I21:AH21),1)))</f>
        <v>R</v>
      </c>
      <c r="AE21" s="17" t="str">
        <f>IF('Score Sheet'!AI21="","R",IF('Race results'!$C$32&gt;0,ROUND(AVERAGE('Score Sheet'!$J21:AI21),1),ROUND(AVERAGE('Score Sheet'!$I21:AI21),1)))</f>
        <v>R</v>
      </c>
      <c r="AF21" s="17" t="str">
        <f>IF('Score Sheet'!AJ21="","R",IF('Race results'!$C$32&gt;0,ROUND(AVERAGE('Score Sheet'!$J21:AJ21),1),ROUND(AVERAGE('Score Sheet'!$I21:AJ21),1)))</f>
        <v>R</v>
      </c>
      <c r="AG21" s="17" t="str">
        <f>IF('Score Sheet'!AK21="","R",IF('Race results'!$C$32&gt;0,ROUND(AVERAGE('Score Sheet'!$J21:AK21),1),ROUND(AVERAGE('Score Sheet'!$I21:AK21),1)))</f>
        <v>R</v>
      </c>
      <c r="AH21" s="17" t="str">
        <f>IF('Score Sheet'!AL21="","R",IF('Race results'!$C$32&gt;0,ROUND(AVERAGE('Score Sheet'!$J21:AL21),1),ROUND(AVERAGE('Score Sheet'!$I21:AL21),1)))</f>
        <v>R</v>
      </c>
      <c r="AI21" s="17" t="str">
        <f>IF('Score Sheet'!AM21="","R",IF('Race results'!$C$32&gt;0,ROUND(AVERAGE('Score Sheet'!$J21:AM21),1),ROUND(AVERAGE('Score Sheet'!$I21:AM21),1)))</f>
        <v>R</v>
      </c>
      <c r="AJ21" s="17" t="str">
        <f>IF('Score Sheet'!AN21="","R",IF('Race results'!$C$32&gt;0,ROUND(AVERAGE('Score Sheet'!$J21:AN21),1),ROUND(AVERAGE('Score Sheet'!$I21:AN21),1)))</f>
        <v>R</v>
      </c>
      <c r="AK21" s="17" t="str">
        <f>IF('Score Sheet'!AO21="","R",IF('Race results'!$C$32&gt;0,ROUND(AVERAGE('Score Sheet'!$J21:AO21),1),ROUND(AVERAGE('Score Sheet'!$I21:AO21),1)))</f>
        <v>R</v>
      </c>
      <c r="AL21" s="17" t="str">
        <f>IF('Score Sheet'!AP21="","R",IF('Race results'!$C$32&gt;0,ROUND(AVERAGE('Score Sheet'!$J21:AP21),1),ROUND(AVERAGE('Score Sheet'!$I21:AP21),1)))</f>
        <v>R</v>
      </c>
      <c r="AM21" s="17" t="str">
        <f>IF('Score Sheet'!AQ21="","R",IF('Race results'!$C$32&gt;0,ROUND(AVERAGE('Score Sheet'!$J21:AQ21),1),ROUND(AVERAGE('Score Sheet'!$I21:AQ21),1)))</f>
        <v>R</v>
      </c>
      <c r="AN21" s="17" t="str">
        <f>IF('Score Sheet'!AR21="","R",IF('Race results'!$C$32&gt;0,ROUND(AVERAGE('Score Sheet'!$J21:AR21),1),ROUND(AVERAGE('Score Sheet'!$I21:AR21),1)))</f>
        <v>R</v>
      </c>
      <c r="AO21" s="17" t="str">
        <f>IF('Score Sheet'!AS21="","R",IF('Race results'!$C$32&gt;0,ROUND(AVERAGE('Score Sheet'!$J21:AS21),1),ROUND(AVERAGE('Score Sheet'!$I21:AS21),1)))</f>
        <v>R</v>
      </c>
      <c r="AP21" s="17" t="str">
        <f>IF('Score Sheet'!AT21="","R",IF('Race results'!$C$32&gt;0,ROUND(AVERAGE('Score Sheet'!$J21:AT21),1),ROUND(AVERAGE('Score Sheet'!$I21:AT21),1)))</f>
        <v>R</v>
      </c>
      <c r="AQ21" s="17" t="str">
        <f>IF('Score Sheet'!AU21="","R",IF('Race results'!$C$32&gt;0,ROUND(AVERAGE('Score Sheet'!$J21:AU21),1),ROUND(AVERAGE('Score Sheet'!$I21:AU21),1)))</f>
        <v>R</v>
      </c>
      <c r="AR21" s="17" t="str">
        <f>IF('Score Sheet'!AV21="","R",IF('Race results'!$C$32&gt;0,ROUND(AVERAGE('Score Sheet'!$J21:AV21),1),ROUND(AVERAGE('Score Sheet'!$I21:AV21),1)))</f>
        <v>R</v>
      </c>
      <c r="AT21" s="62" t="str">
        <f t="shared" si="0"/>
        <v/>
      </c>
      <c r="AU21" s="17" t="str">
        <f>IF(C21="","",IF('Race results'!$C$7&lt;1, "E", IF('Race results'!$C$32&gt;0,IF(COUNT(AY21:CL21)&lt;1,"R",ROUND(AVERAGE(AY21:CL21),1)),IF(COUNT(AX21:CL21)&lt;1,"R",ROUND(AVERAGE(AX21:CL21),1)))))</f>
        <v/>
      </c>
      <c r="AV21" s="12"/>
      <c r="AX21" s="12" t="str">
        <f t="shared" si="1"/>
        <v/>
      </c>
      <c r="AY21" s="12" t="str">
        <f t="shared" si="2"/>
        <v/>
      </c>
      <c r="AZ21" s="12" t="str">
        <f t="shared" si="3"/>
        <v/>
      </c>
      <c r="BA21" s="12" t="str">
        <f t="shared" si="4"/>
        <v/>
      </c>
      <c r="BB21" s="12" t="str">
        <f t="shared" si="5"/>
        <v/>
      </c>
      <c r="BC21" s="12" t="str">
        <f t="shared" si="6"/>
        <v/>
      </c>
      <c r="BD21" s="12" t="str">
        <f t="shared" si="7"/>
        <v/>
      </c>
      <c r="BE21" s="12" t="str">
        <f t="shared" si="8"/>
        <v/>
      </c>
      <c r="BF21" s="12" t="str">
        <f t="shared" si="9"/>
        <v/>
      </c>
      <c r="BG21" s="12" t="str">
        <f t="shared" si="10"/>
        <v/>
      </c>
      <c r="BH21" s="12" t="str">
        <f t="shared" si="11"/>
        <v/>
      </c>
      <c r="BI21" s="12" t="str">
        <f t="shared" si="12"/>
        <v/>
      </c>
      <c r="BJ21" s="12" t="str">
        <f t="shared" si="13"/>
        <v/>
      </c>
      <c r="BK21" s="12" t="str">
        <f t="shared" si="14"/>
        <v/>
      </c>
      <c r="BL21" s="12" t="str">
        <f t="shared" si="15"/>
        <v/>
      </c>
      <c r="BM21" s="12" t="str">
        <f t="shared" si="16"/>
        <v/>
      </c>
      <c r="BN21" s="12" t="str">
        <f t="shared" si="17"/>
        <v/>
      </c>
      <c r="BO21" s="12" t="str">
        <f t="shared" si="18"/>
        <v/>
      </c>
      <c r="BP21" s="12" t="str">
        <f t="shared" si="19"/>
        <v/>
      </c>
      <c r="BQ21" s="12" t="str">
        <f t="shared" si="20"/>
        <v/>
      </c>
      <c r="BR21" s="12" t="str">
        <f t="shared" si="21"/>
        <v/>
      </c>
      <c r="BS21" s="12" t="str">
        <f t="shared" si="22"/>
        <v/>
      </c>
      <c r="BT21" s="12" t="str">
        <f t="shared" si="23"/>
        <v/>
      </c>
      <c r="BU21" s="12" t="str">
        <f t="shared" si="24"/>
        <v/>
      </c>
      <c r="BV21" s="12" t="str">
        <f t="shared" si="25"/>
        <v/>
      </c>
      <c r="BW21" s="12" t="str">
        <f t="shared" si="26"/>
        <v/>
      </c>
      <c r="BX21" s="12" t="str">
        <f t="shared" si="27"/>
        <v/>
      </c>
      <c r="BY21" s="12" t="str">
        <f t="shared" si="28"/>
        <v/>
      </c>
      <c r="BZ21" s="12" t="str">
        <f t="shared" si="29"/>
        <v/>
      </c>
      <c r="CA21" s="12" t="str">
        <f t="shared" si="30"/>
        <v/>
      </c>
      <c r="CB21" s="12" t="str">
        <f t="shared" si="31"/>
        <v/>
      </c>
      <c r="CC21" s="12" t="str">
        <f t="shared" si="32"/>
        <v/>
      </c>
      <c r="CD21" s="12" t="str">
        <f t="shared" si="33"/>
        <v/>
      </c>
      <c r="CE21" s="12" t="str">
        <f t="shared" si="34"/>
        <v/>
      </c>
      <c r="CF21" s="12" t="str">
        <f t="shared" si="35"/>
        <v/>
      </c>
      <c r="CG21" s="12" t="str">
        <f t="shared" si="36"/>
        <v/>
      </c>
      <c r="CH21" s="12" t="str">
        <f t="shared" si="37"/>
        <v/>
      </c>
      <c r="CI21" s="12" t="str">
        <f t="shared" si="38"/>
        <v/>
      </c>
      <c r="CJ21" s="12" t="str">
        <f t="shared" si="39"/>
        <v/>
      </c>
      <c r="CK21" s="12" t="str">
        <f t="shared" si="40"/>
        <v/>
      </c>
      <c r="CL21" s="12" t="str">
        <f t="shared" si="41"/>
        <v/>
      </c>
    </row>
    <row r="22" spans="2:90">
      <c r="B22" s="12">
        <v>13</v>
      </c>
      <c r="C22" s="62" t="str">
        <f>IF('Score Sheet'!C22="","",'Score Sheet'!C22)</f>
        <v/>
      </c>
      <c r="D22" s="12" t="str">
        <f>'Race results'!$F$159</f>
        <v>DAFT!</v>
      </c>
      <c r="E22" s="12" t="str">
        <f>'Race results'!$F$159</f>
        <v>DAFT!</v>
      </c>
      <c r="F22" s="17" t="str">
        <f>IF('Score Sheet'!J22="","R",IF('Race results'!$C$32&gt;0,'Race results'!$F$159,ROUND(AVERAGE('Score Sheet'!$I22:J22),1)))</f>
        <v>R</v>
      </c>
      <c r="G22" s="17" t="str">
        <f>IF('Score Sheet'!K22="","R",IF('Race results'!$C$32&gt;0,ROUND(AVERAGE('Score Sheet'!$J22:K22),1),ROUND(AVERAGE('Score Sheet'!$I22:K22),1)))</f>
        <v>R</v>
      </c>
      <c r="H22" s="17" t="str">
        <f>IF('Score Sheet'!L22="","R",IF('Race results'!$C$32&gt;0,ROUND(AVERAGE('Score Sheet'!$J22:L22),1),ROUND(AVERAGE('Score Sheet'!$I22:L22),1)))</f>
        <v>R</v>
      </c>
      <c r="I22" s="17" t="str">
        <f>IF('Score Sheet'!M22="","R",IF('Race results'!$C$32&gt;0,ROUND(AVERAGE('Score Sheet'!$J22:M22),1),ROUND(AVERAGE('Score Sheet'!$I22:M22),1)))</f>
        <v>R</v>
      </c>
      <c r="J22" s="17" t="str">
        <f>IF('Score Sheet'!N22="","R",IF('Race results'!$C$32&gt;0,ROUND(AVERAGE('Score Sheet'!$J22:N22),1),ROUND(AVERAGE('Score Sheet'!$I22:N22),1)))</f>
        <v>R</v>
      </c>
      <c r="K22" s="17" t="str">
        <f>IF('Score Sheet'!O22="","R",IF('Race results'!$C$32&gt;0,ROUND(AVERAGE('Score Sheet'!$J22:O22),1),ROUND(AVERAGE('Score Sheet'!$I22:O22),1)))</f>
        <v>R</v>
      </c>
      <c r="L22" s="17" t="str">
        <f>IF('Score Sheet'!P22="","R",IF('Race results'!$C$32&gt;0,ROUND(AVERAGE('Score Sheet'!$J22:P22),1),ROUND(AVERAGE('Score Sheet'!$I22:P22),1)))</f>
        <v>R</v>
      </c>
      <c r="M22" s="17" t="str">
        <f>IF('Score Sheet'!Q22="","R",IF('Race results'!$C$32&gt;0,ROUND(AVERAGE('Score Sheet'!$J22:Q22),1),ROUND(AVERAGE('Score Sheet'!$I22:Q22),1)))</f>
        <v>R</v>
      </c>
      <c r="N22" s="17" t="str">
        <f>IF('Score Sheet'!R22="","R",IF('Race results'!$C$32&gt;0,ROUND(AVERAGE('Score Sheet'!$J22:R22),1),ROUND(AVERAGE('Score Sheet'!$I22:R22),1)))</f>
        <v>R</v>
      </c>
      <c r="O22" s="17" t="str">
        <f>IF('Score Sheet'!S22="","R",IF('Race results'!$C$32&gt;0,ROUND(AVERAGE('Score Sheet'!$J22:S22),1),ROUND(AVERAGE('Score Sheet'!$I22:S22),1)))</f>
        <v>R</v>
      </c>
      <c r="P22" s="17" t="str">
        <f>IF('Score Sheet'!T22="","R",IF('Race results'!$C$32&gt;0,ROUND(AVERAGE('Score Sheet'!$J22:T22),1),ROUND(AVERAGE('Score Sheet'!$I22:T22),1)))</f>
        <v>R</v>
      </c>
      <c r="Q22" s="17" t="str">
        <f>IF('Score Sheet'!U22="","R",IF('Race results'!$C$32&gt;0,ROUND(AVERAGE('Score Sheet'!$J22:U22),1),ROUND(AVERAGE('Score Sheet'!$I22:U22),1)))</f>
        <v>R</v>
      </c>
      <c r="R22" s="17" t="str">
        <f>IF('Score Sheet'!V22="","R",IF('Race results'!$C$32&gt;0,ROUND(AVERAGE('Score Sheet'!$J22:V22),1),ROUND(AVERAGE('Score Sheet'!$I22:V22),1)))</f>
        <v>R</v>
      </c>
      <c r="S22" s="17" t="str">
        <f>IF('Score Sheet'!W22="","R",IF('Race results'!$C$32&gt;0,ROUND(AVERAGE('Score Sheet'!$J22:W22),1),ROUND(AVERAGE('Score Sheet'!$I22:W22),1)))</f>
        <v>R</v>
      </c>
      <c r="T22" s="17" t="str">
        <f>IF('Score Sheet'!X22="","R",IF('Race results'!$C$32&gt;0,ROUND(AVERAGE('Score Sheet'!$J22:X22),1),ROUND(AVERAGE('Score Sheet'!$I22:X22),1)))</f>
        <v>R</v>
      </c>
      <c r="U22" s="17" t="str">
        <f>IF('Score Sheet'!Y22="","R",IF('Race results'!$C$32&gt;0,ROUND(AVERAGE('Score Sheet'!$J22:Y22),1),ROUND(AVERAGE('Score Sheet'!$I22:Y22),1)))</f>
        <v>R</v>
      </c>
      <c r="V22" s="17" t="str">
        <f>IF('Score Sheet'!Z22="","R",IF('Race results'!$C$32&gt;0,ROUND(AVERAGE('Score Sheet'!$J22:Z22),1),ROUND(AVERAGE('Score Sheet'!$I22:Z22),1)))</f>
        <v>R</v>
      </c>
      <c r="W22" s="17" t="str">
        <f>IF('Score Sheet'!AA22="","R",IF('Race results'!$C$32&gt;0,ROUND(AVERAGE('Score Sheet'!$J22:AA22),1),ROUND(AVERAGE('Score Sheet'!$I22:AA22),1)))</f>
        <v>R</v>
      </c>
      <c r="X22" s="17" t="str">
        <f>IF('Score Sheet'!AB22="","R",IF('Race results'!$C$32&gt;0,ROUND(AVERAGE('Score Sheet'!$J22:AB22),1),ROUND(AVERAGE('Score Sheet'!$I22:AB22),1)))</f>
        <v>R</v>
      </c>
      <c r="Y22" s="17" t="str">
        <f>IF('Score Sheet'!AC22="","R",IF('Race results'!$C$32&gt;0,ROUND(AVERAGE('Score Sheet'!$J22:AC22),1),ROUND(AVERAGE('Score Sheet'!$I22:AC22),1)))</f>
        <v>R</v>
      </c>
      <c r="Z22" s="17" t="str">
        <f>IF('Score Sheet'!AD22="","R",IF('Race results'!$C$32&gt;0,ROUND(AVERAGE('Score Sheet'!$J22:AD22),1),ROUND(AVERAGE('Score Sheet'!$I22:AD22),1)))</f>
        <v>R</v>
      </c>
      <c r="AA22" s="17" t="str">
        <f>IF('Score Sheet'!AE22="","R",IF('Race results'!$C$32&gt;0,ROUND(AVERAGE('Score Sheet'!$J22:AE22),1),ROUND(AVERAGE('Score Sheet'!$I22:AE22),1)))</f>
        <v>R</v>
      </c>
      <c r="AB22" s="17" t="str">
        <f>IF('Score Sheet'!AF22="","R",IF('Race results'!$C$32&gt;0,ROUND(AVERAGE('Score Sheet'!$J22:AF22),1),ROUND(AVERAGE('Score Sheet'!$I22:AF22),1)))</f>
        <v>R</v>
      </c>
      <c r="AC22" s="17" t="str">
        <f>IF('Score Sheet'!AG22="","R",IF('Race results'!$C$32&gt;0,ROUND(AVERAGE('Score Sheet'!$J22:AG22),1),ROUND(AVERAGE('Score Sheet'!$I22:AG22),1)))</f>
        <v>R</v>
      </c>
      <c r="AD22" s="17" t="str">
        <f>IF('Score Sheet'!AH22="","R",IF('Race results'!$C$32&gt;0,ROUND(AVERAGE('Score Sheet'!$J22:AH22),1),ROUND(AVERAGE('Score Sheet'!$I22:AH22),1)))</f>
        <v>R</v>
      </c>
      <c r="AE22" s="17" t="str">
        <f>IF('Score Sheet'!AI22="","R",IF('Race results'!$C$32&gt;0,ROUND(AVERAGE('Score Sheet'!$J22:AI22),1),ROUND(AVERAGE('Score Sheet'!$I22:AI22),1)))</f>
        <v>R</v>
      </c>
      <c r="AF22" s="17" t="str">
        <f>IF('Score Sheet'!AJ22="","R",IF('Race results'!$C$32&gt;0,ROUND(AVERAGE('Score Sheet'!$J22:AJ22),1),ROUND(AVERAGE('Score Sheet'!$I22:AJ22),1)))</f>
        <v>R</v>
      </c>
      <c r="AG22" s="17" t="str">
        <f>IF('Score Sheet'!AK22="","R",IF('Race results'!$C$32&gt;0,ROUND(AVERAGE('Score Sheet'!$J22:AK22),1),ROUND(AVERAGE('Score Sheet'!$I22:AK22),1)))</f>
        <v>R</v>
      </c>
      <c r="AH22" s="17" t="str">
        <f>IF('Score Sheet'!AL22="","R",IF('Race results'!$C$32&gt;0,ROUND(AVERAGE('Score Sheet'!$J22:AL22),1),ROUND(AVERAGE('Score Sheet'!$I22:AL22),1)))</f>
        <v>R</v>
      </c>
      <c r="AI22" s="17" t="str">
        <f>IF('Score Sheet'!AM22="","R",IF('Race results'!$C$32&gt;0,ROUND(AVERAGE('Score Sheet'!$J22:AM22),1),ROUND(AVERAGE('Score Sheet'!$I22:AM22),1)))</f>
        <v>R</v>
      </c>
      <c r="AJ22" s="17" t="str">
        <f>IF('Score Sheet'!AN22="","R",IF('Race results'!$C$32&gt;0,ROUND(AVERAGE('Score Sheet'!$J22:AN22),1),ROUND(AVERAGE('Score Sheet'!$I22:AN22),1)))</f>
        <v>R</v>
      </c>
      <c r="AK22" s="17" t="str">
        <f>IF('Score Sheet'!AO22="","R",IF('Race results'!$C$32&gt;0,ROUND(AVERAGE('Score Sheet'!$J22:AO22),1),ROUND(AVERAGE('Score Sheet'!$I22:AO22),1)))</f>
        <v>R</v>
      </c>
      <c r="AL22" s="17" t="str">
        <f>IF('Score Sheet'!AP22="","R",IF('Race results'!$C$32&gt;0,ROUND(AVERAGE('Score Sheet'!$J22:AP22),1),ROUND(AVERAGE('Score Sheet'!$I22:AP22),1)))</f>
        <v>R</v>
      </c>
      <c r="AM22" s="17" t="str">
        <f>IF('Score Sheet'!AQ22="","R",IF('Race results'!$C$32&gt;0,ROUND(AVERAGE('Score Sheet'!$J22:AQ22),1),ROUND(AVERAGE('Score Sheet'!$I22:AQ22),1)))</f>
        <v>R</v>
      </c>
      <c r="AN22" s="17" t="str">
        <f>IF('Score Sheet'!AR22="","R",IF('Race results'!$C$32&gt;0,ROUND(AVERAGE('Score Sheet'!$J22:AR22),1),ROUND(AVERAGE('Score Sheet'!$I22:AR22),1)))</f>
        <v>R</v>
      </c>
      <c r="AO22" s="17" t="str">
        <f>IF('Score Sheet'!AS22="","R",IF('Race results'!$C$32&gt;0,ROUND(AVERAGE('Score Sheet'!$J22:AS22),1),ROUND(AVERAGE('Score Sheet'!$I22:AS22),1)))</f>
        <v>R</v>
      </c>
      <c r="AP22" s="17" t="str">
        <f>IF('Score Sheet'!AT22="","R",IF('Race results'!$C$32&gt;0,ROUND(AVERAGE('Score Sheet'!$J22:AT22),1),ROUND(AVERAGE('Score Sheet'!$I22:AT22),1)))</f>
        <v>R</v>
      </c>
      <c r="AQ22" s="17" t="str">
        <f>IF('Score Sheet'!AU22="","R",IF('Race results'!$C$32&gt;0,ROUND(AVERAGE('Score Sheet'!$J22:AU22),1),ROUND(AVERAGE('Score Sheet'!$I22:AU22),1)))</f>
        <v>R</v>
      </c>
      <c r="AR22" s="17" t="str">
        <f>IF('Score Sheet'!AV22="","R",IF('Race results'!$C$32&gt;0,ROUND(AVERAGE('Score Sheet'!$J22:AV22),1),ROUND(AVERAGE('Score Sheet'!$I22:AV22),1)))</f>
        <v>R</v>
      </c>
      <c r="AT22" s="62" t="str">
        <f t="shared" si="0"/>
        <v/>
      </c>
      <c r="AU22" s="17" t="str">
        <f>IF(C22="","",IF('Race results'!$C$7&lt;1, "E", IF('Race results'!$C$32&gt;0,IF(COUNT(AY22:CL22)&lt;1,"R",ROUND(AVERAGE(AY22:CL22),1)),IF(COUNT(AX22:CL22)&lt;1,"R",ROUND(AVERAGE(AX22:CL22),1)))))</f>
        <v/>
      </c>
      <c r="AV22" s="12"/>
      <c r="AX22" s="12" t="str">
        <f t="shared" si="1"/>
        <v/>
      </c>
      <c r="AY22" s="12" t="str">
        <f t="shared" si="2"/>
        <v/>
      </c>
      <c r="AZ22" s="12" t="str">
        <f t="shared" si="3"/>
        <v/>
      </c>
      <c r="BA22" s="12" t="str">
        <f t="shared" si="4"/>
        <v/>
      </c>
      <c r="BB22" s="12" t="str">
        <f t="shared" si="5"/>
        <v/>
      </c>
      <c r="BC22" s="12" t="str">
        <f t="shared" si="6"/>
        <v/>
      </c>
      <c r="BD22" s="12" t="str">
        <f t="shared" si="7"/>
        <v/>
      </c>
      <c r="BE22" s="12" t="str">
        <f t="shared" si="8"/>
        <v/>
      </c>
      <c r="BF22" s="12" t="str">
        <f t="shared" si="9"/>
        <v/>
      </c>
      <c r="BG22" s="12" t="str">
        <f t="shared" si="10"/>
        <v/>
      </c>
      <c r="BH22" s="12" t="str">
        <f t="shared" si="11"/>
        <v/>
      </c>
      <c r="BI22" s="12" t="str">
        <f t="shared" si="12"/>
        <v/>
      </c>
      <c r="BJ22" s="12" t="str">
        <f t="shared" si="13"/>
        <v/>
      </c>
      <c r="BK22" s="12" t="str">
        <f t="shared" si="14"/>
        <v/>
      </c>
      <c r="BL22" s="12" t="str">
        <f t="shared" si="15"/>
        <v/>
      </c>
      <c r="BM22" s="12" t="str">
        <f t="shared" si="16"/>
        <v/>
      </c>
      <c r="BN22" s="12" t="str">
        <f t="shared" si="17"/>
        <v/>
      </c>
      <c r="BO22" s="12" t="str">
        <f t="shared" si="18"/>
        <v/>
      </c>
      <c r="BP22" s="12" t="str">
        <f t="shared" si="19"/>
        <v/>
      </c>
      <c r="BQ22" s="12" t="str">
        <f t="shared" si="20"/>
        <v/>
      </c>
      <c r="BR22" s="12" t="str">
        <f t="shared" si="21"/>
        <v/>
      </c>
      <c r="BS22" s="12" t="str">
        <f t="shared" si="22"/>
        <v/>
      </c>
      <c r="BT22" s="12" t="str">
        <f t="shared" si="23"/>
        <v/>
      </c>
      <c r="BU22" s="12" t="str">
        <f t="shared" si="24"/>
        <v/>
      </c>
      <c r="BV22" s="12" t="str">
        <f t="shared" si="25"/>
        <v/>
      </c>
      <c r="BW22" s="12" t="str">
        <f t="shared" si="26"/>
        <v/>
      </c>
      <c r="BX22" s="12" t="str">
        <f t="shared" si="27"/>
        <v/>
      </c>
      <c r="BY22" s="12" t="str">
        <f t="shared" si="28"/>
        <v/>
      </c>
      <c r="BZ22" s="12" t="str">
        <f t="shared" si="29"/>
        <v/>
      </c>
      <c r="CA22" s="12" t="str">
        <f t="shared" si="30"/>
        <v/>
      </c>
      <c r="CB22" s="12" t="str">
        <f t="shared" si="31"/>
        <v/>
      </c>
      <c r="CC22" s="12" t="str">
        <f t="shared" si="32"/>
        <v/>
      </c>
      <c r="CD22" s="12" t="str">
        <f t="shared" si="33"/>
        <v/>
      </c>
      <c r="CE22" s="12" t="str">
        <f t="shared" si="34"/>
        <v/>
      </c>
      <c r="CF22" s="12" t="str">
        <f t="shared" si="35"/>
        <v/>
      </c>
      <c r="CG22" s="12" t="str">
        <f t="shared" si="36"/>
        <v/>
      </c>
      <c r="CH22" s="12" t="str">
        <f t="shared" si="37"/>
        <v/>
      </c>
      <c r="CI22" s="12" t="str">
        <f t="shared" si="38"/>
        <v/>
      </c>
      <c r="CJ22" s="12" t="str">
        <f t="shared" si="39"/>
        <v/>
      </c>
      <c r="CK22" s="12" t="str">
        <f t="shared" si="40"/>
        <v/>
      </c>
      <c r="CL22" s="12" t="str">
        <f t="shared" si="41"/>
        <v/>
      </c>
    </row>
    <row r="23" spans="2:90">
      <c r="B23" s="12">
        <v>14</v>
      </c>
      <c r="C23" s="62" t="str">
        <f>IF('Score Sheet'!C23="","",'Score Sheet'!C23)</f>
        <v/>
      </c>
      <c r="D23" s="12" t="str">
        <f>'Race results'!$F$159</f>
        <v>DAFT!</v>
      </c>
      <c r="E23" s="12" t="str">
        <f>'Race results'!$F$159</f>
        <v>DAFT!</v>
      </c>
      <c r="F23" s="17" t="str">
        <f>IF('Score Sheet'!J23="","R",IF('Race results'!$C$32&gt;0,'Race results'!$F$159,ROUND(AVERAGE('Score Sheet'!$I23:J23),1)))</f>
        <v>R</v>
      </c>
      <c r="G23" s="17" t="str">
        <f>IF('Score Sheet'!K23="","R",IF('Race results'!$C$32&gt;0,ROUND(AVERAGE('Score Sheet'!$J23:K23),1),ROUND(AVERAGE('Score Sheet'!$I23:K23),1)))</f>
        <v>R</v>
      </c>
      <c r="H23" s="17" t="str">
        <f>IF('Score Sheet'!L23="","R",IF('Race results'!$C$32&gt;0,ROUND(AVERAGE('Score Sheet'!$J23:L23),1),ROUND(AVERAGE('Score Sheet'!$I23:L23),1)))</f>
        <v>R</v>
      </c>
      <c r="I23" s="17" t="str">
        <f>IF('Score Sheet'!M23="","R",IF('Race results'!$C$32&gt;0,ROUND(AVERAGE('Score Sheet'!$J23:M23),1),ROUND(AVERAGE('Score Sheet'!$I23:M23),1)))</f>
        <v>R</v>
      </c>
      <c r="J23" s="17" t="str">
        <f>IF('Score Sheet'!N23="","R",IF('Race results'!$C$32&gt;0,ROUND(AVERAGE('Score Sheet'!$J23:N23),1),ROUND(AVERAGE('Score Sheet'!$I23:N23),1)))</f>
        <v>R</v>
      </c>
      <c r="K23" s="17" t="str">
        <f>IF('Score Sheet'!O23="","R",IF('Race results'!$C$32&gt;0,ROUND(AVERAGE('Score Sheet'!$J23:O23),1),ROUND(AVERAGE('Score Sheet'!$I23:O23),1)))</f>
        <v>R</v>
      </c>
      <c r="L23" s="17" t="str">
        <f>IF('Score Sheet'!P23="","R",IF('Race results'!$C$32&gt;0,ROUND(AVERAGE('Score Sheet'!$J23:P23),1),ROUND(AVERAGE('Score Sheet'!$I23:P23),1)))</f>
        <v>R</v>
      </c>
      <c r="M23" s="17" t="str">
        <f>IF('Score Sheet'!Q23="","R",IF('Race results'!$C$32&gt;0,ROUND(AVERAGE('Score Sheet'!$J23:Q23),1),ROUND(AVERAGE('Score Sheet'!$I23:Q23),1)))</f>
        <v>R</v>
      </c>
      <c r="N23" s="17" t="str">
        <f>IF('Score Sheet'!R23="","R",IF('Race results'!$C$32&gt;0,ROUND(AVERAGE('Score Sheet'!$J23:R23),1),ROUND(AVERAGE('Score Sheet'!$I23:R23),1)))</f>
        <v>R</v>
      </c>
      <c r="O23" s="17" t="str">
        <f>IF('Score Sheet'!S23="","R",IF('Race results'!$C$32&gt;0,ROUND(AVERAGE('Score Sheet'!$J23:S23),1),ROUND(AVERAGE('Score Sheet'!$I23:S23),1)))</f>
        <v>R</v>
      </c>
      <c r="P23" s="17" t="str">
        <f>IF('Score Sheet'!T23="","R",IF('Race results'!$C$32&gt;0,ROUND(AVERAGE('Score Sheet'!$J23:T23),1),ROUND(AVERAGE('Score Sheet'!$I23:T23),1)))</f>
        <v>R</v>
      </c>
      <c r="Q23" s="17" t="str">
        <f>IF('Score Sheet'!U23="","R",IF('Race results'!$C$32&gt;0,ROUND(AVERAGE('Score Sheet'!$J23:U23),1),ROUND(AVERAGE('Score Sheet'!$I23:U23),1)))</f>
        <v>R</v>
      </c>
      <c r="R23" s="17" t="str">
        <f>IF('Score Sheet'!V23="","R",IF('Race results'!$C$32&gt;0,ROUND(AVERAGE('Score Sheet'!$J23:V23),1),ROUND(AVERAGE('Score Sheet'!$I23:V23),1)))</f>
        <v>R</v>
      </c>
      <c r="S23" s="17" t="str">
        <f>IF('Score Sheet'!W23="","R",IF('Race results'!$C$32&gt;0,ROUND(AVERAGE('Score Sheet'!$J23:W23),1),ROUND(AVERAGE('Score Sheet'!$I23:W23),1)))</f>
        <v>R</v>
      </c>
      <c r="T23" s="17" t="str">
        <f>IF('Score Sheet'!X23="","R",IF('Race results'!$C$32&gt;0,ROUND(AVERAGE('Score Sheet'!$J23:X23),1),ROUND(AVERAGE('Score Sheet'!$I23:X23),1)))</f>
        <v>R</v>
      </c>
      <c r="U23" s="17" t="str">
        <f>IF('Score Sheet'!Y23="","R",IF('Race results'!$C$32&gt;0,ROUND(AVERAGE('Score Sheet'!$J23:Y23),1),ROUND(AVERAGE('Score Sheet'!$I23:Y23),1)))</f>
        <v>R</v>
      </c>
      <c r="V23" s="17" t="str">
        <f>IF('Score Sheet'!Z23="","R",IF('Race results'!$C$32&gt;0,ROUND(AVERAGE('Score Sheet'!$J23:Z23),1),ROUND(AVERAGE('Score Sheet'!$I23:Z23),1)))</f>
        <v>R</v>
      </c>
      <c r="W23" s="17" t="str">
        <f>IF('Score Sheet'!AA23="","R",IF('Race results'!$C$32&gt;0,ROUND(AVERAGE('Score Sheet'!$J23:AA23),1),ROUND(AVERAGE('Score Sheet'!$I23:AA23),1)))</f>
        <v>R</v>
      </c>
      <c r="X23" s="17" t="str">
        <f>IF('Score Sheet'!AB23="","R",IF('Race results'!$C$32&gt;0,ROUND(AVERAGE('Score Sheet'!$J23:AB23),1),ROUND(AVERAGE('Score Sheet'!$I23:AB23),1)))</f>
        <v>R</v>
      </c>
      <c r="Y23" s="17" t="str">
        <f>IF('Score Sheet'!AC23="","R",IF('Race results'!$C$32&gt;0,ROUND(AVERAGE('Score Sheet'!$J23:AC23),1),ROUND(AVERAGE('Score Sheet'!$I23:AC23),1)))</f>
        <v>R</v>
      </c>
      <c r="Z23" s="17" t="str">
        <f>IF('Score Sheet'!AD23="","R",IF('Race results'!$C$32&gt;0,ROUND(AVERAGE('Score Sheet'!$J23:AD23),1),ROUND(AVERAGE('Score Sheet'!$I23:AD23),1)))</f>
        <v>R</v>
      </c>
      <c r="AA23" s="17" t="str">
        <f>IF('Score Sheet'!AE23="","R",IF('Race results'!$C$32&gt;0,ROUND(AVERAGE('Score Sheet'!$J23:AE23),1),ROUND(AVERAGE('Score Sheet'!$I23:AE23),1)))</f>
        <v>R</v>
      </c>
      <c r="AB23" s="17" t="str">
        <f>IF('Score Sheet'!AF23="","R",IF('Race results'!$C$32&gt;0,ROUND(AVERAGE('Score Sheet'!$J23:AF23),1),ROUND(AVERAGE('Score Sheet'!$I23:AF23),1)))</f>
        <v>R</v>
      </c>
      <c r="AC23" s="17" t="str">
        <f>IF('Score Sheet'!AG23="","R",IF('Race results'!$C$32&gt;0,ROUND(AVERAGE('Score Sheet'!$J23:AG23),1),ROUND(AVERAGE('Score Sheet'!$I23:AG23),1)))</f>
        <v>R</v>
      </c>
      <c r="AD23" s="17" t="str">
        <f>IF('Score Sheet'!AH23="","R",IF('Race results'!$C$32&gt;0,ROUND(AVERAGE('Score Sheet'!$J23:AH23),1),ROUND(AVERAGE('Score Sheet'!$I23:AH23),1)))</f>
        <v>R</v>
      </c>
      <c r="AE23" s="17" t="str">
        <f>IF('Score Sheet'!AI23="","R",IF('Race results'!$C$32&gt;0,ROUND(AVERAGE('Score Sheet'!$J23:AI23),1),ROUND(AVERAGE('Score Sheet'!$I23:AI23),1)))</f>
        <v>R</v>
      </c>
      <c r="AF23" s="17" t="str">
        <f>IF('Score Sheet'!AJ23="","R",IF('Race results'!$C$32&gt;0,ROUND(AVERAGE('Score Sheet'!$J23:AJ23),1),ROUND(AVERAGE('Score Sheet'!$I23:AJ23),1)))</f>
        <v>R</v>
      </c>
      <c r="AG23" s="17" t="str">
        <f>IF('Score Sheet'!AK23="","R",IF('Race results'!$C$32&gt;0,ROUND(AVERAGE('Score Sheet'!$J23:AK23),1),ROUND(AVERAGE('Score Sheet'!$I23:AK23),1)))</f>
        <v>R</v>
      </c>
      <c r="AH23" s="17" t="str">
        <f>IF('Score Sheet'!AL23="","R",IF('Race results'!$C$32&gt;0,ROUND(AVERAGE('Score Sheet'!$J23:AL23),1),ROUND(AVERAGE('Score Sheet'!$I23:AL23),1)))</f>
        <v>R</v>
      </c>
      <c r="AI23" s="17" t="str">
        <f>IF('Score Sheet'!AM23="","R",IF('Race results'!$C$32&gt;0,ROUND(AVERAGE('Score Sheet'!$J23:AM23),1),ROUND(AVERAGE('Score Sheet'!$I23:AM23),1)))</f>
        <v>R</v>
      </c>
      <c r="AJ23" s="17" t="str">
        <f>IF('Score Sheet'!AN23="","R",IF('Race results'!$C$32&gt;0,ROUND(AVERAGE('Score Sheet'!$J23:AN23),1),ROUND(AVERAGE('Score Sheet'!$I23:AN23),1)))</f>
        <v>R</v>
      </c>
      <c r="AK23" s="17" t="str">
        <f>IF('Score Sheet'!AO23="","R",IF('Race results'!$C$32&gt;0,ROUND(AVERAGE('Score Sheet'!$J23:AO23),1),ROUND(AVERAGE('Score Sheet'!$I23:AO23),1)))</f>
        <v>R</v>
      </c>
      <c r="AL23" s="17" t="str">
        <f>IF('Score Sheet'!AP23="","R",IF('Race results'!$C$32&gt;0,ROUND(AVERAGE('Score Sheet'!$J23:AP23),1),ROUND(AVERAGE('Score Sheet'!$I23:AP23),1)))</f>
        <v>R</v>
      </c>
      <c r="AM23" s="17" t="str">
        <f>IF('Score Sheet'!AQ23="","R",IF('Race results'!$C$32&gt;0,ROUND(AVERAGE('Score Sheet'!$J23:AQ23),1),ROUND(AVERAGE('Score Sheet'!$I23:AQ23),1)))</f>
        <v>R</v>
      </c>
      <c r="AN23" s="17" t="str">
        <f>IF('Score Sheet'!AR23="","R",IF('Race results'!$C$32&gt;0,ROUND(AVERAGE('Score Sheet'!$J23:AR23),1),ROUND(AVERAGE('Score Sheet'!$I23:AR23),1)))</f>
        <v>R</v>
      </c>
      <c r="AO23" s="17" t="str">
        <f>IF('Score Sheet'!AS23="","R",IF('Race results'!$C$32&gt;0,ROUND(AVERAGE('Score Sheet'!$J23:AS23),1),ROUND(AVERAGE('Score Sheet'!$I23:AS23),1)))</f>
        <v>R</v>
      </c>
      <c r="AP23" s="17" t="str">
        <f>IF('Score Sheet'!AT23="","R",IF('Race results'!$C$32&gt;0,ROUND(AVERAGE('Score Sheet'!$J23:AT23),1),ROUND(AVERAGE('Score Sheet'!$I23:AT23),1)))</f>
        <v>R</v>
      </c>
      <c r="AQ23" s="17" t="str">
        <f>IF('Score Sheet'!AU23="","R",IF('Race results'!$C$32&gt;0,ROUND(AVERAGE('Score Sheet'!$J23:AU23),1),ROUND(AVERAGE('Score Sheet'!$I23:AU23),1)))</f>
        <v>R</v>
      </c>
      <c r="AR23" s="17" t="str">
        <f>IF('Score Sheet'!AV23="","R",IF('Race results'!$C$32&gt;0,ROUND(AVERAGE('Score Sheet'!$J23:AV23),1),ROUND(AVERAGE('Score Sheet'!$I23:AV23),1)))</f>
        <v>R</v>
      </c>
      <c r="AT23" s="62" t="str">
        <f t="shared" si="0"/>
        <v/>
      </c>
      <c r="AU23" s="17" t="str">
        <f>IF(C23="","",IF('Race results'!$C$7&lt;1, "E", IF('Race results'!$C$32&gt;0,IF(COUNT(AY23:CL23)&lt;1,"R",ROUND(AVERAGE(AY23:CL23),1)),IF(COUNT(AX23:CL23)&lt;1,"R",ROUND(AVERAGE(AX23:CL23),1)))))</f>
        <v/>
      </c>
      <c r="AV23" s="12"/>
      <c r="AX23" s="12" t="str">
        <f t="shared" si="1"/>
        <v/>
      </c>
      <c r="AY23" s="12" t="str">
        <f t="shared" si="2"/>
        <v/>
      </c>
      <c r="AZ23" s="12" t="str">
        <f t="shared" si="3"/>
        <v/>
      </c>
      <c r="BA23" s="12" t="str">
        <f t="shared" si="4"/>
        <v/>
      </c>
      <c r="BB23" s="12" t="str">
        <f t="shared" si="5"/>
        <v/>
      </c>
      <c r="BC23" s="12" t="str">
        <f t="shared" si="6"/>
        <v/>
      </c>
      <c r="BD23" s="12" t="str">
        <f t="shared" si="7"/>
        <v/>
      </c>
      <c r="BE23" s="12" t="str">
        <f t="shared" si="8"/>
        <v/>
      </c>
      <c r="BF23" s="12" t="str">
        <f t="shared" si="9"/>
        <v/>
      </c>
      <c r="BG23" s="12" t="str">
        <f t="shared" si="10"/>
        <v/>
      </c>
      <c r="BH23" s="12" t="str">
        <f t="shared" si="11"/>
        <v/>
      </c>
      <c r="BI23" s="12" t="str">
        <f t="shared" si="12"/>
        <v/>
      </c>
      <c r="BJ23" s="12" t="str">
        <f t="shared" si="13"/>
        <v/>
      </c>
      <c r="BK23" s="12" t="str">
        <f t="shared" si="14"/>
        <v/>
      </c>
      <c r="BL23" s="12" t="str">
        <f t="shared" si="15"/>
        <v/>
      </c>
      <c r="BM23" s="12" t="str">
        <f t="shared" si="16"/>
        <v/>
      </c>
      <c r="BN23" s="12" t="str">
        <f t="shared" si="17"/>
        <v/>
      </c>
      <c r="BO23" s="12" t="str">
        <f t="shared" si="18"/>
        <v/>
      </c>
      <c r="BP23" s="12" t="str">
        <f t="shared" si="19"/>
        <v/>
      </c>
      <c r="BQ23" s="12" t="str">
        <f t="shared" si="20"/>
        <v/>
      </c>
      <c r="BR23" s="12" t="str">
        <f t="shared" si="21"/>
        <v/>
      </c>
      <c r="BS23" s="12" t="str">
        <f t="shared" si="22"/>
        <v/>
      </c>
      <c r="BT23" s="12" t="str">
        <f t="shared" si="23"/>
        <v/>
      </c>
      <c r="BU23" s="12" t="str">
        <f t="shared" si="24"/>
        <v/>
      </c>
      <c r="BV23" s="12" t="str">
        <f t="shared" si="25"/>
        <v/>
      </c>
      <c r="BW23" s="12" t="str">
        <f t="shared" si="26"/>
        <v/>
      </c>
      <c r="BX23" s="12" t="str">
        <f t="shared" si="27"/>
        <v/>
      </c>
      <c r="BY23" s="12" t="str">
        <f t="shared" si="28"/>
        <v/>
      </c>
      <c r="BZ23" s="12" t="str">
        <f t="shared" si="29"/>
        <v/>
      </c>
      <c r="CA23" s="12" t="str">
        <f t="shared" si="30"/>
        <v/>
      </c>
      <c r="CB23" s="12" t="str">
        <f t="shared" si="31"/>
        <v/>
      </c>
      <c r="CC23" s="12" t="str">
        <f t="shared" si="32"/>
        <v/>
      </c>
      <c r="CD23" s="12" t="str">
        <f t="shared" si="33"/>
        <v/>
      </c>
      <c r="CE23" s="12" t="str">
        <f t="shared" si="34"/>
        <v/>
      </c>
      <c r="CF23" s="12" t="str">
        <f t="shared" si="35"/>
        <v/>
      </c>
      <c r="CG23" s="12" t="str">
        <f t="shared" si="36"/>
        <v/>
      </c>
      <c r="CH23" s="12" t="str">
        <f t="shared" si="37"/>
        <v/>
      </c>
      <c r="CI23" s="12" t="str">
        <f t="shared" si="38"/>
        <v/>
      </c>
      <c r="CJ23" s="12" t="str">
        <f t="shared" si="39"/>
        <v/>
      </c>
      <c r="CK23" s="12" t="str">
        <f t="shared" si="40"/>
        <v/>
      </c>
      <c r="CL23" s="12" t="str">
        <f t="shared" si="41"/>
        <v/>
      </c>
    </row>
    <row r="24" spans="2:90">
      <c r="B24" s="12">
        <v>15</v>
      </c>
      <c r="C24" s="62" t="str">
        <f>IF('Score Sheet'!C24="","",'Score Sheet'!C24)</f>
        <v/>
      </c>
      <c r="D24" s="12" t="str">
        <f>'Race results'!$F$159</f>
        <v>DAFT!</v>
      </c>
      <c r="E24" s="12" t="str">
        <f>'Race results'!$F$159</f>
        <v>DAFT!</v>
      </c>
      <c r="F24" s="17" t="str">
        <f>IF('Score Sheet'!J24="","R",IF('Race results'!$C$32&gt;0,'Race results'!$F$159,ROUND(AVERAGE('Score Sheet'!$I24:J24),1)))</f>
        <v>R</v>
      </c>
      <c r="G24" s="17" t="str">
        <f>IF('Score Sheet'!K24="","R",IF('Race results'!$C$32&gt;0,ROUND(AVERAGE('Score Sheet'!$J24:K24),1),ROUND(AVERAGE('Score Sheet'!$I24:K24),1)))</f>
        <v>R</v>
      </c>
      <c r="H24" s="17" t="str">
        <f>IF('Score Sheet'!L24="","R",IF('Race results'!$C$32&gt;0,ROUND(AVERAGE('Score Sheet'!$J24:L24),1),ROUND(AVERAGE('Score Sheet'!$I24:L24),1)))</f>
        <v>R</v>
      </c>
      <c r="I24" s="17" t="str">
        <f>IF('Score Sheet'!M24="","R",IF('Race results'!$C$32&gt;0,ROUND(AVERAGE('Score Sheet'!$J24:M24),1),ROUND(AVERAGE('Score Sheet'!$I24:M24),1)))</f>
        <v>R</v>
      </c>
      <c r="J24" s="17" t="str">
        <f>IF('Score Sheet'!N24="","R",IF('Race results'!$C$32&gt;0,ROUND(AVERAGE('Score Sheet'!$J24:N24),1),ROUND(AVERAGE('Score Sheet'!$I24:N24),1)))</f>
        <v>R</v>
      </c>
      <c r="K24" s="17" t="str">
        <f>IF('Score Sheet'!O24="","R",IF('Race results'!$C$32&gt;0,ROUND(AVERAGE('Score Sheet'!$J24:O24),1),ROUND(AVERAGE('Score Sheet'!$I24:O24),1)))</f>
        <v>R</v>
      </c>
      <c r="L24" s="17" t="str">
        <f>IF('Score Sheet'!P24="","R",IF('Race results'!$C$32&gt;0,ROUND(AVERAGE('Score Sheet'!$J24:P24),1),ROUND(AVERAGE('Score Sheet'!$I24:P24),1)))</f>
        <v>R</v>
      </c>
      <c r="M24" s="17" t="str">
        <f>IF('Score Sheet'!Q24="","R",IF('Race results'!$C$32&gt;0,ROUND(AVERAGE('Score Sheet'!$J24:Q24),1),ROUND(AVERAGE('Score Sheet'!$I24:Q24),1)))</f>
        <v>R</v>
      </c>
      <c r="N24" s="17" t="str">
        <f>IF('Score Sheet'!R24="","R",IF('Race results'!$C$32&gt;0,ROUND(AVERAGE('Score Sheet'!$J24:R24),1),ROUND(AVERAGE('Score Sheet'!$I24:R24),1)))</f>
        <v>R</v>
      </c>
      <c r="O24" s="17" t="str">
        <f>IF('Score Sheet'!S24="","R",IF('Race results'!$C$32&gt;0,ROUND(AVERAGE('Score Sheet'!$J24:S24),1),ROUND(AVERAGE('Score Sheet'!$I24:S24),1)))</f>
        <v>R</v>
      </c>
      <c r="P24" s="17" t="str">
        <f>IF('Score Sheet'!T24="","R",IF('Race results'!$C$32&gt;0,ROUND(AVERAGE('Score Sheet'!$J24:T24),1),ROUND(AVERAGE('Score Sheet'!$I24:T24),1)))</f>
        <v>R</v>
      </c>
      <c r="Q24" s="17" t="str">
        <f>IF('Score Sheet'!U24="","R",IF('Race results'!$C$32&gt;0,ROUND(AVERAGE('Score Sheet'!$J24:U24),1),ROUND(AVERAGE('Score Sheet'!$I24:U24),1)))</f>
        <v>R</v>
      </c>
      <c r="R24" s="17" t="str">
        <f>IF('Score Sheet'!V24="","R",IF('Race results'!$C$32&gt;0,ROUND(AVERAGE('Score Sheet'!$J24:V24),1),ROUND(AVERAGE('Score Sheet'!$I24:V24),1)))</f>
        <v>R</v>
      </c>
      <c r="S24" s="17" t="str">
        <f>IF('Score Sheet'!W24="","R",IF('Race results'!$C$32&gt;0,ROUND(AVERAGE('Score Sheet'!$J24:W24),1),ROUND(AVERAGE('Score Sheet'!$I24:W24),1)))</f>
        <v>R</v>
      </c>
      <c r="T24" s="17" t="str">
        <f>IF('Score Sheet'!X24="","R",IF('Race results'!$C$32&gt;0,ROUND(AVERAGE('Score Sheet'!$J24:X24),1),ROUND(AVERAGE('Score Sheet'!$I24:X24),1)))</f>
        <v>R</v>
      </c>
      <c r="U24" s="17" t="str">
        <f>IF('Score Sheet'!Y24="","R",IF('Race results'!$C$32&gt;0,ROUND(AVERAGE('Score Sheet'!$J24:Y24),1),ROUND(AVERAGE('Score Sheet'!$I24:Y24),1)))</f>
        <v>R</v>
      </c>
      <c r="V24" s="17" t="str">
        <f>IF('Score Sheet'!Z24="","R",IF('Race results'!$C$32&gt;0,ROUND(AVERAGE('Score Sheet'!$J24:Z24),1),ROUND(AVERAGE('Score Sheet'!$I24:Z24),1)))</f>
        <v>R</v>
      </c>
      <c r="W24" s="17" t="str">
        <f>IF('Score Sheet'!AA24="","R",IF('Race results'!$C$32&gt;0,ROUND(AVERAGE('Score Sheet'!$J24:AA24),1),ROUND(AVERAGE('Score Sheet'!$I24:AA24),1)))</f>
        <v>R</v>
      </c>
      <c r="X24" s="17" t="str">
        <f>IF('Score Sheet'!AB24="","R",IF('Race results'!$C$32&gt;0,ROUND(AVERAGE('Score Sheet'!$J24:AB24),1),ROUND(AVERAGE('Score Sheet'!$I24:AB24),1)))</f>
        <v>R</v>
      </c>
      <c r="Y24" s="17" t="str">
        <f>IF('Score Sheet'!AC24="","R",IF('Race results'!$C$32&gt;0,ROUND(AVERAGE('Score Sheet'!$J24:AC24),1),ROUND(AVERAGE('Score Sheet'!$I24:AC24),1)))</f>
        <v>R</v>
      </c>
      <c r="Z24" s="17" t="str">
        <f>IF('Score Sheet'!AD24="","R",IF('Race results'!$C$32&gt;0,ROUND(AVERAGE('Score Sheet'!$J24:AD24),1),ROUND(AVERAGE('Score Sheet'!$I24:AD24),1)))</f>
        <v>R</v>
      </c>
      <c r="AA24" s="17" t="str">
        <f>IF('Score Sheet'!AE24="","R",IF('Race results'!$C$32&gt;0,ROUND(AVERAGE('Score Sheet'!$J24:AE24),1),ROUND(AVERAGE('Score Sheet'!$I24:AE24),1)))</f>
        <v>R</v>
      </c>
      <c r="AB24" s="17" t="str">
        <f>IF('Score Sheet'!AF24="","R",IF('Race results'!$C$32&gt;0,ROUND(AVERAGE('Score Sheet'!$J24:AF24),1),ROUND(AVERAGE('Score Sheet'!$I24:AF24),1)))</f>
        <v>R</v>
      </c>
      <c r="AC24" s="17" t="str">
        <f>IF('Score Sheet'!AG24="","R",IF('Race results'!$C$32&gt;0,ROUND(AVERAGE('Score Sheet'!$J24:AG24),1),ROUND(AVERAGE('Score Sheet'!$I24:AG24),1)))</f>
        <v>R</v>
      </c>
      <c r="AD24" s="17" t="str">
        <f>IF('Score Sheet'!AH24="","R",IF('Race results'!$C$32&gt;0,ROUND(AVERAGE('Score Sheet'!$J24:AH24),1),ROUND(AVERAGE('Score Sheet'!$I24:AH24),1)))</f>
        <v>R</v>
      </c>
      <c r="AE24" s="17" t="str">
        <f>IF('Score Sheet'!AI24="","R",IF('Race results'!$C$32&gt;0,ROUND(AVERAGE('Score Sheet'!$J24:AI24),1),ROUND(AVERAGE('Score Sheet'!$I24:AI24),1)))</f>
        <v>R</v>
      </c>
      <c r="AF24" s="17" t="str">
        <f>IF('Score Sheet'!AJ24="","R",IF('Race results'!$C$32&gt;0,ROUND(AVERAGE('Score Sheet'!$J24:AJ24),1),ROUND(AVERAGE('Score Sheet'!$I24:AJ24),1)))</f>
        <v>R</v>
      </c>
      <c r="AG24" s="17" t="str">
        <f>IF('Score Sheet'!AK24="","R",IF('Race results'!$C$32&gt;0,ROUND(AVERAGE('Score Sheet'!$J24:AK24),1),ROUND(AVERAGE('Score Sheet'!$I24:AK24),1)))</f>
        <v>R</v>
      </c>
      <c r="AH24" s="17" t="str">
        <f>IF('Score Sheet'!AL24="","R",IF('Race results'!$C$32&gt;0,ROUND(AVERAGE('Score Sheet'!$J24:AL24),1),ROUND(AVERAGE('Score Sheet'!$I24:AL24),1)))</f>
        <v>R</v>
      </c>
      <c r="AI24" s="17" t="str">
        <f>IF('Score Sheet'!AM24="","R",IF('Race results'!$C$32&gt;0,ROUND(AVERAGE('Score Sheet'!$J24:AM24),1),ROUND(AVERAGE('Score Sheet'!$I24:AM24),1)))</f>
        <v>R</v>
      </c>
      <c r="AJ24" s="17" t="str">
        <f>IF('Score Sheet'!AN24="","R",IF('Race results'!$C$32&gt;0,ROUND(AVERAGE('Score Sheet'!$J24:AN24),1),ROUND(AVERAGE('Score Sheet'!$I24:AN24),1)))</f>
        <v>R</v>
      </c>
      <c r="AK24" s="17" t="str">
        <f>IF('Score Sheet'!AO24="","R",IF('Race results'!$C$32&gt;0,ROUND(AVERAGE('Score Sheet'!$J24:AO24),1),ROUND(AVERAGE('Score Sheet'!$I24:AO24),1)))</f>
        <v>R</v>
      </c>
      <c r="AL24" s="17" t="str">
        <f>IF('Score Sheet'!AP24="","R",IF('Race results'!$C$32&gt;0,ROUND(AVERAGE('Score Sheet'!$J24:AP24),1),ROUND(AVERAGE('Score Sheet'!$I24:AP24),1)))</f>
        <v>R</v>
      </c>
      <c r="AM24" s="17" t="str">
        <f>IF('Score Sheet'!AQ24="","R",IF('Race results'!$C$32&gt;0,ROUND(AVERAGE('Score Sheet'!$J24:AQ24),1),ROUND(AVERAGE('Score Sheet'!$I24:AQ24),1)))</f>
        <v>R</v>
      </c>
      <c r="AN24" s="17" t="str">
        <f>IF('Score Sheet'!AR24="","R",IF('Race results'!$C$32&gt;0,ROUND(AVERAGE('Score Sheet'!$J24:AR24),1),ROUND(AVERAGE('Score Sheet'!$I24:AR24),1)))</f>
        <v>R</v>
      </c>
      <c r="AO24" s="17" t="str">
        <f>IF('Score Sheet'!AS24="","R",IF('Race results'!$C$32&gt;0,ROUND(AVERAGE('Score Sheet'!$J24:AS24),1),ROUND(AVERAGE('Score Sheet'!$I24:AS24),1)))</f>
        <v>R</v>
      </c>
      <c r="AP24" s="17" t="str">
        <f>IF('Score Sheet'!AT24="","R",IF('Race results'!$C$32&gt;0,ROUND(AVERAGE('Score Sheet'!$J24:AT24),1),ROUND(AVERAGE('Score Sheet'!$I24:AT24),1)))</f>
        <v>R</v>
      </c>
      <c r="AQ24" s="17" t="str">
        <f>IF('Score Sheet'!AU24="","R",IF('Race results'!$C$32&gt;0,ROUND(AVERAGE('Score Sheet'!$J24:AU24),1),ROUND(AVERAGE('Score Sheet'!$I24:AU24),1)))</f>
        <v>R</v>
      </c>
      <c r="AR24" s="17" t="str">
        <f>IF('Score Sheet'!AV24="","R",IF('Race results'!$C$32&gt;0,ROUND(AVERAGE('Score Sheet'!$J24:AV24),1),ROUND(AVERAGE('Score Sheet'!$I24:AV24),1)))</f>
        <v>R</v>
      </c>
      <c r="AT24" s="62" t="str">
        <f t="shared" si="0"/>
        <v/>
      </c>
      <c r="AU24" s="17" t="str">
        <f>IF(C24="","",IF('Race results'!$C$7&lt;1, "E", IF('Race results'!$C$32&gt;0,IF(COUNT(AY24:CL24)&lt;1,"R",ROUND(AVERAGE(AY24:CL24),1)),IF(COUNT(AX24:CL24)&lt;1,"R",ROUND(AVERAGE(AX24:CL24),1)))))</f>
        <v/>
      </c>
      <c r="AV24" s="12"/>
      <c r="AX24" s="12" t="str">
        <f t="shared" si="1"/>
        <v/>
      </c>
      <c r="AY24" s="12" t="str">
        <f t="shared" si="2"/>
        <v/>
      </c>
      <c r="AZ24" s="12" t="str">
        <f t="shared" si="3"/>
        <v/>
      </c>
      <c r="BA24" s="12" t="str">
        <f t="shared" si="4"/>
        <v/>
      </c>
      <c r="BB24" s="12" t="str">
        <f t="shared" si="5"/>
        <v/>
      </c>
      <c r="BC24" s="12" t="str">
        <f t="shared" si="6"/>
        <v/>
      </c>
      <c r="BD24" s="12" t="str">
        <f t="shared" si="7"/>
        <v/>
      </c>
      <c r="BE24" s="12" t="str">
        <f t="shared" si="8"/>
        <v/>
      </c>
      <c r="BF24" s="12" t="str">
        <f t="shared" si="9"/>
        <v/>
      </c>
      <c r="BG24" s="12" t="str">
        <f t="shared" si="10"/>
        <v/>
      </c>
      <c r="BH24" s="12" t="str">
        <f t="shared" si="11"/>
        <v/>
      </c>
      <c r="BI24" s="12" t="str">
        <f t="shared" si="12"/>
        <v/>
      </c>
      <c r="BJ24" s="12" t="str">
        <f t="shared" si="13"/>
        <v/>
      </c>
      <c r="BK24" s="12" t="str">
        <f t="shared" si="14"/>
        <v/>
      </c>
      <c r="BL24" s="12" t="str">
        <f t="shared" si="15"/>
        <v/>
      </c>
      <c r="BM24" s="12" t="str">
        <f t="shared" si="16"/>
        <v/>
      </c>
      <c r="BN24" s="12" t="str">
        <f t="shared" si="17"/>
        <v/>
      </c>
      <c r="BO24" s="12" t="str">
        <f t="shared" si="18"/>
        <v/>
      </c>
      <c r="BP24" s="12" t="str">
        <f t="shared" si="19"/>
        <v/>
      </c>
      <c r="BQ24" s="12" t="str">
        <f t="shared" si="20"/>
        <v/>
      </c>
      <c r="BR24" s="12" t="str">
        <f t="shared" si="21"/>
        <v/>
      </c>
      <c r="BS24" s="12" t="str">
        <f t="shared" si="22"/>
        <v/>
      </c>
      <c r="BT24" s="12" t="str">
        <f t="shared" si="23"/>
        <v/>
      </c>
      <c r="BU24" s="12" t="str">
        <f t="shared" si="24"/>
        <v/>
      </c>
      <c r="BV24" s="12" t="str">
        <f t="shared" si="25"/>
        <v/>
      </c>
      <c r="BW24" s="12" t="str">
        <f t="shared" si="26"/>
        <v/>
      </c>
      <c r="BX24" s="12" t="str">
        <f t="shared" si="27"/>
        <v/>
      </c>
      <c r="BY24" s="12" t="str">
        <f t="shared" si="28"/>
        <v/>
      </c>
      <c r="BZ24" s="12" t="str">
        <f t="shared" si="29"/>
        <v/>
      </c>
      <c r="CA24" s="12" t="str">
        <f t="shared" si="30"/>
        <v/>
      </c>
      <c r="CB24" s="12" t="str">
        <f t="shared" si="31"/>
        <v/>
      </c>
      <c r="CC24" s="12" t="str">
        <f t="shared" si="32"/>
        <v/>
      </c>
      <c r="CD24" s="12" t="str">
        <f t="shared" si="33"/>
        <v/>
      </c>
      <c r="CE24" s="12" t="str">
        <f t="shared" si="34"/>
        <v/>
      </c>
      <c r="CF24" s="12" t="str">
        <f t="shared" si="35"/>
        <v/>
      </c>
      <c r="CG24" s="12" t="str">
        <f t="shared" si="36"/>
        <v/>
      </c>
      <c r="CH24" s="12" t="str">
        <f t="shared" si="37"/>
        <v/>
      </c>
      <c r="CI24" s="12" t="str">
        <f t="shared" si="38"/>
        <v/>
      </c>
      <c r="CJ24" s="12" t="str">
        <f t="shared" si="39"/>
        <v/>
      </c>
      <c r="CK24" s="12" t="str">
        <f t="shared" si="40"/>
        <v/>
      </c>
      <c r="CL24" s="12" t="str">
        <f t="shared" si="41"/>
        <v/>
      </c>
    </row>
    <row r="25" spans="2:90">
      <c r="B25" s="12">
        <v>16</v>
      </c>
      <c r="C25" s="62" t="str">
        <f>IF('Score Sheet'!C25="","",'Score Sheet'!C25)</f>
        <v/>
      </c>
      <c r="D25" s="12" t="str">
        <f>'Race results'!$F$159</f>
        <v>DAFT!</v>
      </c>
      <c r="E25" s="12" t="str">
        <f>'Race results'!$F$159</f>
        <v>DAFT!</v>
      </c>
      <c r="F25" s="17" t="str">
        <f>IF('Score Sheet'!J25="","R",IF('Race results'!$C$32&gt;0,'Race results'!$F$159,ROUND(AVERAGE('Score Sheet'!$I25:J25),1)))</f>
        <v>R</v>
      </c>
      <c r="G25" s="17" t="str">
        <f>IF('Score Sheet'!K25="","R",IF('Race results'!$C$32&gt;0,ROUND(AVERAGE('Score Sheet'!$J25:K25),1),ROUND(AVERAGE('Score Sheet'!$I25:K25),1)))</f>
        <v>R</v>
      </c>
      <c r="H25" s="17" t="str">
        <f>IF('Score Sheet'!L25="","R",IF('Race results'!$C$32&gt;0,ROUND(AVERAGE('Score Sheet'!$J25:L25),1),ROUND(AVERAGE('Score Sheet'!$I25:L25),1)))</f>
        <v>R</v>
      </c>
      <c r="I25" s="17" t="str">
        <f>IF('Score Sheet'!M25="","R",IF('Race results'!$C$32&gt;0,ROUND(AVERAGE('Score Sheet'!$J25:M25),1),ROUND(AVERAGE('Score Sheet'!$I25:M25),1)))</f>
        <v>R</v>
      </c>
      <c r="J25" s="17" t="str">
        <f>IF('Score Sheet'!N25="","R",IF('Race results'!$C$32&gt;0,ROUND(AVERAGE('Score Sheet'!$J25:N25),1),ROUND(AVERAGE('Score Sheet'!$I25:N25),1)))</f>
        <v>R</v>
      </c>
      <c r="K25" s="17" t="str">
        <f>IF('Score Sheet'!O25="","R",IF('Race results'!$C$32&gt;0,ROUND(AVERAGE('Score Sheet'!$J25:O25),1),ROUND(AVERAGE('Score Sheet'!$I25:O25),1)))</f>
        <v>R</v>
      </c>
      <c r="L25" s="17" t="str">
        <f>IF('Score Sheet'!P25="","R",IF('Race results'!$C$32&gt;0,ROUND(AVERAGE('Score Sheet'!$J25:P25),1),ROUND(AVERAGE('Score Sheet'!$I25:P25),1)))</f>
        <v>R</v>
      </c>
      <c r="M25" s="17" t="str">
        <f>IF('Score Sheet'!Q25="","R",IF('Race results'!$C$32&gt;0,ROUND(AVERAGE('Score Sheet'!$J25:Q25),1),ROUND(AVERAGE('Score Sheet'!$I25:Q25),1)))</f>
        <v>R</v>
      </c>
      <c r="N25" s="17" t="str">
        <f>IF('Score Sheet'!R25="","R",IF('Race results'!$C$32&gt;0,ROUND(AVERAGE('Score Sheet'!$J25:R25),1),ROUND(AVERAGE('Score Sheet'!$I25:R25),1)))</f>
        <v>R</v>
      </c>
      <c r="O25" s="17" t="str">
        <f>IF('Score Sheet'!S25="","R",IF('Race results'!$C$32&gt;0,ROUND(AVERAGE('Score Sheet'!$J25:S25),1),ROUND(AVERAGE('Score Sheet'!$I25:S25),1)))</f>
        <v>R</v>
      </c>
      <c r="P25" s="17" t="str">
        <f>IF('Score Sheet'!T25="","R",IF('Race results'!$C$32&gt;0,ROUND(AVERAGE('Score Sheet'!$J25:T25),1),ROUND(AVERAGE('Score Sheet'!$I25:T25),1)))</f>
        <v>R</v>
      </c>
      <c r="Q25" s="17" t="str">
        <f>IF('Score Sheet'!U25="","R",IF('Race results'!$C$32&gt;0,ROUND(AVERAGE('Score Sheet'!$J25:U25),1),ROUND(AVERAGE('Score Sheet'!$I25:U25),1)))</f>
        <v>R</v>
      </c>
      <c r="R25" s="17" t="str">
        <f>IF('Score Sheet'!V25="","R",IF('Race results'!$C$32&gt;0,ROUND(AVERAGE('Score Sheet'!$J25:V25),1),ROUND(AVERAGE('Score Sheet'!$I25:V25),1)))</f>
        <v>R</v>
      </c>
      <c r="S25" s="17" t="str">
        <f>IF('Score Sheet'!W25="","R",IF('Race results'!$C$32&gt;0,ROUND(AVERAGE('Score Sheet'!$J25:W25),1),ROUND(AVERAGE('Score Sheet'!$I25:W25),1)))</f>
        <v>R</v>
      </c>
      <c r="T25" s="17" t="str">
        <f>IF('Score Sheet'!X25="","R",IF('Race results'!$C$32&gt;0,ROUND(AVERAGE('Score Sheet'!$J25:X25),1),ROUND(AVERAGE('Score Sheet'!$I25:X25),1)))</f>
        <v>R</v>
      </c>
      <c r="U25" s="17" t="str">
        <f>IF('Score Sheet'!Y25="","R",IF('Race results'!$C$32&gt;0,ROUND(AVERAGE('Score Sheet'!$J25:Y25),1),ROUND(AVERAGE('Score Sheet'!$I25:Y25),1)))</f>
        <v>R</v>
      </c>
      <c r="V25" s="17" t="str">
        <f>IF('Score Sheet'!Z25="","R",IF('Race results'!$C$32&gt;0,ROUND(AVERAGE('Score Sheet'!$J25:Z25),1),ROUND(AVERAGE('Score Sheet'!$I25:Z25),1)))</f>
        <v>R</v>
      </c>
      <c r="W25" s="17" t="str">
        <f>IF('Score Sheet'!AA25="","R",IF('Race results'!$C$32&gt;0,ROUND(AVERAGE('Score Sheet'!$J25:AA25),1),ROUND(AVERAGE('Score Sheet'!$I25:AA25),1)))</f>
        <v>R</v>
      </c>
      <c r="X25" s="17" t="str">
        <f>IF('Score Sheet'!AB25="","R",IF('Race results'!$C$32&gt;0,ROUND(AVERAGE('Score Sheet'!$J25:AB25),1),ROUND(AVERAGE('Score Sheet'!$I25:AB25),1)))</f>
        <v>R</v>
      </c>
      <c r="Y25" s="17" t="str">
        <f>IF('Score Sheet'!AC25="","R",IF('Race results'!$C$32&gt;0,ROUND(AVERAGE('Score Sheet'!$J25:AC25),1),ROUND(AVERAGE('Score Sheet'!$I25:AC25),1)))</f>
        <v>R</v>
      </c>
      <c r="Z25" s="17" t="str">
        <f>IF('Score Sheet'!AD25="","R",IF('Race results'!$C$32&gt;0,ROUND(AVERAGE('Score Sheet'!$J25:AD25),1),ROUND(AVERAGE('Score Sheet'!$I25:AD25),1)))</f>
        <v>R</v>
      </c>
      <c r="AA25" s="17" t="str">
        <f>IF('Score Sheet'!AE25="","R",IF('Race results'!$C$32&gt;0,ROUND(AVERAGE('Score Sheet'!$J25:AE25),1),ROUND(AVERAGE('Score Sheet'!$I25:AE25),1)))</f>
        <v>R</v>
      </c>
      <c r="AB25" s="17" t="str">
        <f>IF('Score Sheet'!AF25="","R",IF('Race results'!$C$32&gt;0,ROUND(AVERAGE('Score Sheet'!$J25:AF25),1),ROUND(AVERAGE('Score Sheet'!$I25:AF25),1)))</f>
        <v>R</v>
      </c>
      <c r="AC25" s="17" t="str">
        <f>IF('Score Sheet'!AG25="","R",IF('Race results'!$C$32&gt;0,ROUND(AVERAGE('Score Sheet'!$J25:AG25),1),ROUND(AVERAGE('Score Sheet'!$I25:AG25),1)))</f>
        <v>R</v>
      </c>
      <c r="AD25" s="17" t="str">
        <f>IF('Score Sheet'!AH25="","R",IF('Race results'!$C$32&gt;0,ROUND(AVERAGE('Score Sheet'!$J25:AH25),1),ROUND(AVERAGE('Score Sheet'!$I25:AH25),1)))</f>
        <v>R</v>
      </c>
      <c r="AE25" s="17" t="str">
        <f>IF('Score Sheet'!AI25="","R",IF('Race results'!$C$32&gt;0,ROUND(AVERAGE('Score Sheet'!$J25:AI25),1),ROUND(AVERAGE('Score Sheet'!$I25:AI25),1)))</f>
        <v>R</v>
      </c>
      <c r="AF25" s="17" t="str">
        <f>IF('Score Sheet'!AJ25="","R",IF('Race results'!$C$32&gt;0,ROUND(AVERAGE('Score Sheet'!$J25:AJ25),1),ROUND(AVERAGE('Score Sheet'!$I25:AJ25),1)))</f>
        <v>R</v>
      </c>
      <c r="AG25" s="17" t="str">
        <f>IF('Score Sheet'!AK25="","R",IF('Race results'!$C$32&gt;0,ROUND(AVERAGE('Score Sheet'!$J25:AK25),1),ROUND(AVERAGE('Score Sheet'!$I25:AK25),1)))</f>
        <v>R</v>
      </c>
      <c r="AH25" s="17" t="str">
        <f>IF('Score Sheet'!AL25="","R",IF('Race results'!$C$32&gt;0,ROUND(AVERAGE('Score Sheet'!$J25:AL25),1),ROUND(AVERAGE('Score Sheet'!$I25:AL25),1)))</f>
        <v>R</v>
      </c>
      <c r="AI25" s="17" t="str">
        <f>IF('Score Sheet'!AM25="","R",IF('Race results'!$C$32&gt;0,ROUND(AVERAGE('Score Sheet'!$J25:AM25),1),ROUND(AVERAGE('Score Sheet'!$I25:AM25),1)))</f>
        <v>R</v>
      </c>
      <c r="AJ25" s="17" t="str">
        <f>IF('Score Sheet'!AN25="","R",IF('Race results'!$C$32&gt;0,ROUND(AVERAGE('Score Sheet'!$J25:AN25),1),ROUND(AVERAGE('Score Sheet'!$I25:AN25),1)))</f>
        <v>R</v>
      </c>
      <c r="AK25" s="17" t="str">
        <f>IF('Score Sheet'!AO25="","R",IF('Race results'!$C$32&gt;0,ROUND(AVERAGE('Score Sheet'!$J25:AO25),1),ROUND(AVERAGE('Score Sheet'!$I25:AO25),1)))</f>
        <v>R</v>
      </c>
      <c r="AL25" s="17" t="str">
        <f>IF('Score Sheet'!AP25="","R",IF('Race results'!$C$32&gt;0,ROUND(AVERAGE('Score Sheet'!$J25:AP25),1),ROUND(AVERAGE('Score Sheet'!$I25:AP25),1)))</f>
        <v>R</v>
      </c>
      <c r="AM25" s="17" t="str">
        <f>IF('Score Sheet'!AQ25="","R",IF('Race results'!$C$32&gt;0,ROUND(AVERAGE('Score Sheet'!$J25:AQ25),1),ROUND(AVERAGE('Score Sheet'!$I25:AQ25),1)))</f>
        <v>R</v>
      </c>
      <c r="AN25" s="17" t="str">
        <f>IF('Score Sheet'!AR25="","R",IF('Race results'!$C$32&gt;0,ROUND(AVERAGE('Score Sheet'!$J25:AR25),1),ROUND(AVERAGE('Score Sheet'!$I25:AR25),1)))</f>
        <v>R</v>
      </c>
      <c r="AO25" s="17" t="str">
        <f>IF('Score Sheet'!AS25="","R",IF('Race results'!$C$32&gt;0,ROUND(AVERAGE('Score Sheet'!$J25:AS25),1),ROUND(AVERAGE('Score Sheet'!$I25:AS25),1)))</f>
        <v>R</v>
      </c>
      <c r="AP25" s="17" t="str">
        <f>IF('Score Sheet'!AT25="","R",IF('Race results'!$C$32&gt;0,ROUND(AVERAGE('Score Sheet'!$J25:AT25),1),ROUND(AVERAGE('Score Sheet'!$I25:AT25),1)))</f>
        <v>R</v>
      </c>
      <c r="AQ25" s="17" t="str">
        <f>IF('Score Sheet'!AU25="","R",IF('Race results'!$C$32&gt;0,ROUND(AVERAGE('Score Sheet'!$J25:AU25),1),ROUND(AVERAGE('Score Sheet'!$I25:AU25),1)))</f>
        <v>R</v>
      </c>
      <c r="AR25" s="17" t="str">
        <f>IF('Score Sheet'!AV25="","R",IF('Race results'!$C$32&gt;0,ROUND(AVERAGE('Score Sheet'!$J25:AV25),1),ROUND(AVERAGE('Score Sheet'!$I25:AV25),1)))</f>
        <v>R</v>
      </c>
      <c r="AT25" s="62" t="str">
        <f t="shared" si="0"/>
        <v/>
      </c>
      <c r="AU25" s="17" t="str">
        <f>IF(C25="","",IF('Race results'!$C$7&lt;1, "E", IF('Race results'!$C$32&gt;0,IF(COUNT(AY25:CL25)&lt;1,"R",ROUND(AVERAGE(AY25:CL25),1)),IF(COUNT(AX25:CL25)&lt;1,"R",ROUND(AVERAGE(AX25:CL25),1)))))</f>
        <v/>
      </c>
      <c r="AV25" s="12"/>
      <c r="AX25" s="12" t="str">
        <f t="shared" si="1"/>
        <v/>
      </c>
      <c r="AY25" s="12" t="str">
        <f t="shared" si="2"/>
        <v/>
      </c>
      <c r="AZ25" s="12" t="str">
        <f t="shared" si="3"/>
        <v/>
      </c>
      <c r="BA25" s="12" t="str">
        <f t="shared" si="4"/>
        <v/>
      </c>
      <c r="BB25" s="12" t="str">
        <f t="shared" si="5"/>
        <v/>
      </c>
      <c r="BC25" s="12" t="str">
        <f t="shared" si="6"/>
        <v/>
      </c>
      <c r="BD25" s="12" t="str">
        <f t="shared" si="7"/>
        <v/>
      </c>
      <c r="BE25" s="12" t="str">
        <f t="shared" si="8"/>
        <v/>
      </c>
      <c r="BF25" s="12" t="str">
        <f t="shared" si="9"/>
        <v/>
      </c>
      <c r="BG25" s="12" t="str">
        <f t="shared" si="10"/>
        <v/>
      </c>
      <c r="BH25" s="12" t="str">
        <f t="shared" si="11"/>
        <v/>
      </c>
      <c r="BI25" s="12" t="str">
        <f t="shared" si="12"/>
        <v/>
      </c>
      <c r="BJ25" s="12" t="str">
        <f t="shared" si="13"/>
        <v/>
      </c>
      <c r="BK25" s="12" t="str">
        <f t="shared" si="14"/>
        <v/>
      </c>
      <c r="BL25" s="12" t="str">
        <f t="shared" si="15"/>
        <v/>
      </c>
      <c r="BM25" s="12" t="str">
        <f t="shared" si="16"/>
        <v/>
      </c>
      <c r="BN25" s="12" t="str">
        <f t="shared" si="17"/>
        <v/>
      </c>
      <c r="BO25" s="12" t="str">
        <f t="shared" si="18"/>
        <v/>
      </c>
      <c r="BP25" s="12" t="str">
        <f t="shared" si="19"/>
        <v/>
      </c>
      <c r="BQ25" s="12" t="str">
        <f t="shared" si="20"/>
        <v/>
      </c>
      <c r="BR25" s="12" t="str">
        <f t="shared" si="21"/>
        <v/>
      </c>
      <c r="BS25" s="12" t="str">
        <f t="shared" si="22"/>
        <v/>
      </c>
      <c r="BT25" s="12" t="str">
        <f t="shared" si="23"/>
        <v/>
      </c>
      <c r="BU25" s="12" t="str">
        <f t="shared" si="24"/>
        <v/>
      </c>
      <c r="BV25" s="12" t="str">
        <f t="shared" si="25"/>
        <v/>
      </c>
      <c r="BW25" s="12" t="str">
        <f t="shared" si="26"/>
        <v/>
      </c>
      <c r="BX25" s="12" t="str">
        <f t="shared" si="27"/>
        <v/>
      </c>
      <c r="BY25" s="12" t="str">
        <f t="shared" si="28"/>
        <v/>
      </c>
      <c r="BZ25" s="12" t="str">
        <f t="shared" si="29"/>
        <v/>
      </c>
      <c r="CA25" s="12" t="str">
        <f t="shared" si="30"/>
        <v/>
      </c>
      <c r="CB25" s="12" t="str">
        <f t="shared" si="31"/>
        <v/>
      </c>
      <c r="CC25" s="12" t="str">
        <f t="shared" si="32"/>
        <v/>
      </c>
      <c r="CD25" s="12" t="str">
        <f t="shared" si="33"/>
        <v/>
      </c>
      <c r="CE25" s="12" t="str">
        <f t="shared" si="34"/>
        <v/>
      </c>
      <c r="CF25" s="12" t="str">
        <f t="shared" si="35"/>
        <v/>
      </c>
      <c r="CG25" s="12" t="str">
        <f t="shared" si="36"/>
        <v/>
      </c>
      <c r="CH25" s="12" t="str">
        <f t="shared" si="37"/>
        <v/>
      </c>
      <c r="CI25" s="12" t="str">
        <f t="shared" si="38"/>
        <v/>
      </c>
      <c r="CJ25" s="12" t="str">
        <f t="shared" si="39"/>
        <v/>
      </c>
      <c r="CK25" s="12" t="str">
        <f t="shared" si="40"/>
        <v/>
      </c>
      <c r="CL25" s="12" t="str">
        <f t="shared" si="41"/>
        <v/>
      </c>
    </row>
    <row r="26" spans="2:90">
      <c r="B26" s="12">
        <v>17</v>
      </c>
      <c r="C26" s="62" t="str">
        <f>IF('Score Sheet'!C26="","",'Score Sheet'!C26)</f>
        <v/>
      </c>
      <c r="D26" s="12" t="str">
        <f>'Race results'!$F$159</f>
        <v>DAFT!</v>
      </c>
      <c r="E26" s="12" t="str">
        <f>'Race results'!$F$159</f>
        <v>DAFT!</v>
      </c>
      <c r="F26" s="17" t="str">
        <f>IF('Score Sheet'!J26="","R",IF('Race results'!$C$32&gt;0,'Race results'!$F$159,ROUND(AVERAGE('Score Sheet'!$I26:J26),1)))</f>
        <v>R</v>
      </c>
      <c r="G26" s="17" t="str">
        <f>IF('Score Sheet'!K26="","R",IF('Race results'!$C$32&gt;0,ROUND(AVERAGE('Score Sheet'!$J26:K26),1),ROUND(AVERAGE('Score Sheet'!$I26:K26),1)))</f>
        <v>R</v>
      </c>
      <c r="H26" s="17" t="str">
        <f>IF('Score Sheet'!L26="","R",IF('Race results'!$C$32&gt;0,ROUND(AVERAGE('Score Sheet'!$J26:L26),1),ROUND(AVERAGE('Score Sheet'!$I26:L26),1)))</f>
        <v>R</v>
      </c>
      <c r="I26" s="17" t="str">
        <f>IF('Score Sheet'!M26="","R",IF('Race results'!$C$32&gt;0,ROUND(AVERAGE('Score Sheet'!$J26:M26),1),ROUND(AVERAGE('Score Sheet'!$I26:M26),1)))</f>
        <v>R</v>
      </c>
      <c r="J26" s="17" t="str">
        <f>IF('Score Sheet'!N26="","R",IF('Race results'!$C$32&gt;0,ROUND(AVERAGE('Score Sheet'!$J26:N26),1),ROUND(AVERAGE('Score Sheet'!$I26:N26),1)))</f>
        <v>R</v>
      </c>
      <c r="K26" s="17" t="str">
        <f>IF('Score Sheet'!O26="","R",IF('Race results'!$C$32&gt;0,ROUND(AVERAGE('Score Sheet'!$J26:O26),1),ROUND(AVERAGE('Score Sheet'!$I26:O26),1)))</f>
        <v>R</v>
      </c>
      <c r="L26" s="17" t="str">
        <f>IF('Score Sheet'!P26="","R",IF('Race results'!$C$32&gt;0,ROUND(AVERAGE('Score Sheet'!$J26:P26),1),ROUND(AVERAGE('Score Sheet'!$I26:P26),1)))</f>
        <v>R</v>
      </c>
      <c r="M26" s="17" t="str">
        <f>IF('Score Sheet'!Q26="","R",IF('Race results'!$C$32&gt;0,ROUND(AVERAGE('Score Sheet'!$J26:Q26),1),ROUND(AVERAGE('Score Sheet'!$I26:Q26),1)))</f>
        <v>R</v>
      </c>
      <c r="N26" s="17" t="str">
        <f>IF('Score Sheet'!R26="","R",IF('Race results'!$C$32&gt;0,ROUND(AVERAGE('Score Sheet'!$J26:R26),1),ROUND(AVERAGE('Score Sheet'!$I26:R26),1)))</f>
        <v>R</v>
      </c>
      <c r="O26" s="17" t="str">
        <f>IF('Score Sheet'!S26="","R",IF('Race results'!$C$32&gt;0,ROUND(AVERAGE('Score Sheet'!$J26:S26),1),ROUND(AVERAGE('Score Sheet'!$I26:S26),1)))</f>
        <v>R</v>
      </c>
      <c r="P26" s="17" t="str">
        <f>IF('Score Sheet'!T26="","R",IF('Race results'!$C$32&gt;0,ROUND(AVERAGE('Score Sheet'!$J26:T26),1),ROUND(AVERAGE('Score Sheet'!$I26:T26),1)))</f>
        <v>R</v>
      </c>
      <c r="Q26" s="17" t="str">
        <f>IF('Score Sheet'!U26="","R",IF('Race results'!$C$32&gt;0,ROUND(AVERAGE('Score Sheet'!$J26:U26),1),ROUND(AVERAGE('Score Sheet'!$I26:U26),1)))</f>
        <v>R</v>
      </c>
      <c r="R26" s="17" t="str">
        <f>IF('Score Sheet'!V26="","R",IF('Race results'!$C$32&gt;0,ROUND(AVERAGE('Score Sheet'!$J26:V26),1),ROUND(AVERAGE('Score Sheet'!$I26:V26),1)))</f>
        <v>R</v>
      </c>
      <c r="S26" s="17" t="str">
        <f>IF('Score Sheet'!W26="","R",IF('Race results'!$C$32&gt;0,ROUND(AVERAGE('Score Sheet'!$J26:W26),1),ROUND(AVERAGE('Score Sheet'!$I26:W26),1)))</f>
        <v>R</v>
      </c>
      <c r="T26" s="17" t="str">
        <f>IF('Score Sheet'!X26="","R",IF('Race results'!$C$32&gt;0,ROUND(AVERAGE('Score Sheet'!$J26:X26),1),ROUND(AVERAGE('Score Sheet'!$I26:X26),1)))</f>
        <v>R</v>
      </c>
      <c r="U26" s="17" t="str">
        <f>IF('Score Sheet'!Y26="","R",IF('Race results'!$C$32&gt;0,ROUND(AVERAGE('Score Sheet'!$J26:Y26),1),ROUND(AVERAGE('Score Sheet'!$I26:Y26),1)))</f>
        <v>R</v>
      </c>
      <c r="V26" s="17" t="str">
        <f>IF('Score Sheet'!Z26="","R",IF('Race results'!$C$32&gt;0,ROUND(AVERAGE('Score Sheet'!$J26:Z26),1),ROUND(AVERAGE('Score Sheet'!$I26:Z26),1)))</f>
        <v>R</v>
      </c>
      <c r="W26" s="17" t="str">
        <f>IF('Score Sheet'!AA26="","R",IF('Race results'!$C$32&gt;0,ROUND(AVERAGE('Score Sheet'!$J26:AA26),1),ROUND(AVERAGE('Score Sheet'!$I26:AA26),1)))</f>
        <v>R</v>
      </c>
      <c r="X26" s="17" t="str">
        <f>IF('Score Sheet'!AB26="","R",IF('Race results'!$C$32&gt;0,ROUND(AVERAGE('Score Sheet'!$J26:AB26),1),ROUND(AVERAGE('Score Sheet'!$I26:AB26),1)))</f>
        <v>R</v>
      </c>
      <c r="Y26" s="17" t="str">
        <f>IF('Score Sheet'!AC26="","R",IF('Race results'!$C$32&gt;0,ROUND(AVERAGE('Score Sheet'!$J26:AC26),1),ROUND(AVERAGE('Score Sheet'!$I26:AC26),1)))</f>
        <v>R</v>
      </c>
      <c r="Z26" s="17" t="str">
        <f>IF('Score Sheet'!AD26="","R",IF('Race results'!$C$32&gt;0,ROUND(AVERAGE('Score Sheet'!$J26:AD26),1),ROUND(AVERAGE('Score Sheet'!$I26:AD26),1)))</f>
        <v>R</v>
      </c>
      <c r="AA26" s="17" t="str">
        <f>IF('Score Sheet'!AE26="","R",IF('Race results'!$C$32&gt;0,ROUND(AVERAGE('Score Sheet'!$J26:AE26),1),ROUND(AVERAGE('Score Sheet'!$I26:AE26),1)))</f>
        <v>R</v>
      </c>
      <c r="AB26" s="17" t="str">
        <f>IF('Score Sheet'!AF26="","R",IF('Race results'!$C$32&gt;0,ROUND(AVERAGE('Score Sheet'!$J26:AF26),1),ROUND(AVERAGE('Score Sheet'!$I26:AF26),1)))</f>
        <v>R</v>
      </c>
      <c r="AC26" s="17" t="str">
        <f>IF('Score Sheet'!AG26="","R",IF('Race results'!$C$32&gt;0,ROUND(AVERAGE('Score Sheet'!$J26:AG26),1),ROUND(AVERAGE('Score Sheet'!$I26:AG26),1)))</f>
        <v>R</v>
      </c>
      <c r="AD26" s="17" t="str">
        <f>IF('Score Sheet'!AH26="","R",IF('Race results'!$C$32&gt;0,ROUND(AVERAGE('Score Sheet'!$J26:AH26),1),ROUND(AVERAGE('Score Sheet'!$I26:AH26),1)))</f>
        <v>R</v>
      </c>
      <c r="AE26" s="17" t="str">
        <f>IF('Score Sheet'!AI26="","R",IF('Race results'!$C$32&gt;0,ROUND(AVERAGE('Score Sheet'!$J26:AI26),1),ROUND(AVERAGE('Score Sheet'!$I26:AI26),1)))</f>
        <v>R</v>
      </c>
      <c r="AF26" s="17" t="str">
        <f>IF('Score Sheet'!AJ26="","R",IF('Race results'!$C$32&gt;0,ROUND(AVERAGE('Score Sheet'!$J26:AJ26),1),ROUND(AVERAGE('Score Sheet'!$I26:AJ26),1)))</f>
        <v>R</v>
      </c>
      <c r="AG26" s="17" t="str">
        <f>IF('Score Sheet'!AK26="","R",IF('Race results'!$C$32&gt;0,ROUND(AVERAGE('Score Sheet'!$J26:AK26),1),ROUND(AVERAGE('Score Sheet'!$I26:AK26),1)))</f>
        <v>R</v>
      </c>
      <c r="AH26" s="17" t="str">
        <f>IF('Score Sheet'!AL26="","R",IF('Race results'!$C$32&gt;0,ROUND(AVERAGE('Score Sheet'!$J26:AL26),1),ROUND(AVERAGE('Score Sheet'!$I26:AL26),1)))</f>
        <v>R</v>
      </c>
      <c r="AI26" s="17" t="str">
        <f>IF('Score Sheet'!AM26="","R",IF('Race results'!$C$32&gt;0,ROUND(AVERAGE('Score Sheet'!$J26:AM26),1),ROUND(AVERAGE('Score Sheet'!$I26:AM26),1)))</f>
        <v>R</v>
      </c>
      <c r="AJ26" s="17" t="str">
        <f>IF('Score Sheet'!AN26="","R",IF('Race results'!$C$32&gt;0,ROUND(AVERAGE('Score Sheet'!$J26:AN26),1),ROUND(AVERAGE('Score Sheet'!$I26:AN26),1)))</f>
        <v>R</v>
      </c>
      <c r="AK26" s="17" t="str">
        <f>IF('Score Sheet'!AO26="","R",IF('Race results'!$C$32&gt;0,ROUND(AVERAGE('Score Sheet'!$J26:AO26),1),ROUND(AVERAGE('Score Sheet'!$I26:AO26),1)))</f>
        <v>R</v>
      </c>
      <c r="AL26" s="17" t="str">
        <f>IF('Score Sheet'!AP26="","R",IF('Race results'!$C$32&gt;0,ROUND(AVERAGE('Score Sheet'!$J26:AP26),1),ROUND(AVERAGE('Score Sheet'!$I26:AP26),1)))</f>
        <v>R</v>
      </c>
      <c r="AM26" s="17" t="str">
        <f>IF('Score Sheet'!AQ26="","R",IF('Race results'!$C$32&gt;0,ROUND(AVERAGE('Score Sheet'!$J26:AQ26),1),ROUND(AVERAGE('Score Sheet'!$I26:AQ26),1)))</f>
        <v>R</v>
      </c>
      <c r="AN26" s="17" t="str">
        <f>IF('Score Sheet'!AR26="","R",IF('Race results'!$C$32&gt;0,ROUND(AVERAGE('Score Sheet'!$J26:AR26),1),ROUND(AVERAGE('Score Sheet'!$I26:AR26),1)))</f>
        <v>R</v>
      </c>
      <c r="AO26" s="17" t="str">
        <f>IF('Score Sheet'!AS26="","R",IF('Race results'!$C$32&gt;0,ROUND(AVERAGE('Score Sheet'!$J26:AS26),1),ROUND(AVERAGE('Score Sheet'!$I26:AS26),1)))</f>
        <v>R</v>
      </c>
      <c r="AP26" s="17" t="str">
        <f>IF('Score Sheet'!AT26="","R",IF('Race results'!$C$32&gt;0,ROUND(AVERAGE('Score Sheet'!$J26:AT26),1),ROUND(AVERAGE('Score Sheet'!$I26:AT26),1)))</f>
        <v>R</v>
      </c>
      <c r="AQ26" s="17" t="str">
        <f>IF('Score Sheet'!AU26="","R",IF('Race results'!$C$32&gt;0,ROUND(AVERAGE('Score Sheet'!$J26:AU26),1),ROUND(AVERAGE('Score Sheet'!$I26:AU26),1)))</f>
        <v>R</v>
      </c>
      <c r="AR26" s="17" t="str">
        <f>IF('Score Sheet'!AV26="","R",IF('Race results'!$C$32&gt;0,ROUND(AVERAGE('Score Sheet'!$J26:AV26),1),ROUND(AVERAGE('Score Sheet'!$I26:AV26),1)))</f>
        <v>R</v>
      </c>
      <c r="AT26" s="62" t="str">
        <f t="shared" si="0"/>
        <v/>
      </c>
      <c r="AU26" s="17" t="str">
        <f>IF(C26="","",IF('Race results'!$C$7&lt;1, "E", IF('Race results'!$C$32&gt;0,IF(COUNT(AY26:CL26)&lt;1,"R",ROUND(AVERAGE(AY26:CL26),1)),IF(COUNT(AX26:CL26)&lt;1,"R",ROUND(AVERAGE(AX26:CL26),1)))))</f>
        <v/>
      </c>
      <c r="AV26" s="12"/>
      <c r="AX26" s="12" t="str">
        <f t="shared" si="1"/>
        <v/>
      </c>
      <c r="AY26" s="12" t="str">
        <f t="shared" si="2"/>
        <v/>
      </c>
      <c r="AZ26" s="12" t="str">
        <f t="shared" si="3"/>
        <v/>
      </c>
      <c r="BA26" s="12" t="str">
        <f t="shared" si="4"/>
        <v/>
      </c>
      <c r="BB26" s="12" t="str">
        <f t="shared" si="5"/>
        <v/>
      </c>
      <c r="BC26" s="12" t="str">
        <f t="shared" si="6"/>
        <v/>
      </c>
      <c r="BD26" s="12" t="str">
        <f t="shared" si="7"/>
        <v/>
      </c>
      <c r="BE26" s="12" t="str">
        <f t="shared" si="8"/>
        <v/>
      </c>
      <c r="BF26" s="12" t="str">
        <f t="shared" si="9"/>
        <v/>
      </c>
      <c r="BG26" s="12" t="str">
        <f t="shared" si="10"/>
        <v/>
      </c>
      <c r="BH26" s="12" t="str">
        <f t="shared" si="11"/>
        <v/>
      </c>
      <c r="BI26" s="12" t="str">
        <f t="shared" si="12"/>
        <v/>
      </c>
      <c r="BJ26" s="12" t="str">
        <f t="shared" si="13"/>
        <v/>
      </c>
      <c r="BK26" s="12" t="str">
        <f t="shared" si="14"/>
        <v/>
      </c>
      <c r="BL26" s="12" t="str">
        <f t="shared" si="15"/>
        <v/>
      </c>
      <c r="BM26" s="12" t="str">
        <f t="shared" si="16"/>
        <v/>
      </c>
      <c r="BN26" s="12" t="str">
        <f t="shared" si="17"/>
        <v/>
      </c>
      <c r="BO26" s="12" t="str">
        <f t="shared" si="18"/>
        <v/>
      </c>
      <c r="BP26" s="12" t="str">
        <f t="shared" si="19"/>
        <v/>
      </c>
      <c r="BQ26" s="12" t="str">
        <f t="shared" si="20"/>
        <v/>
      </c>
      <c r="BR26" s="12" t="str">
        <f t="shared" si="21"/>
        <v/>
      </c>
      <c r="BS26" s="12" t="str">
        <f t="shared" si="22"/>
        <v/>
      </c>
      <c r="BT26" s="12" t="str">
        <f t="shared" si="23"/>
        <v/>
      </c>
      <c r="BU26" s="12" t="str">
        <f t="shared" si="24"/>
        <v/>
      </c>
      <c r="BV26" s="12" t="str">
        <f t="shared" si="25"/>
        <v/>
      </c>
      <c r="BW26" s="12" t="str">
        <f t="shared" si="26"/>
        <v/>
      </c>
      <c r="BX26" s="12" t="str">
        <f t="shared" si="27"/>
        <v/>
      </c>
      <c r="BY26" s="12" t="str">
        <f t="shared" si="28"/>
        <v/>
      </c>
      <c r="BZ26" s="12" t="str">
        <f t="shared" si="29"/>
        <v/>
      </c>
      <c r="CA26" s="12" t="str">
        <f t="shared" si="30"/>
        <v/>
      </c>
      <c r="CB26" s="12" t="str">
        <f t="shared" si="31"/>
        <v/>
      </c>
      <c r="CC26" s="12" t="str">
        <f t="shared" si="32"/>
        <v/>
      </c>
      <c r="CD26" s="12" t="str">
        <f t="shared" si="33"/>
        <v/>
      </c>
      <c r="CE26" s="12" t="str">
        <f t="shared" si="34"/>
        <v/>
      </c>
      <c r="CF26" s="12" t="str">
        <f t="shared" si="35"/>
        <v/>
      </c>
      <c r="CG26" s="12" t="str">
        <f t="shared" si="36"/>
        <v/>
      </c>
      <c r="CH26" s="12" t="str">
        <f t="shared" si="37"/>
        <v/>
      </c>
      <c r="CI26" s="12" t="str">
        <f t="shared" si="38"/>
        <v/>
      </c>
      <c r="CJ26" s="12" t="str">
        <f t="shared" si="39"/>
        <v/>
      </c>
      <c r="CK26" s="12" t="str">
        <f t="shared" si="40"/>
        <v/>
      </c>
      <c r="CL26" s="12" t="str">
        <f t="shared" si="41"/>
        <v/>
      </c>
    </row>
    <row r="27" spans="2:90">
      <c r="B27" s="12">
        <v>18</v>
      </c>
      <c r="C27" s="62" t="str">
        <f>IF('Score Sheet'!C27="","",'Score Sheet'!C27)</f>
        <v/>
      </c>
      <c r="D27" s="12" t="str">
        <f>'Race results'!$F$159</f>
        <v>DAFT!</v>
      </c>
      <c r="E27" s="12" t="str">
        <f>'Race results'!$F$159</f>
        <v>DAFT!</v>
      </c>
      <c r="F27" s="17" t="str">
        <f>IF('Score Sheet'!J27="","R",IF('Race results'!$C$32&gt;0,'Race results'!$F$159,ROUND(AVERAGE('Score Sheet'!$I27:J27),1)))</f>
        <v>R</v>
      </c>
      <c r="G27" s="17" t="str">
        <f>IF('Score Sheet'!K27="","R",IF('Race results'!$C$32&gt;0,ROUND(AVERAGE('Score Sheet'!$J27:K27),1),ROUND(AVERAGE('Score Sheet'!$I27:K27),1)))</f>
        <v>R</v>
      </c>
      <c r="H27" s="17" t="str">
        <f>IF('Score Sheet'!L27="","R",IF('Race results'!$C$32&gt;0,ROUND(AVERAGE('Score Sheet'!$J27:L27),1),ROUND(AVERAGE('Score Sheet'!$I27:L27),1)))</f>
        <v>R</v>
      </c>
      <c r="I27" s="17" t="str">
        <f>IF('Score Sheet'!M27="","R",IF('Race results'!$C$32&gt;0,ROUND(AVERAGE('Score Sheet'!$J27:M27),1),ROUND(AVERAGE('Score Sheet'!$I27:M27),1)))</f>
        <v>R</v>
      </c>
      <c r="J27" s="17" t="str">
        <f>IF('Score Sheet'!N27="","R",IF('Race results'!$C$32&gt;0,ROUND(AVERAGE('Score Sheet'!$J27:N27),1),ROUND(AVERAGE('Score Sheet'!$I27:N27),1)))</f>
        <v>R</v>
      </c>
      <c r="K27" s="17" t="str">
        <f>IF('Score Sheet'!O27="","R",IF('Race results'!$C$32&gt;0,ROUND(AVERAGE('Score Sheet'!$J27:O27),1),ROUND(AVERAGE('Score Sheet'!$I27:O27),1)))</f>
        <v>R</v>
      </c>
      <c r="L27" s="17" t="str">
        <f>IF('Score Sheet'!P27="","R",IF('Race results'!$C$32&gt;0,ROUND(AVERAGE('Score Sheet'!$J27:P27),1),ROUND(AVERAGE('Score Sheet'!$I27:P27),1)))</f>
        <v>R</v>
      </c>
      <c r="M27" s="17" t="str">
        <f>IF('Score Sheet'!Q27="","R",IF('Race results'!$C$32&gt;0,ROUND(AVERAGE('Score Sheet'!$J27:Q27),1),ROUND(AVERAGE('Score Sheet'!$I27:Q27),1)))</f>
        <v>R</v>
      </c>
      <c r="N27" s="17" t="str">
        <f>IF('Score Sheet'!R27="","R",IF('Race results'!$C$32&gt;0,ROUND(AVERAGE('Score Sheet'!$J27:R27),1),ROUND(AVERAGE('Score Sheet'!$I27:R27),1)))</f>
        <v>R</v>
      </c>
      <c r="O27" s="17" t="str">
        <f>IF('Score Sheet'!S27="","R",IF('Race results'!$C$32&gt;0,ROUND(AVERAGE('Score Sheet'!$J27:S27),1),ROUND(AVERAGE('Score Sheet'!$I27:S27),1)))</f>
        <v>R</v>
      </c>
      <c r="P27" s="17" t="str">
        <f>IF('Score Sheet'!T27="","R",IF('Race results'!$C$32&gt;0,ROUND(AVERAGE('Score Sheet'!$J27:T27),1),ROUND(AVERAGE('Score Sheet'!$I27:T27),1)))</f>
        <v>R</v>
      </c>
      <c r="Q27" s="17" t="str">
        <f>IF('Score Sheet'!U27="","R",IF('Race results'!$C$32&gt;0,ROUND(AVERAGE('Score Sheet'!$J27:U27),1),ROUND(AVERAGE('Score Sheet'!$I27:U27),1)))</f>
        <v>R</v>
      </c>
      <c r="R27" s="17" t="str">
        <f>IF('Score Sheet'!V27="","R",IF('Race results'!$C$32&gt;0,ROUND(AVERAGE('Score Sheet'!$J27:V27),1),ROUND(AVERAGE('Score Sheet'!$I27:V27),1)))</f>
        <v>R</v>
      </c>
      <c r="S27" s="17" t="str">
        <f>IF('Score Sheet'!W27="","R",IF('Race results'!$C$32&gt;0,ROUND(AVERAGE('Score Sheet'!$J27:W27),1),ROUND(AVERAGE('Score Sheet'!$I27:W27),1)))</f>
        <v>R</v>
      </c>
      <c r="T27" s="17" t="str">
        <f>IF('Score Sheet'!X27="","R",IF('Race results'!$C$32&gt;0,ROUND(AVERAGE('Score Sheet'!$J27:X27),1),ROUND(AVERAGE('Score Sheet'!$I27:X27),1)))</f>
        <v>R</v>
      </c>
      <c r="U27" s="17" t="str">
        <f>IF('Score Sheet'!Y27="","R",IF('Race results'!$C$32&gt;0,ROUND(AVERAGE('Score Sheet'!$J27:Y27),1),ROUND(AVERAGE('Score Sheet'!$I27:Y27),1)))</f>
        <v>R</v>
      </c>
      <c r="V27" s="17" t="str">
        <f>IF('Score Sheet'!Z27="","R",IF('Race results'!$C$32&gt;0,ROUND(AVERAGE('Score Sheet'!$J27:Z27),1),ROUND(AVERAGE('Score Sheet'!$I27:Z27),1)))</f>
        <v>R</v>
      </c>
      <c r="W27" s="17" t="str">
        <f>IF('Score Sheet'!AA27="","R",IF('Race results'!$C$32&gt;0,ROUND(AVERAGE('Score Sheet'!$J27:AA27),1),ROUND(AVERAGE('Score Sheet'!$I27:AA27),1)))</f>
        <v>R</v>
      </c>
      <c r="X27" s="17" t="str">
        <f>IF('Score Sheet'!AB27="","R",IF('Race results'!$C$32&gt;0,ROUND(AVERAGE('Score Sheet'!$J27:AB27),1),ROUND(AVERAGE('Score Sheet'!$I27:AB27),1)))</f>
        <v>R</v>
      </c>
      <c r="Y27" s="17" t="str">
        <f>IF('Score Sheet'!AC27="","R",IF('Race results'!$C$32&gt;0,ROUND(AVERAGE('Score Sheet'!$J27:AC27),1),ROUND(AVERAGE('Score Sheet'!$I27:AC27),1)))</f>
        <v>R</v>
      </c>
      <c r="Z27" s="17" t="str">
        <f>IF('Score Sheet'!AD27="","R",IF('Race results'!$C$32&gt;0,ROUND(AVERAGE('Score Sheet'!$J27:AD27),1),ROUND(AVERAGE('Score Sheet'!$I27:AD27),1)))</f>
        <v>R</v>
      </c>
      <c r="AA27" s="17" t="str">
        <f>IF('Score Sheet'!AE27="","R",IF('Race results'!$C$32&gt;0,ROUND(AVERAGE('Score Sheet'!$J27:AE27),1),ROUND(AVERAGE('Score Sheet'!$I27:AE27),1)))</f>
        <v>R</v>
      </c>
      <c r="AB27" s="17" t="str">
        <f>IF('Score Sheet'!AF27="","R",IF('Race results'!$C$32&gt;0,ROUND(AVERAGE('Score Sheet'!$J27:AF27),1),ROUND(AVERAGE('Score Sheet'!$I27:AF27),1)))</f>
        <v>R</v>
      </c>
      <c r="AC27" s="17" t="str">
        <f>IF('Score Sheet'!AG27="","R",IF('Race results'!$C$32&gt;0,ROUND(AVERAGE('Score Sheet'!$J27:AG27),1),ROUND(AVERAGE('Score Sheet'!$I27:AG27),1)))</f>
        <v>R</v>
      </c>
      <c r="AD27" s="17" t="str">
        <f>IF('Score Sheet'!AH27="","R",IF('Race results'!$C$32&gt;0,ROUND(AVERAGE('Score Sheet'!$J27:AH27),1),ROUND(AVERAGE('Score Sheet'!$I27:AH27),1)))</f>
        <v>R</v>
      </c>
      <c r="AE27" s="17" t="str">
        <f>IF('Score Sheet'!AI27="","R",IF('Race results'!$C$32&gt;0,ROUND(AVERAGE('Score Sheet'!$J27:AI27),1),ROUND(AVERAGE('Score Sheet'!$I27:AI27),1)))</f>
        <v>R</v>
      </c>
      <c r="AF27" s="17" t="str">
        <f>IF('Score Sheet'!AJ27="","R",IF('Race results'!$C$32&gt;0,ROUND(AVERAGE('Score Sheet'!$J27:AJ27),1),ROUND(AVERAGE('Score Sheet'!$I27:AJ27),1)))</f>
        <v>R</v>
      </c>
      <c r="AG27" s="17" t="str">
        <f>IF('Score Sheet'!AK27="","R",IF('Race results'!$C$32&gt;0,ROUND(AVERAGE('Score Sheet'!$J27:AK27),1),ROUND(AVERAGE('Score Sheet'!$I27:AK27),1)))</f>
        <v>R</v>
      </c>
      <c r="AH27" s="17" t="str">
        <f>IF('Score Sheet'!AL27="","R",IF('Race results'!$C$32&gt;0,ROUND(AVERAGE('Score Sheet'!$J27:AL27),1),ROUND(AVERAGE('Score Sheet'!$I27:AL27),1)))</f>
        <v>R</v>
      </c>
      <c r="AI27" s="17" t="str">
        <f>IF('Score Sheet'!AM27="","R",IF('Race results'!$C$32&gt;0,ROUND(AVERAGE('Score Sheet'!$J27:AM27),1),ROUND(AVERAGE('Score Sheet'!$I27:AM27),1)))</f>
        <v>R</v>
      </c>
      <c r="AJ27" s="17" t="str">
        <f>IF('Score Sheet'!AN27="","R",IF('Race results'!$C$32&gt;0,ROUND(AVERAGE('Score Sheet'!$J27:AN27),1),ROUND(AVERAGE('Score Sheet'!$I27:AN27),1)))</f>
        <v>R</v>
      </c>
      <c r="AK27" s="17" t="str">
        <f>IF('Score Sheet'!AO27="","R",IF('Race results'!$C$32&gt;0,ROUND(AVERAGE('Score Sheet'!$J27:AO27),1),ROUND(AVERAGE('Score Sheet'!$I27:AO27),1)))</f>
        <v>R</v>
      </c>
      <c r="AL27" s="17" t="str">
        <f>IF('Score Sheet'!AP27="","R",IF('Race results'!$C$32&gt;0,ROUND(AVERAGE('Score Sheet'!$J27:AP27),1),ROUND(AVERAGE('Score Sheet'!$I27:AP27),1)))</f>
        <v>R</v>
      </c>
      <c r="AM27" s="17" t="str">
        <f>IF('Score Sheet'!AQ27="","R",IF('Race results'!$C$32&gt;0,ROUND(AVERAGE('Score Sheet'!$J27:AQ27),1),ROUND(AVERAGE('Score Sheet'!$I27:AQ27),1)))</f>
        <v>R</v>
      </c>
      <c r="AN27" s="17" t="str">
        <f>IF('Score Sheet'!AR27="","R",IF('Race results'!$C$32&gt;0,ROUND(AVERAGE('Score Sheet'!$J27:AR27),1),ROUND(AVERAGE('Score Sheet'!$I27:AR27),1)))</f>
        <v>R</v>
      </c>
      <c r="AO27" s="17" t="str">
        <f>IF('Score Sheet'!AS27="","R",IF('Race results'!$C$32&gt;0,ROUND(AVERAGE('Score Sheet'!$J27:AS27),1),ROUND(AVERAGE('Score Sheet'!$I27:AS27),1)))</f>
        <v>R</v>
      </c>
      <c r="AP27" s="17" t="str">
        <f>IF('Score Sheet'!AT27="","R",IF('Race results'!$C$32&gt;0,ROUND(AVERAGE('Score Sheet'!$J27:AT27),1),ROUND(AVERAGE('Score Sheet'!$I27:AT27),1)))</f>
        <v>R</v>
      </c>
      <c r="AQ27" s="17" t="str">
        <f>IF('Score Sheet'!AU27="","R",IF('Race results'!$C$32&gt;0,ROUND(AVERAGE('Score Sheet'!$J27:AU27),1),ROUND(AVERAGE('Score Sheet'!$I27:AU27),1)))</f>
        <v>R</v>
      </c>
      <c r="AR27" s="17" t="str">
        <f>IF('Score Sheet'!AV27="","R",IF('Race results'!$C$32&gt;0,ROUND(AVERAGE('Score Sheet'!$J27:AV27),1),ROUND(AVERAGE('Score Sheet'!$I27:AV27),1)))</f>
        <v>R</v>
      </c>
      <c r="AT27" s="62" t="str">
        <f t="shared" si="0"/>
        <v/>
      </c>
      <c r="AU27" s="17" t="str">
        <f>IF(C27="","",IF('Race results'!$C$7&lt;1, "E", IF('Race results'!$C$32&gt;0,IF(COUNT(AY27:CL27)&lt;1,"R",ROUND(AVERAGE(AY27:CL27),1)),IF(COUNT(AX27:CL27)&lt;1,"R",ROUND(AVERAGE(AX27:CL27),1)))))</f>
        <v/>
      </c>
      <c r="AV27" s="12"/>
      <c r="AX27" s="12" t="str">
        <f t="shared" si="1"/>
        <v/>
      </c>
      <c r="AY27" s="12" t="str">
        <f t="shared" si="2"/>
        <v/>
      </c>
      <c r="AZ27" s="12" t="str">
        <f t="shared" si="3"/>
        <v/>
      </c>
      <c r="BA27" s="12" t="str">
        <f t="shared" si="4"/>
        <v/>
      </c>
      <c r="BB27" s="12" t="str">
        <f t="shared" si="5"/>
        <v/>
      </c>
      <c r="BC27" s="12" t="str">
        <f t="shared" si="6"/>
        <v/>
      </c>
      <c r="BD27" s="12" t="str">
        <f t="shared" si="7"/>
        <v/>
      </c>
      <c r="BE27" s="12" t="str">
        <f t="shared" si="8"/>
        <v/>
      </c>
      <c r="BF27" s="12" t="str">
        <f t="shared" si="9"/>
        <v/>
      </c>
      <c r="BG27" s="12" t="str">
        <f t="shared" si="10"/>
        <v/>
      </c>
      <c r="BH27" s="12" t="str">
        <f t="shared" si="11"/>
        <v/>
      </c>
      <c r="BI27" s="12" t="str">
        <f t="shared" si="12"/>
        <v/>
      </c>
      <c r="BJ27" s="12" t="str">
        <f t="shared" si="13"/>
        <v/>
      </c>
      <c r="BK27" s="12" t="str">
        <f t="shared" si="14"/>
        <v/>
      </c>
      <c r="BL27" s="12" t="str">
        <f t="shared" si="15"/>
        <v/>
      </c>
      <c r="BM27" s="12" t="str">
        <f t="shared" si="16"/>
        <v/>
      </c>
      <c r="BN27" s="12" t="str">
        <f t="shared" si="17"/>
        <v/>
      </c>
      <c r="BO27" s="12" t="str">
        <f t="shared" si="18"/>
        <v/>
      </c>
      <c r="BP27" s="12" t="str">
        <f t="shared" si="19"/>
        <v/>
      </c>
      <c r="BQ27" s="12" t="str">
        <f t="shared" si="20"/>
        <v/>
      </c>
      <c r="BR27" s="12" t="str">
        <f t="shared" si="21"/>
        <v/>
      </c>
      <c r="BS27" s="12" t="str">
        <f t="shared" si="22"/>
        <v/>
      </c>
      <c r="BT27" s="12" t="str">
        <f t="shared" si="23"/>
        <v/>
      </c>
      <c r="BU27" s="12" t="str">
        <f t="shared" si="24"/>
        <v/>
      </c>
      <c r="BV27" s="12" t="str">
        <f t="shared" si="25"/>
        <v/>
      </c>
      <c r="BW27" s="12" t="str">
        <f t="shared" si="26"/>
        <v/>
      </c>
      <c r="BX27" s="12" t="str">
        <f t="shared" si="27"/>
        <v/>
      </c>
      <c r="BY27" s="12" t="str">
        <f t="shared" si="28"/>
        <v/>
      </c>
      <c r="BZ27" s="12" t="str">
        <f t="shared" si="29"/>
        <v/>
      </c>
      <c r="CA27" s="12" t="str">
        <f t="shared" si="30"/>
        <v/>
      </c>
      <c r="CB27" s="12" t="str">
        <f t="shared" si="31"/>
        <v/>
      </c>
      <c r="CC27" s="12" t="str">
        <f t="shared" si="32"/>
        <v/>
      </c>
      <c r="CD27" s="12" t="str">
        <f t="shared" si="33"/>
        <v/>
      </c>
      <c r="CE27" s="12" t="str">
        <f t="shared" si="34"/>
        <v/>
      </c>
      <c r="CF27" s="12" t="str">
        <f t="shared" si="35"/>
        <v/>
      </c>
      <c r="CG27" s="12" t="str">
        <f t="shared" si="36"/>
        <v/>
      </c>
      <c r="CH27" s="12" t="str">
        <f t="shared" si="37"/>
        <v/>
      </c>
      <c r="CI27" s="12" t="str">
        <f t="shared" si="38"/>
        <v/>
      </c>
      <c r="CJ27" s="12" t="str">
        <f t="shared" si="39"/>
        <v/>
      </c>
      <c r="CK27" s="12" t="str">
        <f t="shared" si="40"/>
        <v/>
      </c>
      <c r="CL27" s="12" t="str">
        <f t="shared" si="41"/>
        <v/>
      </c>
    </row>
    <row r="28" spans="2:90">
      <c r="B28" s="12">
        <v>19</v>
      </c>
      <c r="C28" s="62" t="str">
        <f>IF('Score Sheet'!C28="","",'Score Sheet'!C28)</f>
        <v/>
      </c>
      <c r="D28" s="12" t="str">
        <f>'Race results'!$F$159</f>
        <v>DAFT!</v>
      </c>
      <c r="E28" s="12" t="str">
        <f>'Race results'!$F$159</f>
        <v>DAFT!</v>
      </c>
      <c r="F28" s="17" t="str">
        <f>IF('Score Sheet'!J28="","R",IF('Race results'!$C$32&gt;0,'Race results'!$F$159,ROUND(AVERAGE('Score Sheet'!$I28:J28),1)))</f>
        <v>R</v>
      </c>
      <c r="G28" s="17" t="str">
        <f>IF('Score Sheet'!K28="","R",IF('Race results'!$C$32&gt;0,ROUND(AVERAGE('Score Sheet'!$J28:K28),1),ROUND(AVERAGE('Score Sheet'!$I28:K28),1)))</f>
        <v>R</v>
      </c>
      <c r="H28" s="17" t="str">
        <f>IF('Score Sheet'!L28="","R",IF('Race results'!$C$32&gt;0,ROUND(AVERAGE('Score Sheet'!$J28:L28),1),ROUND(AVERAGE('Score Sheet'!$I28:L28),1)))</f>
        <v>R</v>
      </c>
      <c r="I28" s="17" t="str">
        <f>IF('Score Sheet'!M28="","R",IF('Race results'!$C$32&gt;0,ROUND(AVERAGE('Score Sheet'!$J28:M28),1),ROUND(AVERAGE('Score Sheet'!$I28:M28),1)))</f>
        <v>R</v>
      </c>
      <c r="J28" s="17" t="str">
        <f>IF('Score Sheet'!N28="","R",IF('Race results'!$C$32&gt;0,ROUND(AVERAGE('Score Sheet'!$J28:N28),1),ROUND(AVERAGE('Score Sheet'!$I28:N28),1)))</f>
        <v>R</v>
      </c>
      <c r="K28" s="17" t="str">
        <f>IF('Score Sheet'!O28="","R",IF('Race results'!$C$32&gt;0,ROUND(AVERAGE('Score Sheet'!$J28:O28),1),ROUND(AVERAGE('Score Sheet'!$I28:O28),1)))</f>
        <v>R</v>
      </c>
      <c r="L28" s="17" t="str">
        <f>IF('Score Sheet'!P28="","R",IF('Race results'!$C$32&gt;0,ROUND(AVERAGE('Score Sheet'!$J28:P28),1),ROUND(AVERAGE('Score Sheet'!$I28:P28),1)))</f>
        <v>R</v>
      </c>
      <c r="M28" s="17" t="str">
        <f>IF('Score Sheet'!Q28="","R",IF('Race results'!$C$32&gt;0,ROUND(AVERAGE('Score Sheet'!$J28:Q28),1),ROUND(AVERAGE('Score Sheet'!$I28:Q28),1)))</f>
        <v>R</v>
      </c>
      <c r="N28" s="17" t="str">
        <f>IF('Score Sheet'!R28="","R",IF('Race results'!$C$32&gt;0,ROUND(AVERAGE('Score Sheet'!$J28:R28),1),ROUND(AVERAGE('Score Sheet'!$I28:R28),1)))</f>
        <v>R</v>
      </c>
      <c r="O28" s="17" t="str">
        <f>IF('Score Sheet'!S28="","R",IF('Race results'!$C$32&gt;0,ROUND(AVERAGE('Score Sheet'!$J28:S28),1),ROUND(AVERAGE('Score Sheet'!$I28:S28),1)))</f>
        <v>R</v>
      </c>
      <c r="P28" s="17" t="str">
        <f>IF('Score Sheet'!T28="","R",IF('Race results'!$C$32&gt;0,ROUND(AVERAGE('Score Sheet'!$J28:T28),1),ROUND(AVERAGE('Score Sheet'!$I28:T28),1)))</f>
        <v>R</v>
      </c>
      <c r="Q28" s="17" t="str">
        <f>IF('Score Sheet'!U28="","R",IF('Race results'!$C$32&gt;0,ROUND(AVERAGE('Score Sheet'!$J28:U28),1),ROUND(AVERAGE('Score Sheet'!$I28:U28),1)))</f>
        <v>R</v>
      </c>
      <c r="R28" s="17" t="str">
        <f>IF('Score Sheet'!V28="","R",IF('Race results'!$C$32&gt;0,ROUND(AVERAGE('Score Sheet'!$J28:V28),1),ROUND(AVERAGE('Score Sheet'!$I28:V28),1)))</f>
        <v>R</v>
      </c>
      <c r="S28" s="17" t="str">
        <f>IF('Score Sheet'!W28="","R",IF('Race results'!$C$32&gt;0,ROUND(AVERAGE('Score Sheet'!$J28:W28),1),ROUND(AVERAGE('Score Sheet'!$I28:W28),1)))</f>
        <v>R</v>
      </c>
      <c r="T28" s="17" t="str">
        <f>IF('Score Sheet'!X28="","R",IF('Race results'!$C$32&gt;0,ROUND(AVERAGE('Score Sheet'!$J28:X28),1),ROUND(AVERAGE('Score Sheet'!$I28:X28),1)))</f>
        <v>R</v>
      </c>
      <c r="U28" s="17" t="str">
        <f>IF('Score Sheet'!Y28="","R",IF('Race results'!$C$32&gt;0,ROUND(AVERAGE('Score Sheet'!$J28:Y28),1),ROUND(AVERAGE('Score Sheet'!$I28:Y28),1)))</f>
        <v>R</v>
      </c>
      <c r="V28" s="17" t="str">
        <f>IF('Score Sheet'!Z28="","R",IF('Race results'!$C$32&gt;0,ROUND(AVERAGE('Score Sheet'!$J28:Z28),1),ROUND(AVERAGE('Score Sheet'!$I28:Z28),1)))</f>
        <v>R</v>
      </c>
      <c r="W28" s="17" t="str">
        <f>IF('Score Sheet'!AA28="","R",IF('Race results'!$C$32&gt;0,ROUND(AVERAGE('Score Sheet'!$J28:AA28),1),ROUND(AVERAGE('Score Sheet'!$I28:AA28),1)))</f>
        <v>R</v>
      </c>
      <c r="X28" s="17" t="str">
        <f>IF('Score Sheet'!AB28="","R",IF('Race results'!$C$32&gt;0,ROUND(AVERAGE('Score Sheet'!$J28:AB28),1),ROUND(AVERAGE('Score Sheet'!$I28:AB28),1)))</f>
        <v>R</v>
      </c>
      <c r="Y28" s="17" t="str">
        <f>IF('Score Sheet'!AC28="","R",IF('Race results'!$C$32&gt;0,ROUND(AVERAGE('Score Sheet'!$J28:AC28),1),ROUND(AVERAGE('Score Sheet'!$I28:AC28),1)))</f>
        <v>R</v>
      </c>
      <c r="Z28" s="17" t="str">
        <f>IF('Score Sheet'!AD28="","R",IF('Race results'!$C$32&gt;0,ROUND(AVERAGE('Score Sheet'!$J28:AD28),1),ROUND(AVERAGE('Score Sheet'!$I28:AD28),1)))</f>
        <v>R</v>
      </c>
      <c r="AA28" s="17" t="str">
        <f>IF('Score Sheet'!AE28="","R",IF('Race results'!$C$32&gt;0,ROUND(AVERAGE('Score Sheet'!$J28:AE28),1),ROUND(AVERAGE('Score Sheet'!$I28:AE28),1)))</f>
        <v>R</v>
      </c>
      <c r="AB28" s="17" t="str">
        <f>IF('Score Sheet'!AF28="","R",IF('Race results'!$C$32&gt;0,ROUND(AVERAGE('Score Sheet'!$J28:AF28),1),ROUND(AVERAGE('Score Sheet'!$I28:AF28),1)))</f>
        <v>R</v>
      </c>
      <c r="AC28" s="17" t="str">
        <f>IF('Score Sheet'!AG28="","R",IF('Race results'!$C$32&gt;0,ROUND(AVERAGE('Score Sheet'!$J28:AG28),1),ROUND(AVERAGE('Score Sheet'!$I28:AG28),1)))</f>
        <v>R</v>
      </c>
      <c r="AD28" s="17" t="str">
        <f>IF('Score Sheet'!AH28="","R",IF('Race results'!$C$32&gt;0,ROUND(AVERAGE('Score Sheet'!$J28:AH28),1),ROUND(AVERAGE('Score Sheet'!$I28:AH28),1)))</f>
        <v>R</v>
      </c>
      <c r="AE28" s="17" t="str">
        <f>IF('Score Sheet'!AI28="","R",IF('Race results'!$C$32&gt;0,ROUND(AVERAGE('Score Sheet'!$J28:AI28),1),ROUND(AVERAGE('Score Sheet'!$I28:AI28),1)))</f>
        <v>R</v>
      </c>
      <c r="AF28" s="17" t="str">
        <f>IF('Score Sheet'!AJ28="","R",IF('Race results'!$C$32&gt;0,ROUND(AVERAGE('Score Sheet'!$J28:AJ28),1),ROUND(AVERAGE('Score Sheet'!$I28:AJ28),1)))</f>
        <v>R</v>
      </c>
      <c r="AG28" s="17" t="str">
        <f>IF('Score Sheet'!AK28="","R",IF('Race results'!$C$32&gt;0,ROUND(AVERAGE('Score Sheet'!$J28:AK28),1),ROUND(AVERAGE('Score Sheet'!$I28:AK28),1)))</f>
        <v>R</v>
      </c>
      <c r="AH28" s="17" t="str">
        <f>IF('Score Sheet'!AL28="","R",IF('Race results'!$C$32&gt;0,ROUND(AVERAGE('Score Sheet'!$J28:AL28),1),ROUND(AVERAGE('Score Sheet'!$I28:AL28),1)))</f>
        <v>R</v>
      </c>
      <c r="AI28" s="17" t="str">
        <f>IF('Score Sheet'!AM28="","R",IF('Race results'!$C$32&gt;0,ROUND(AVERAGE('Score Sheet'!$J28:AM28),1),ROUND(AVERAGE('Score Sheet'!$I28:AM28),1)))</f>
        <v>R</v>
      </c>
      <c r="AJ28" s="17" t="str">
        <f>IF('Score Sheet'!AN28="","R",IF('Race results'!$C$32&gt;0,ROUND(AVERAGE('Score Sheet'!$J28:AN28),1),ROUND(AVERAGE('Score Sheet'!$I28:AN28),1)))</f>
        <v>R</v>
      </c>
      <c r="AK28" s="17" t="str">
        <f>IF('Score Sheet'!AO28="","R",IF('Race results'!$C$32&gt;0,ROUND(AVERAGE('Score Sheet'!$J28:AO28),1),ROUND(AVERAGE('Score Sheet'!$I28:AO28),1)))</f>
        <v>R</v>
      </c>
      <c r="AL28" s="17" t="str">
        <f>IF('Score Sheet'!AP28="","R",IF('Race results'!$C$32&gt;0,ROUND(AVERAGE('Score Sheet'!$J28:AP28),1),ROUND(AVERAGE('Score Sheet'!$I28:AP28),1)))</f>
        <v>R</v>
      </c>
      <c r="AM28" s="17" t="str">
        <f>IF('Score Sheet'!AQ28="","R",IF('Race results'!$C$32&gt;0,ROUND(AVERAGE('Score Sheet'!$J28:AQ28),1),ROUND(AVERAGE('Score Sheet'!$I28:AQ28),1)))</f>
        <v>R</v>
      </c>
      <c r="AN28" s="17" t="str">
        <f>IF('Score Sheet'!AR28="","R",IF('Race results'!$C$32&gt;0,ROUND(AVERAGE('Score Sheet'!$J28:AR28),1),ROUND(AVERAGE('Score Sheet'!$I28:AR28),1)))</f>
        <v>R</v>
      </c>
      <c r="AO28" s="17" t="str">
        <f>IF('Score Sheet'!AS28="","R",IF('Race results'!$C$32&gt;0,ROUND(AVERAGE('Score Sheet'!$J28:AS28),1),ROUND(AVERAGE('Score Sheet'!$I28:AS28),1)))</f>
        <v>R</v>
      </c>
      <c r="AP28" s="17" t="str">
        <f>IF('Score Sheet'!AT28="","R",IF('Race results'!$C$32&gt;0,ROUND(AVERAGE('Score Sheet'!$J28:AT28),1),ROUND(AVERAGE('Score Sheet'!$I28:AT28),1)))</f>
        <v>R</v>
      </c>
      <c r="AQ28" s="17" t="str">
        <f>IF('Score Sheet'!AU28="","R",IF('Race results'!$C$32&gt;0,ROUND(AVERAGE('Score Sheet'!$J28:AU28),1),ROUND(AVERAGE('Score Sheet'!$I28:AU28),1)))</f>
        <v>R</v>
      </c>
      <c r="AR28" s="17" t="str">
        <f>IF('Score Sheet'!AV28="","R",IF('Race results'!$C$32&gt;0,ROUND(AVERAGE('Score Sheet'!$J28:AV28),1),ROUND(AVERAGE('Score Sheet'!$I28:AV28),1)))</f>
        <v>R</v>
      </c>
      <c r="AT28" s="62" t="str">
        <f t="shared" si="0"/>
        <v/>
      </c>
      <c r="AU28" s="17" t="str">
        <f>IF(C28="","",IF('Race results'!$C$7&lt;1, "E", IF('Race results'!$C$32&gt;0,IF(COUNT(AY28:CL28)&lt;1,"R",ROUND(AVERAGE(AY28:CL28),1)),IF(COUNT(AX28:CL28)&lt;1,"R",ROUND(AVERAGE(AX28:CL28),1)))))</f>
        <v/>
      </c>
      <c r="AV28" s="12"/>
      <c r="AX28" s="12" t="str">
        <f t="shared" si="1"/>
        <v/>
      </c>
      <c r="AY28" s="12" t="str">
        <f t="shared" si="2"/>
        <v/>
      </c>
      <c r="AZ28" s="12" t="str">
        <f t="shared" si="3"/>
        <v/>
      </c>
      <c r="BA28" s="12" t="str">
        <f t="shared" si="4"/>
        <v/>
      </c>
      <c r="BB28" s="12" t="str">
        <f t="shared" si="5"/>
        <v/>
      </c>
      <c r="BC28" s="12" t="str">
        <f t="shared" si="6"/>
        <v/>
      </c>
      <c r="BD28" s="12" t="str">
        <f t="shared" si="7"/>
        <v/>
      </c>
      <c r="BE28" s="12" t="str">
        <f t="shared" si="8"/>
        <v/>
      </c>
      <c r="BF28" s="12" t="str">
        <f t="shared" si="9"/>
        <v/>
      </c>
      <c r="BG28" s="12" t="str">
        <f t="shared" si="10"/>
        <v/>
      </c>
      <c r="BH28" s="12" t="str">
        <f t="shared" si="11"/>
        <v/>
      </c>
      <c r="BI28" s="12" t="str">
        <f t="shared" si="12"/>
        <v/>
      </c>
      <c r="BJ28" s="12" t="str">
        <f t="shared" si="13"/>
        <v/>
      </c>
      <c r="BK28" s="12" t="str">
        <f t="shared" si="14"/>
        <v/>
      </c>
      <c r="BL28" s="12" t="str">
        <f t="shared" si="15"/>
        <v/>
      </c>
      <c r="BM28" s="12" t="str">
        <f t="shared" si="16"/>
        <v/>
      </c>
      <c r="BN28" s="12" t="str">
        <f t="shared" si="17"/>
        <v/>
      </c>
      <c r="BO28" s="12" t="str">
        <f t="shared" si="18"/>
        <v/>
      </c>
      <c r="BP28" s="12" t="str">
        <f t="shared" si="19"/>
        <v/>
      </c>
      <c r="BQ28" s="12" t="str">
        <f t="shared" si="20"/>
        <v/>
      </c>
      <c r="BR28" s="12" t="str">
        <f t="shared" si="21"/>
        <v/>
      </c>
      <c r="BS28" s="12" t="str">
        <f t="shared" si="22"/>
        <v/>
      </c>
      <c r="BT28" s="12" t="str">
        <f t="shared" si="23"/>
        <v/>
      </c>
      <c r="BU28" s="12" t="str">
        <f t="shared" si="24"/>
        <v/>
      </c>
      <c r="BV28" s="12" t="str">
        <f t="shared" si="25"/>
        <v/>
      </c>
      <c r="BW28" s="12" t="str">
        <f t="shared" si="26"/>
        <v/>
      </c>
      <c r="BX28" s="12" t="str">
        <f t="shared" si="27"/>
        <v/>
      </c>
      <c r="BY28" s="12" t="str">
        <f t="shared" si="28"/>
        <v/>
      </c>
      <c r="BZ28" s="12" t="str">
        <f t="shared" si="29"/>
        <v/>
      </c>
      <c r="CA28" s="12" t="str">
        <f t="shared" si="30"/>
        <v/>
      </c>
      <c r="CB28" s="12" t="str">
        <f t="shared" si="31"/>
        <v/>
      </c>
      <c r="CC28" s="12" t="str">
        <f t="shared" si="32"/>
        <v/>
      </c>
      <c r="CD28" s="12" t="str">
        <f t="shared" si="33"/>
        <v/>
      </c>
      <c r="CE28" s="12" t="str">
        <f t="shared" si="34"/>
        <v/>
      </c>
      <c r="CF28" s="12" t="str">
        <f t="shared" si="35"/>
        <v/>
      </c>
      <c r="CG28" s="12" t="str">
        <f t="shared" si="36"/>
        <v/>
      </c>
      <c r="CH28" s="12" t="str">
        <f t="shared" si="37"/>
        <v/>
      </c>
      <c r="CI28" s="12" t="str">
        <f t="shared" si="38"/>
        <v/>
      </c>
      <c r="CJ28" s="12" t="str">
        <f t="shared" si="39"/>
        <v/>
      </c>
      <c r="CK28" s="12" t="str">
        <f t="shared" si="40"/>
        <v/>
      </c>
      <c r="CL28" s="12" t="str">
        <f t="shared" si="41"/>
        <v/>
      </c>
    </row>
    <row r="29" spans="2:90">
      <c r="B29" s="12">
        <v>20</v>
      </c>
      <c r="C29" s="62" t="str">
        <f>IF('Score Sheet'!C29="","",'Score Sheet'!C29)</f>
        <v/>
      </c>
      <c r="D29" s="12" t="str">
        <f>'Race results'!$F$159</f>
        <v>DAFT!</v>
      </c>
      <c r="E29" s="12" t="str">
        <f>'Race results'!$F$159</f>
        <v>DAFT!</v>
      </c>
      <c r="F29" s="17" t="str">
        <f>IF('Score Sheet'!J29="","R",IF('Race results'!$C$32&gt;0,'Race results'!$F$159,ROUND(AVERAGE('Score Sheet'!$I29:J29),1)))</f>
        <v>R</v>
      </c>
      <c r="G29" s="17" t="str">
        <f>IF('Score Sheet'!K29="","R",IF('Race results'!$C$32&gt;0,ROUND(AVERAGE('Score Sheet'!$J29:K29),1),ROUND(AVERAGE('Score Sheet'!$I29:K29),1)))</f>
        <v>R</v>
      </c>
      <c r="H29" s="17" t="str">
        <f>IF('Score Sheet'!L29="","R",IF('Race results'!$C$32&gt;0,ROUND(AVERAGE('Score Sheet'!$J29:L29),1),ROUND(AVERAGE('Score Sheet'!$I29:L29),1)))</f>
        <v>R</v>
      </c>
      <c r="I29" s="17" t="str">
        <f>IF('Score Sheet'!M29="","R",IF('Race results'!$C$32&gt;0,ROUND(AVERAGE('Score Sheet'!$J29:M29),1),ROUND(AVERAGE('Score Sheet'!$I29:M29),1)))</f>
        <v>R</v>
      </c>
      <c r="J29" s="17" t="str">
        <f>IF('Score Sheet'!N29="","R",IF('Race results'!$C$32&gt;0,ROUND(AVERAGE('Score Sheet'!$J29:N29),1),ROUND(AVERAGE('Score Sheet'!$I29:N29),1)))</f>
        <v>R</v>
      </c>
      <c r="K29" s="17" t="str">
        <f>IF('Score Sheet'!O29="","R",IF('Race results'!$C$32&gt;0,ROUND(AVERAGE('Score Sheet'!$J29:O29),1),ROUND(AVERAGE('Score Sheet'!$I29:O29),1)))</f>
        <v>R</v>
      </c>
      <c r="L29" s="17" t="str">
        <f>IF('Score Sheet'!P29="","R",IF('Race results'!$C$32&gt;0,ROUND(AVERAGE('Score Sheet'!$J29:P29),1),ROUND(AVERAGE('Score Sheet'!$I29:P29),1)))</f>
        <v>R</v>
      </c>
      <c r="M29" s="17" t="str">
        <f>IF('Score Sheet'!Q29="","R",IF('Race results'!$C$32&gt;0,ROUND(AVERAGE('Score Sheet'!$J29:Q29),1),ROUND(AVERAGE('Score Sheet'!$I29:Q29),1)))</f>
        <v>R</v>
      </c>
      <c r="N29" s="17" t="str">
        <f>IF('Score Sheet'!R29="","R",IF('Race results'!$C$32&gt;0,ROUND(AVERAGE('Score Sheet'!$J29:R29),1),ROUND(AVERAGE('Score Sheet'!$I29:R29),1)))</f>
        <v>R</v>
      </c>
      <c r="O29" s="17" t="str">
        <f>IF('Score Sheet'!S29="","R",IF('Race results'!$C$32&gt;0,ROUND(AVERAGE('Score Sheet'!$J29:S29),1),ROUND(AVERAGE('Score Sheet'!$I29:S29),1)))</f>
        <v>R</v>
      </c>
      <c r="P29" s="17" t="str">
        <f>IF('Score Sheet'!T29="","R",IF('Race results'!$C$32&gt;0,ROUND(AVERAGE('Score Sheet'!$J29:T29),1),ROUND(AVERAGE('Score Sheet'!$I29:T29),1)))</f>
        <v>R</v>
      </c>
      <c r="Q29" s="17" t="str">
        <f>IF('Score Sheet'!U29="","R",IF('Race results'!$C$32&gt;0,ROUND(AVERAGE('Score Sheet'!$J29:U29),1),ROUND(AVERAGE('Score Sheet'!$I29:U29),1)))</f>
        <v>R</v>
      </c>
      <c r="R29" s="17" t="str">
        <f>IF('Score Sheet'!V29="","R",IF('Race results'!$C$32&gt;0,ROUND(AVERAGE('Score Sheet'!$J29:V29),1),ROUND(AVERAGE('Score Sheet'!$I29:V29),1)))</f>
        <v>R</v>
      </c>
      <c r="S29" s="17" t="str">
        <f>IF('Score Sheet'!W29="","R",IF('Race results'!$C$32&gt;0,ROUND(AVERAGE('Score Sheet'!$J29:W29),1),ROUND(AVERAGE('Score Sheet'!$I29:W29),1)))</f>
        <v>R</v>
      </c>
      <c r="T29" s="17" t="str">
        <f>IF('Score Sheet'!X29="","R",IF('Race results'!$C$32&gt;0,ROUND(AVERAGE('Score Sheet'!$J29:X29),1),ROUND(AVERAGE('Score Sheet'!$I29:X29),1)))</f>
        <v>R</v>
      </c>
      <c r="U29" s="17" t="str">
        <f>IF('Score Sheet'!Y29="","R",IF('Race results'!$C$32&gt;0,ROUND(AVERAGE('Score Sheet'!$J29:Y29),1),ROUND(AVERAGE('Score Sheet'!$I29:Y29),1)))</f>
        <v>R</v>
      </c>
      <c r="V29" s="17" t="str">
        <f>IF('Score Sheet'!Z29="","R",IF('Race results'!$C$32&gt;0,ROUND(AVERAGE('Score Sheet'!$J29:Z29),1),ROUND(AVERAGE('Score Sheet'!$I29:Z29),1)))</f>
        <v>R</v>
      </c>
      <c r="W29" s="17" t="str">
        <f>IF('Score Sheet'!AA29="","R",IF('Race results'!$C$32&gt;0,ROUND(AVERAGE('Score Sheet'!$J29:AA29),1),ROUND(AVERAGE('Score Sheet'!$I29:AA29),1)))</f>
        <v>R</v>
      </c>
      <c r="X29" s="17" t="str">
        <f>IF('Score Sheet'!AB29="","R",IF('Race results'!$C$32&gt;0,ROUND(AVERAGE('Score Sheet'!$J29:AB29),1),ROUND(AVERAGE('Score Sheet'!$I29:AB29),1)))</f>
        <v>R</v>
      </c>
      <c r="Y29" s="17" t="str">
        <f>IF('Score Sheet'!AC29="","R",IF('Race results'!$C$32&gt;0,ROUND(AVERAGE('Score Sheet'!$J29:AC29),1),ROUND(AVERAGE('Score Sheet'!$I29:AC29),1)))</f>
        <v>R</v>
      </c>
      <c r="Z29" s="17" t="str">
        <f>IF('Score Sheet'!AD29="","R",IF('Race results'!$C$32&gt;0,ROUND(AVERAGE('Score Sheet'!$J29:AD29),1),ROUND(AVERAGE('Score Sheet'!$I29:AD29),1)))</f>
        <v>R</v>
      </c>
      <c r="AA29" s="17" t="str">
        <f>IF('Score Sheet'!AE29="","R",IF('Race results'!$C$32&gt;0,ROUND(AVERAGE('Score Sheet'!$J29:AE29),1),ROUND(AVERAGE('Score Sheet'!$I29:AE29),1)))</f>
        <v>R</v>
      </c>
      <c r="AB29" s="17" t="str">
        <f>IF('Score Sheet'!AF29="","R",IF('Race results'!$C$32&gt;0,ROUND(AVERAGE('Score Sheet'!$J29:AF29),1),ROUND(AVERAGE('Score Sheet'!$I29:AF29),1)))</f>
        <v>R</v>
      </c>
      <c r="AC29" s="17" t="str">
        <f>IF('Score Sheet'!AG29="","R",IF('Race results'!$C$32&gt;0,ROUND(AVERAGE('Score Sheet'!$J29:AG29),1),ROUND(AVERAGE('Score Sheet'!$I29:AG29),1)))</f>
        <v>R</v>
      </c>
      <c r="AD29" s="17" t="str">
        <f>IF('Score Sheet'!AH29="","R",IF('Race results'!$C$32&gt;0,ROUND(AVERAGE('Score Sheet'!$J29:AH29),1),ROUND(AVERAGE('Score Sheet'!$I29:AH29),1)))</f>
        <v>R</v>
      </c>
      <c r="AE29" s="17" t="str">
        <f>IF('Score Sheet'!AI29="","R",IF('Race results'!$C$32&gt;0,ROUND(AVERAGE('Score Sheet'!$J29:AI29),1),ROUND(AVERAGE('Score Sheet'!$I29:AI29),1)))</f>
        <v>R</v>
      </c>
      <c r="AF29" s="17" t="str">
        <f>IF('Score Sheet'!AJ29="","R",IF('Race results'!$C$32&gt;0,ROUND(AVERAGE('Score Sheet'!$J29:AJ29),1),ROUND(AVERAGE('Score Sheet'!$I29:AJ29),1)))</f>
        <v>R</v>
      </c>
      <c r="AG29" s="17" t="str">
        <f>IF('Score Sheet'!AK29="","R",IF('Race results'!$C$32&gt;0,ROUND(AVERAGE('Score Sheet'!$J29:AK29),1),ROUND(AVERAGE('Score Sheet'!$I29:AK29),1)))</f>
        <v>R</v>
      </c>
      <c r="AH29" s="17" t="str">
        <f>IF('Score Sheet'!AL29="","R",IF('Race results'!$C$32&gt;0,ROUND(AVERAGE('Score Sheet'!$J29:AL29),1),ROUND(AVERAGE('Score Sheet'!$I29:AL29),1)))</f>
        <v>R</v>
      </c>
      <c r="AI29" s="17" t="str">
        <f>IF('Score Sheet'!AM29="","R",IF('Race results'!$C$32&gt;0,ROUND(AVERAGE('Score Sheet'!$J29:AM29),1),ROUND(AVERAGE('Score Sheet'!$I29:AM29),1)))</f>
        <v>R</v>
      </c>
      <c r="AJ29" s="17" t="str">
        <f>IF('Score Sheet'!AN29="","R",IF('Race results'!$C$32&gt;0,ROUND(AVERAGE('Score Sheet'!$J29:AN29),1),ROUND(AVERAGE('Score Sheet'!$I29:AN29),1)))</f>
        <v>R</v>
      </c>
      <c r="AK29" s="17" t="str">
        <f>IF('Score Sheet'!AO29="","R",IF('Race results'!$C$32&gt;0,ROUND(AVERAGE('Score Sheet'!$J29:AO29),1),ROUND(AVERAGE('Score Sheet'!$I29:AO29),1)))</f>
        <v>R</v>
      </c>
      <c r="AL29" s="17" t="str">
        <f>IF('Score Sheet'!AP29="","R",IF('Race results'!$C$32&gt;0,ROUND(AVERAGE('Score Sheet'!$J29:AP29),1),ROUND(AVERAGE('Score Sheet'!$I29:AP29),1)))</f>
        <v>R</v>
      </c>
      <c r="AM29" s="17" t="str">
        <f>IF('Score Sheet'!AQ29="","R",IF('Race results'!$C$32&gt;0,ROUND(AVERAGE('Score Sheet'!$J29:AQ29),1),ROUND(AVERAGE('Score Sheet'!$I29:AQ29),1)))</f>
        <v>R</v>
      </c>
      <c r="AN29" s="17" t="str">
        <f>IF('Score Sheet'!AR29="","R",IF('Race results'!$C$32&gt;0,ROUND(AVERAGE('Score Sheet'!$J29:AR29),1),ROUND(AVERAGE('Score Sheet'!$I29:AR29),1)))</f>
        <v>R</v>
      </c>
      <c r="AO29" s="17" t="str">
        <f>IF('Score Sheet'!AS29="","R",IF('Race results'!$C$32&gt;0,ROUND(AVERAGE('Score Sheet'!$J29:AS29),1),ROUND(AVERAGE('Score Sheet'!$I29:AS29),1)))</f>
        <v>R</v>
      </c>
      <c r="AP29" s="17" t="str">
        <f>IF('Score Sheet'!AT29="","R",IF('Race results'!$C$32&gt;0,ROUND(AVERAGE('Score Sheet'!$J29:AT29),1),ROUND(AVERAGE('Score Sheet'!$I29:AT29),1)))</f>
        <v>R</v>
      </c>
      <c r="AQ29" s="17" t="str">
        <f>IF('Score Sheet'!AU29="","R",IF('Race results'!$C$32&gt;0,ROUND(AVERAGE('Score Sheet'!$J29:AU29),1),ROUND(AVERAGE('Score Sheet'!$I29:AU29),1)))</f>
        <v>R</v>
      </c>
      <c r="AR29" s="17" t="str">
        <f>IF('Score Sheet'!AV29="","R",IF('Race results'!$C$32&gt;0,ROUND(AVERAGE('Score Sheet'!$J29:AV29),1),ROUND(AVERAGE('Score Sheet'!$I29:AV29),1)))</f>
        <v>R</v>
      </c>
      <c r="AT29" s="62" t="str">
        <f t="shared" si="0"/>
        <v/>
      </c>
      <c r="AU29" s="17" t="str">
        <f>IF(C29="","",IF('Race results'!$C$7&lt;1, "E", IF('Race results'!$C$32&gt;0,IF(COUNT(AY29:CL29)&lt;1,"R",ROUND(AVERAGE(AY29:CL29),1)),IF(COUNT(AX29:CL29)&lt;1,"R",ROUND(AVERAGE(AX29:CL29),1)))))</f>
        <v/>
      </c>
      <c r="AV29" s="12"/>
      <c r="AX29" s="12" t="str">
        <f t="shared" si="1"/>
        <v/>
      </c>
      <c r="AY29" s="12" t="str">
        <f t="shared" si="2"/>
        <v/>
      </c>
      <c r="AZ29" s="12" t="str">
        <f t="shared" si="3"/>
        <v/>
      </c>
      <c r="BA29" s="12" t="str">
        <f t="shared" si="4"/>
        <v/>
      </c>
      <c r="BB29" s="12" t="str">
        <f t="shared" si="5"/>
        <v/>
      </c>
      <c r="BC29" s="12" t="str">
        <f t="shared" si="6"/>
        <v/>
      </c>
      <c r="BD29" s="12" t="str">
        <f t="shared" si="7"/>
        <v/>
      </c>
      <c r="BE29" s="12" t="str">
        <f t="shared" si="8"/>
        <v/>
      </c>
      <c r="BF29" s="12" t="str">
        <f t="shared" si="9"/>
        <v/>
      </c>
      <c r="BG29" s="12" t="str">
        <f t="shared" si="10"/>
        <v/>
      </c>
      <c r="BH29" s="12" t="str">
        <f t="shared" si="11"/>
        <v/>
      </c>
      <c r="BI29" s="12" t="str">
        <f t="shared" si="12"/>
        <v/>
      </c>
      <c r="BJ29" s="12" t="str">
        <f t="shared" si="13"/>
        <v/>
      </c>
      <c r="BK29" s="12" t="str">
        <f t="shared" si="14"/>
        <v/>
      </c>
      <c r="BL29" s="12" t="str">
        <f t="shared" si="15"/>
        <v/>
      </c>
      <c r="BM29" s="12" t="str">
        <f t="shared" si="16"/>
        <v/>
      </c>
      <c r="BN29" s="12" t="str">
        <f t="shared" si="17"/>
        <v/>
      </c>
      <c r="BO29" s="12" t="str">
        <f t="shared" si="18"/>
        <v/>
      </c>
      <c r="BP29" s="12" t="str">
        <f t="shared" si="19"/>
        <v/>
      </c>
      <c r="BQ29" s="12" t="str">
        <f t="shared" si="20"/>
        <v/>
      </c>
      <c r="BR29" s="12" t="str">
        <f t="shared" si="21"/>
        <v/>
      </c>
      <c r="BS29" s="12" t="str">
        <f t="shared" si="22"/>
        <v/>
      </c>
      <c r="BT29" s="12" t="str">
        <f t="shared" si="23"/>
        <v/>
      </c>
      <c r="BU29" s="12" t="str">
        <f t="shared" si="24"/>
        <v/>
      </c>
      <c r="BV29" s="12" t="str">
        <f t="shared" si="25"/>
        <v/>
      </c>
      <c r="BW29" s="12" t="str">
        <f t="shared" si="26"/>
        <v/>
      </c>
      <c r="BX29" s="12" t="str">
        <f t="shared" si="27"/>
        <v/>
      </c>
      <c r="BY29" s="12" t="str">
        <f t="shared" si="28"/>
        <v/>
      </c>
      <c r="BZ29" s="12" t="str">
        <f t="shared" si="29"/>
        <v/>
      </c>
      <c r="CA29" s="12" t="str">
        <f t="shared" si="30"/>
        <v/>
      </c>
      <c r="CB29" s="12" t="str">
        <f t="shared" si="31"/>
        <v/>
      </c>
      <c r="CC29" s="12" t="str">
        <f t="shared" si="32"/>
        <v/>
      </c>
      <c r="CD29" s="12" t="str">
        <f t="shared" si="33"/>
        <v/>
      </c>
      <c r="CE29" s="12" t="str">
        <f t="shared" si="34"/>
        <v/>
      </c>
      <c r="CF29" s="12" t="str">
        <f t="shared" si="35"/>
        <v/>
      </c>
      <c r="CG29" s="12" t="str">
        <f t="shared" si="36"/>
        <v/>
      </c>
      <c r="CH29" s="12" t="str">
        <f t="shared" si="37"/>
        <v/>
      </c>
      <c r="CI29" s="12" t="str">
        <f t="shared" si="38"/>
        <v/>
      </c>
      <c r="CJ29" s="12" t="str">
        <f t="shared" si="39"/>
        <v/>
      </c>
      <c r="CK29" s="12" t="str">
        <f t="shared" si="40"/>
        <v/>
      </c>
      <c r="CL29" s="12" t="str">
        <f t="shared" si="41"/>
        <v/>
      </c>
    </row>
    <row r="30" spans="2:90">
      <c r="B30" s="12">
        <v>21</v>
      </c>
      <c r="C30" s="62" t="str">
        <f>IF('Score Sheet'!C30="","",'Score Sheet'!C30)</f>
        <v/>
      </c>
      <c r="D30" s="12" t="str">
        <f>'Race results'!$F$159</f>
        <v>DAFT!</v>
      </c>
      <c r="E30" s="12" t="str">
        <f>'Race results'!$F$159</f>
        <v>DAFT!</v>
      </c>
      <c r="F30" s="17" t="str">
        <f>IF('Score Sheet'!J30="","R",IF('Race results'!$C$32&gt;0,'Race results'!$F$159,ROUND(AVERAGE('Score Sheet'!$I30:J30),1)))</f>
        <v>R</v>
      </c>
      <c r="G30" s="17" t="str">
        <f>IF('Score Sheet'!K30="","R",IF('Race results'!$C$32&gt;0,ROUND(AVERAGE('Score Sheet'!$J30:K30),1),ROUND(AVERAGE('Score Sheet'!$I30:K30),1)))</f>
        <v>R</v>
      </c>
      <c r="H30" s="17" t="str">
        <f>IF('Score Sheet'!L30="","R",IF('Race results'!$C$32&gt;0,ROUND(AVERAGE('Score Sheet'!$J30:L30),1),ROUND(AVERAGE('Score Sheet'!$I30:L30),1)))</f>
        <v>R</v>
      </c>
      <c r="I30" s="17" t="str">
        <f>IF('Score Sheet'!M30="","R",IF('Race results'!$C$32&gt;0,ROUND(AVERAGE('Score Sheet'!$J30:M30),1),ROUND(AVERAGE('Score Sheet'!$I30:M30),1)))</f>
        <v>R</v>
      </c>
      <c r="J30" s="17" t="str">
        <f>IF('Score Sheet'!N30="","R",IF('Race results'!$C$32&gt;0,ROUND(AVERAGE('Score Sheet'!$J30:N30),1),ROUND(AVERAGE('Score Sheet'!$I30:N30),1)))</f>
        <v>R</v>
      </c>
      <c r="K30" s="17" t="str">
        <f>IF('Score Sheet'!O30="","R",IF('Race results'!$C$32&gt;0,ROUND(AVERAGE('Score Sheet'!$J30:O30),1),ROUND(AVERAGE('Score Sheet'!$I30:O30),1)))</f>
        <v>R</v>
      </c>
      <c r="L30" s="17" t="str">
        <f>IF('Score Sheet'!P30="","R",IF('Race results'!$C$32&gt;0,ROUND(AVERAGE('Score Sheet'!$J30:P30),1),ROUND(AVERAGE('Score Sheet'!$I30:P30),1)))</f>
        <v>R</v>
      </c>
      <c r="M30" s="17" t="str">
        <f>IF('Score Sheet'!Q30="","R",IF('Race results'!$C$32&gt;0,ROUND(AVERAGE('Score Sheet'!$J30:Q30),1),ROUND(AVERAGE('Score Sheet'!$I30:Q30),1)))</f>
        <v>R</v>
      </c>
      <c r="N30" s="17" t="str">
        <f>IF('Score Sheet'!R30="","R",IF('Race results'!$C$32&gt;0,ROUND(AVERAGE('Score Sheet'!$J30:R30),1),ROUND(AVERAGE('Score Sheet'!$I30:R30),1)))</f>
        <v>R</v>
      </c>
      <c r="O30" s="17" t="str">
        <f>IF('Score Sheet'!S30="","R",IF('Race results'!$C$32&gt;0,ROUND(AVERAGE('Score Sheet'!$J30:S30),1),ROUND(AVERAGE('Score Sheet'!$I30:S30),1)))</f>
        <v>R</v>
      </c>
      <c r="P30" s="17" t="str">
        <f>IF('Score Sheet'!T30="","R",IF('Race results'!$C$32&gt;0,ROUND(AVERAGE('Score Sheet'!$J30:T30),1),ROUND(AVERAGE('Score Sheet'!$I30:T30),1)))</f>
        <v>R</v>
      </c>
      <c r="Q30" s="17" t="str">
        <f>IF('Score Sheet'!U30="","R",IF('Race results'!$C$32&gt;0,ROUND(AVERAGE('Score Sheet'!$J30:U30),1),ROUND(AVERAGE('Score Sheet'!$I30:U30),1)))</f>
        <v>R</v>
      </c>
      <c r="R30" s="17" t="str">
        <f>IF('Score Sheet'!V30="","R",IF('Race results'!$C$32&gt;0,ROUND(AVERAGE('Score Sheet'!$J30:V30),1),ROUND(AVERAGE('Score Sheet'!$I30:V30),1)))</f>
        <v>R</v>
      </c>
      <c r="S30" s="17" t="str">
        <f>IF('Score Sheet'!W30="","R",IF('Race results'!$C$32&gt;0,ROUND(AVERAGE('Score Sheet'!$J30:W30),1),ROUND(AVERAGE('Score Sheet'!$I30:W30),1)))</f>
        <v>R</v>
      </c>
      <c r="T30" s="17" t="str">
        <f>IF('Score Sheet'!X30="","R",IF('Race results'!$C$32&gt;0,ROUND(AVERAGE('Score Sheet'!$J30:X30),1),ROUND(AVERAGE('Score Sheet'!$I30:X30),1)))</f>
        <v>R</v>
      </c>
      <c r="U30" s="17" t="str">
        <f>IF('Score Sheet'!Y30="","R",IF('Race results'!$C$32&gt;0,ROUND(AVERAGE('Score Sheet'!$J30:Y30),1),ROUND(AVERAGE('Score Sheet'!$I30:Y30),1)))</f>
        <v>R</v>
      </c>
      <c r="V30" s="17" t="str">
        <f>IF('Score Sheet'!Z30="","R",IF('Race results'!$C$32&gt;0,ROUND(AVERAGE('Score Sheet'!$J30:Z30),1),ROUND(AVERAGE('Score Sheet'!$I30:Z30),1)))</f>
        <v>R</v>
      </c>
      <c r="W30" s="17" t="str">
        <f>IF('Score Sheet'!AA30="","R",IF('Race results'!$C$32&gt;0,ROUND(AVERAGE('Score Sheet'!$J30:AA30),1),ROUND(AVERAGE('Score Sheet'!$I30:AA30),1)))</f>
        <v>R</v>
      </c>
      <c r="X30" s="17" t="str">
        <f>IF('Score Sheet'!AB30="","R",IF('Race results'!$C$32&gt;0,ROUND(AVERAGE('Score Sheet'!$J30:AB30),1),ROUND(AVERAGE('Score Sheet'!$I30:AB30),1)))</f>
        <v>R</v>
      </c>
      <c r="Y30" s="17" t="str">
        <f>IF('Score Sheet'!AC30="","R",IF('Race results'!$C$32&gt;0,ROUND(AVERAGE('Score Sheet'!$J30:AC30),1),ROUND(AVERAGE('Score Sheet'!$I30:AC30),1)))</f>
        <v>R</v>
      </c>
      <c r="Z30" s="17" t="str">
        <f>IF('Score Sheet'!AD30="","R",IF('Race results'!$C$32&gt;0,ROUND(AVERAGE('Score Sheet'!$J30:AD30),1),ROUND(AVERAGE('Score Sheet'!$I30:AD30),1)))</f>
        <v>R</v>
      </c>
      <c r="AA30" s="17" t="str">
        <f>IF('Score Sheet'!AE30="","R",IF('Race results'!$C$32&gt;0,ROUND(AVERAGE('Score Sheet'!$J30:AE30),1),ROUND(AVERAGE('Score Sheet'!$I30:AE30),1)))</f>
        <v>R</v>
      </c>
      <c r="AB30" s="17" t="str">
        <f>IF('Score Sheet'!AF30="","R",IF('Race results'!$C$32&gt;0,ROUND(AVERAGE('Score Sheet'!$J30:AF30),1),ROUND(AVERAGE('Score Sheet'!$I30:AF30),1)))</f>
        <v>R</v>
      </c>
      <c r="AC30" s="17" t="str">
        <f>IF('Score Sheet'!AG30="","R",IF('Race results'!$C$32&gt;0,ROUND(AVERAGE('Score Sheet'!$J30:AG30),1),ROUND(AVERAGE('Score Sheet'!$I30:AG30),1)))</f>
        <v>R</v>
      </c>
      <c r="AD30" s="17" t="str">
        <f>IF('Score Sheet'!AH30="","R",IF('Race results'!$C$32&gt;0,ROUND(AVERAGE('Score Sheet'!$J30:AH30),1),ROUND(AVERAGE('Score Sheet'!$I30:AH30),1)))</f>
        <v>R</v>
      </c>
      <c r="AE30" s="17" t="str">
        <f>IF('Score Sheet'!AI30="","R",IF('Race results'!$C$32&gt;0,ROUND(AVERAGE('Score Sheet'!$J30:AI30),1),ROUND(AVERAGE('Score Sheet'!$I30:AI30),1)))</f>
        <v>R</v>
      </c>
      <c r="AF30" s="17" t="str">
        <f>IF('Score Sheet'!AJ30="","R",IF('Race results'!$C$32&gt;0,ROUND(AVERAGE('Score Sheet'!$J30:AJ30),1),ROUND(AVERAGE('Score Sheet'!$I30:AJ30),1)))</f>
        <v>R</v>
      </c>
      <c r="AG30" s="17" t="str">
        <f>IF('Score Sheet'!AK30="","R",IF('Race results'!$C$32&gt;0,ROUND(AVERAGE('Score Sheet'!$J30:AK30),1),ROUND(AVERAGE('Score Sheet'!$I30:AK30),1)))</f>
        <v>R</v>
      </c>
      <c r="AH30" s="17" t="str">
        <f>IF('Score Sheet'!AL30="","R",IF('Race results'!$C$32&gt;0,ROUND(AVERAGE('Score Sheet'!$J30:AL30),1),ROUND(AVERAGE('Score Sheet'!$I30:AL30),1)))</f>
        <v>R</v>
      </c>
      <c r="AI30" s="17" t="str">
        <f>IF('Score Sheet'!AM30="","R",IF('Race results'!$C$32&gt;0,ROUND(AVERAGE('Score Sheet'!$J30:AM30),1),ROUND(AVERAGE('Score Sheet'!$I30:AM30),1)))</f>
        <v>R</v>
      </c>
      <c r="AJ30" s="17" t="str">
        <f>IF('Score Sheet'!AN30="","R",IF('Race results'!$C$32&gt;0,ROUND(AVERAGE('Score Sheet'!$J30:AN30),1),ROUND(AVERAGE('Score Sheet'!$I30:AN30),1)))</f>
        <v>R</v>
      </c>
      <c r="AK30" s="17" t="str">
        <f>IF('Score Sheet'!AO30="","R",IF('Race results'!$C$32&gt;0,ROUND(AVERAGE('Score Sheet'!$J30:AO30),1),ROUND(AVERAGE('Score Sheet'!$I30:AO30),1)))</f>
        <v>R</v>
      </c>
      <c r="AL30" s="17" t="str">
        <f>IF('Score Sheet'!AP30="","R",IF('Race results'!$C$32&gt;0,ROUND(AVERAGE('Score Sheet'!$J30:AP30),1),ROUND(AVERAGE('Score Sheet'!$I30:AP30),1)))</f>
        <v>R</v>
      </c>
      <c r="AM30" s="17" t="str">
        <f>IF('Score Sheet'!AQ30="","R",IF('Race results'!$C$32&gt;0,ROUND(AVERAGE('Score Sheet'!$J30:AQ30),1),ROUND(AVERAGE('Score Sheet'!$I30:AQ30),1)))</f>
        <v>R</v>
      </c>
      <c r="AN30" s="17" t="str">
        <f>IF('Score Sheet'!AR30="","R",IF('Race results'!$C$32&gt;0,ROUND(AVERAGE('Score Sheet'!$J30:AR30),1),ROUND(AVERAGE('Score Sheet'!$I30:AR30),1)))</f>
        <v>R</v>
      </c>
      <c r="AO30" s="17" t="str">
        <f>IF('Score Sheet'!AS30="","R",IF('Race results'!$C$32&gt;0,ROUND(AVERAGE('Score Sheet'!$J30:AS30),1),ROUND(AVERAGE('Score Sheet'!$I30:AS30),1)))</f>
        <v>R</v>
      </c>
      <c r="AP30" s="17" t="str">
        <f>IF('Score Sheet'!AT30="","R",IF('Race results'!$C$32&gt;0,ROUND(AVERAGE('Score Sheet'!$J30:AT30),1),ROUND(AVERAGE('Score Sheet'!$I30:AT30),1)))</f>
        <v>R</v>
      </c>
      <c r="AQ30" s="17" t="str">
        <f>IF('Score Sheet'!AU30="","R",IF('Race results'!$C$32&gt;0,ROUND(AVERAGE('Score Sheet'!$J30:AU30),1),ROUND(AVERAGE('Score Sheet'!$I30:AU30),1)))</f>
        <v>R</v>
      </c>
      <c r="AR30" s="17" t="str">
        <f>IF('Score Sheet'!AV30="","R",IF('Race results'!$C$32&gt;0,ROUND(AVERAGE('Score Sheet'!$J30:AV30),1),ROUND(AVERAGE('Score Sheet'!$I30:AV30),1)))</f>
        <v>R</v>
      </c>
      <c r="AT30" s="62" t="str">
        <f t="shared" si="0"/>
        <v/>
      </c>
      <c r="AU30" s="17" t="str">
        <f>IF(C30="","",IF('Race results'!$C$7&lt;1, "E", IF('Race results'!$C$32&gt;0,IF(COUNT(AY30:CL30)&lt;1,"R",ROUND(AVERAGE(AY30:CL30),1)),IF(COUNT(AX30:CL30)&lt;1,"R",ROUND(AVERAGE(AX30:CL30),1)))))</f>
        <v/>
      </c>
      <c r="AV30" s="12"/>
      <c r="AX30" s="12" t="str">
        <f t="shared" si="1"/>
        <v/>
      </c>
      <c r="AY30" s="12" t="str">
        <f t="shared" si="2"/>
        <v/>
      </c>
      <c r="AZ30" s="12" t="str">
        <f t="shared" si="3"/>
        <v/>
      </c>
      <c r="BA30" s="12" t="str">
        <f t="shared" si="4"/>
        <v/>
      </c>
      <c r="BB30" s="12" t="str">
        <f t="shared" si="5"/>
        <v/>
      </c>
      <c r="BC30" s="12" t="str">
        <f t="shared" si="6"/>
        <v/>
      </c>
      <c r="BD30" s="12" t="str">
        <f t="shared" si="7"/>
        <v/>
      </c>
      <c r="BE30" s="12" t="str">
        <f t="shared" si="8"/>
        <v/>
      </c>
      <c r="BF30" s="12" t="str">
        <f t="shared" si="9"/>
        <v/>
      </c>
      <c r="BG30" s="12" t="str">
        <f t="shared" si="10"/>
        <v/>
      </c>
      <c r="BH30" s="12" t="str">
        <f t="shared" si="11"/>
        <v/>
      </c>
      <c r="BI30" s="12" t="str">
        <f t="shared" si="12"/>
        <v/>
      </c>
      <c r="BJ30" s="12" t="str">
        <f t="shared" si="13"/>
        <v/>
      </c>
      <c r="BK30" s="12" t="str">
        <f t="shared" si="14"/>
        <v/>
      </c>
      <c r="BL30" s="12" t="str">
        <f t="shared" si="15"/>
        <v/>
      </c>
      <c r="BM30" s="12" t="str">
        <f t="shared" si="16"/>
        <v/>
      </c>
      <c r="BN30" s="12" t="str">
        <f t="shared" si="17"/>
        <v/>
      </c>
      <c r="BO30" s="12" t="str">
        <f t="shared" si="18"/>
        <v/>
      </c>
      <c r="BP30" s="12" t="str">
        <f t="shared" si="19"/>
        <v/>
      </c>
      <c r="BQ30" s="12" t="str">
        <f t="shared" si="20"/>
        <v/>
      </c>
      <c r="BR30" s="12" t="str">
        <f t="shared" si="21"/>
        <v/>
      </c>
      <c r="BS30" s="12" t="str">
        <f t="shared" si="22"/>
        <v/>
      </c>
      <c r="BT30" s="12" t="str">
        <f t="shared" si="23"/>
        <v/>
      </c>
      <c r="BU30" s="12" t="str">
        <f t="shared" si="24"/>
        <v/>
      </c>
      <c r="BV30" s="12" t="str">
        <f t="shared" si="25"/>
        <v/>
      </c>
      <c r="BW30" s="12" t="str">
        <f t="shared" si="26"/>
        <v/>
      </c>
      <c r="BX30" s="12" t="str">
        <f t="shared" si="27"/>
        <v/>
      </c>
      <c r="BY30" s="12" t="str">
        <f t="shared" si="28"/>
        <v/>
      </c>
      <c r="BZ30" s="12" t="str">
        <f t="shared" si="29"/>
        <v/>
      </c>
      <c r="CA30" s="12" t="str">
        <f t="shared" si="30"/>
        <v/>
      </c>
      <c r="CB30" s="12" t="str">
        <f t="shared" si="31"/>
        <v/>
      </c>
      <c r="CC30" s="12" t="str">
        <f t="shared" si="32"/>
        <v/>
      </c>
      <c r="CD30" s="12" t="str">
        <f t="shared" si="33"/>
        <v/>
      </c>
      <c r="CE30" s="12" t="str">
        <f t="shared" si="34"/>
        <v/>
      </c>
      <c r="CF30" s="12" t="str">
        <f t="shared" si="35"/>
        <v/>
      </c>
      <c r="CG30" s="12" t="str">
        <f t="shared" si="36"/>
        <v/>
      </c>
      <c r="CH30" s="12" t="str">
        <f t="shared" si="37"/>
        <v/>
      </c>
      <c r="CI30" s="12" t="str">
        <f t="shared" si="38"/>
        <v/>
      </c>
      <c r="CJ30" s="12" t="str">
        <f t="shared" si="39"/>
        <v/>
      </c>
      <c r="CK30" s="12" t="str">
        <f t="shared" si="40"/>
        <v/>
      </c>
      <c r="CL30" s="12" t="str">
        <f t="shared" si="41"/>
        <v/>
      </c>
    </row>
    <row r="31" spans="2:90">
      <c r="B31" s="12">
        <v>22</v>
      </c>
      <c r="C31" s="62" t="str">
        <f>IF('Score Sheet'!C31="","",'Score Sheet'!C31)</f>
        <v/>
      </c>
      <c r="D31" s="12" t="str">
        <f>'Race results'!$F$159</f>
        <v>DAFT!</v>
      </c>
      <c r="E31" s="12" t="str">
        <f>'Race results'!$F$159</f>
        <v>DAFT!</v>
      </c>
      <c r="F31" s="17" t="str">
        <f>IF('Score Sheet'!J31="","R",IF('Race results'!$C$32&gt;0,'Race results'!$F$159,ROUND(AVERAGE('Score Sheet'!$I31:J31),1)))</f>
        <v>R</v>
      </c>
      <c r="G31" s="17" t="str">
        <f>IF('Score Sheet'!K31="","R",IF('Race results'!$C$32&gt;0,ROUND(AVERAGE('Score Sheet'!$J31:K31),1),ROUND(AVERAGE('Score Sheet'!$I31:K31),1)))</f>
        <v>R</v>
      </c>
      <c r="H31" s="17" t="str">
        <f>IF('Score Sheet'!L31="","R",IF('Race results'!$C$32&gt;0,ROUND(AVERAGE('Score Sheet'!$J31:L31),1),ROUND(AVERAGE('Score Sheet'!$I31:L31),1)))</f>
        <v>R</v>
      </c>
      <c r="I31" s="17" t="str">
        <f>IF('Score Sheet'!M31="","R",IF('Race results'!$C$32&gt;0,ROUND(AVERAGE('Score Sheet'!$J31:M31),1),ROUND(AVERAGE('Score Sheet'!$I31:M31),1)))</f>
        <v>R</v>
      </c>
      <c r="J31" s="17" t="str">
        <f>IF('Score Sheet'!N31="","R",IF('Race results'!$C$32&gt;0,ROUND(AVERAGE('Score Sheet'!$J31:N31),1),ROUND(AVERAGE('Score Sheet'!$I31:N31),1)))</f>
        <v>R</v>
      </c>
      <c r="K31" s="17" t="str">
        <f>IF('Score Sheet'!O31="","R",IF('Race results'!$C$32&gt;0,ROUND(AVERAGE('Score Sheet'!$J31:O31),1),ROUND(AVERAGE('Score Sheet'!$I31:O31),1)))</f>
        <v>R</v>
      </c>
      <c r="L31" s="17" t="str">
        <f>IF('Score Sheet'!P31="","R",IF('Race results'!$C$32&gt;0,ROUND(AVERAGE('Score Sheet'!$J31:P31),1),ROUND(AVERAGE('Score Sheet'!$I31:P31),1)))</f>
        <v>R</v>
      </c>
      <c r="M31" s="17" t="str">
        <f>IF('Score Sheet'!Q31="","R",IF('Race results'!$C$32&gt;0,ROUND(AVERAGE('Score Sheet'!$J31:Q31),1),ROUND(AVERAGE('Score Sheet'!$I31:Q31),1)))</f>
        <v>R</v>
      </c>
      <c r="N31" s="17" t="str">
        <f>IF('Score Sheet'!R31="","R",IF('Race results'!$C$32&gt;0,ROUND(AVERAGE('Score Sheet'!$J31:R31),1),ROUND(AVERAGE('Score Sheet'!$I31:R31),1)))</f>
        <v>R</v>
      </c>
      <c r="O31" s="17" t="str">
        <f>IF('Score Sheet'!S31="","R",IF('Race results'!$C$32&gt;0,ROUND(AVERAGE('Score Sheet'!$J31:S31),1),ROUND(AVERAGE('Score Sheet'!$I31:S31),1)))</f>
        <v>R</v>
      </c>
      <c r="P31" s="17" t="str">
        <f>IF('Score Sheet'!T31="","R",IF('Race results'!$C$32&gt;0,ROUND(AVERAGE('Score Sheet'!$J31:T31),1),ROUND(AVERAGE('Score Sheet'!$I31:T31),1)))</f>
        <v>R</v>
      </c>
      <c r="Q31" s="17" t="str">
        <f>IF('Score Sheet'!U31="","R",IF('Race results'!$C$32&gt;0,ROUND(AVERAGE('Score Sheet'!$J31:U31),1),ROUND(AVERAGE('Score Sheet'!$I31:U31),1)))</f>
        <v>R</v>
      </c>
      <c r="R31" s="17" t="str">
        <f>IF('Score Sheet'!V31="","R",IF('Race results'!$C$32&gt;0,ROUND(AVERAGE('Score Sheet'!$J31:V31),1),ROUND(AVERAGE('Score Sheet'!$I31:V31),1)))</f>
        <v>R</v>
      </c>
      <c r="S31" s="17" t="str">
        <f>IF('Score Sheet'!W31="","R",IF('Race results'!$C$32&gt;0,ROUND(AVERAGE('Score Sheet'!$J31:W31),1),ROUND(AVERAGE('Score Sheet'!$I31:W31),1)))</f>
        <v>R</v>
      </c>
      <c r="T31" s="17" t="str">
        <f>IF('Score Sheet'!X31="","R",IF('Race results'!$C$32&gt;0,ROUND(AVERAGE('Score Sheet'!$J31:X31),1),ROUND(AVERAGE('Score Sheet'!$I31:X31),1)))</f>
        <v>R</v>
      </c>
      <c r="U31" s="17" t="str">
        <f>IF('Score Sheet'!Y31="","R",IF('Race results'!$C$32&gt;0,ROUND(AVERAGE('Score Sheet'!$J31:Y31),1),ROUND(AVERAGE('Score Sheet'!$I31:Y31),1)))</f>
        <v>R</v>
      </c>
      <c r="V31" s="17" t="str">
        <f>IF('Score Sheet'!Z31="","R",IF('Race results'!$C$32&gt;0,ROUND(AVERAGE('Score Sheet'!$J31:Z31),1),ROUND(AVERAGE('Score Sheet'!$I31:Z31),1)))</f>
        <v>R</v>
      </c>
      <c r="W31" s="17" t="str">
        <f>IF('Score Sheet'!AA31="","R",IF('Race results'!$C$32&gt;0,ROUND(AVERAGE('Score Sheet'!$J31:AA31),1),ROUND(AVERAGE('Score Sheet'!$I31:AA31),1)))</f>
        <v>R</v>
      </c>
      <c r="X31" s="17" t="str">
        <f>IF('Score Sheet'!AB31="","R",IF('Race results'!$C$32&gt;0,ROUND(AVERAGE('Score Sheet'!$J31:AB31),1),ROUND(AVERAGE('Score Sheet'!$I31:AB31),1)))</f>
        <v>R</v>
      </c>
      <c r="Y31" s="17" t="str">
        <f>IF('Score Sheet'!AC31="","R",IF('Race results'!$C$32&gt;0,ROUND(AVERAGE('Score Sheet'!$J31:AC31),1),ROUND(AVERAGE('Score Sheet'!$I31:AC31),1)))</f>
        <v>R</v>
      </c>
      <c r="Z31" s="17" t="str">
        <f>IF('Score Sheet'!AD31="","R",IF('Race results'!$C$32&gt;0,ROUND(AVERAGE('Score Sheet'!$J31:AD31),1),ROUND(AVERAGE('Score Sheet'!$I31:AD31),1)))</f>
        <v>R</v>
      </c>
      <c r="AA31" s="17" t="str">
        <f>IF('Score Sheet'!AE31="","R",IF('Race results'!$C$32&gt;0,ROUND(AVERAGE('Score Sheet'!$J31:AE31),1),ROUND(AVERAGE('Score Sheet'!$I31:AE31),1)))</f>
        <v>R</v>
      </c>
      <c r="AB31" s="17" t="str">
        <f>IF('Score Sheet'!AF31="","R",IF('Race results'!$C$32&gt;0,ROUND(AVERAGE('Score Sheet'!$J31:AF31),1),ROUND(AVERAGE('Score Sheet'!$I31:AF31),1)))</f>
        <v>R</v>
      </c>
      <c r="AC31" s="17" t="str">
        <f>IF('Score Sheet'!AG31="","R",IF('Race results'!$C$32&gt;0,ROUND(AVERAGE('Score Sheet'!$J31:AG31),1),ROUND(AVERAGE('Score Sheet'!$I31:AG31),1)))</f>
        <v>R</v>
      </c>
      <c r="AD31" s="17" t="str">
        <f>IF('Score Sheet'!AH31="","R",IF('Race results'!$C$32&gt;0,ROUND(AVERAGE('Score Sheet'!$J31:AH31),1),ROUND(AVERAGE('Score Sheet'!$I31:AH31),1)))</f>
        <v>R</v>
      </c>
      <c r="AE31" s="17" t="str">
        <f>IF('Score Sheet'!AI31="","R",IF('Race results'!$C$32&gt;0,ROUND(AVERAGE('Score Sheet'!$J31:AI31),1),ROUND(AVERAGE('Score Sheet'!$I31:AI31),1)))</f>
        <v>R</v>
      </c>
      <c r="AF31" s="17" t="str">
        <f>IF('Score Sheet'!AJ31="","R",IF('Race results'!$C$32&gt;0,ROUND(AVERAGE('Score Sheet'!$J31:AJ31),1),ROUND(AVERAGE('Score Sheet'!$I31:AJ31),1)))</f>
        <v>R</v>
      </c>
      <c r="AG31" s="17" t="str">
        <f>IF('Score Sheet'!AK31="","R",IF('Race results'!$C$32&gt;0,ROUND(AVERAGE('Score Sheet'!$J31:AK31),1),ROUND(AVERAGE('Score Sheet'!$I31:AK31),1)))</f>
        <v>R</v>
      </c>
      <c r="AH31" s="17" t="str">
        <f>IF('Score Sheet'!AL31="","R",IF('Race results'!$C$32&gt;0,ROUND(AVERAGE('Score Sheet'!$J31:AL31),1),ROUND(AVERAGE('Score Sheet'!$I31:AL31),1)))</f>
        <v>R</v>
      </c>
      <c r="AI31" s="17" t="str">
        <f>IF('Score Sheet'!AM31="","R",IF('Race results'!$C$32&gt;0,ROUND(AVERAGE('Score Sheet'!$J31:AM31),1),ROUND(AVERAGE('Score Sheet'!$I31:AM31),1)))</f>
        <v>R</v>
      </c>
      <c r="AJ31" s="17" t="str">
        <f>IF('Score Sheet'!AN31="","R",IF('Race results'!$C$32&gt;0,ROUND(AVERAGE('Score Sheet'!$J31:AN31),1),ROUND(AVERAGE('Score Sheet'!$I31:AN31),1)))</f>
        <v>R</v>
      </c>
      <c r="AK31" s="17" t="str">
        <f>IF('Score Sheet'!AO31="","R",IF('Race results'!$C$32&gt;0,ROUND(AVERAGE('Score Sheet'!$J31:AO31),1),ROUND(AVERAGE('Score Sheet'!$I31:AO31),1)))</f>
        <v>R</v>
      </c>
      <c r="AL31" s="17" t="str">
        <f>IF('Score Sheet'!AP31="","R",IF('Race results'!$C$32&gt;0,ROUND(AVERAGE('Score Sheet'!$J31:AP31),1),ROUND(AVERAGE('Score Sheet'!$I31:AP31),1)))</f>
        <v>R</v>
      </c>
      <c r="AM31" s="17" t="str">
        <f>IF('Score Sheet'!AQ31="","R",IF('Race results'!$C$32&gt;0,ROUND(AVERAGE('Score Sheet'!$J31:AQ31),1),ROUND(AVERAGE('Score Sheet'!$I31:AQ31),1)))</f>
        <v>R</v>
      </c>
      <c r="AN31" s="17" t="str">
        <f>IF('Score Sheet'!AR31="","R",IF('Race results'!$C$32&gt;0,ROUND(AVERAGE('Score Sheet'!$J31:AR31),1),ROUND(AVERAGE('Score Sheet'!$I31:AR31),1)))</f>
        <v>R</v>
      </c>
      <c r="AO31" s="17" t="str">
        <f>IF('Score Sheet'!AS31="","R",IF('Race results'!$C$32&gt;0,ROUND(AVERAGE('Score Sheet'!$J31:AS31),1),ROUND(AVERAGE('Score Sheet'!$I31:AS31),1)))</f>
        <v>R</v>
      </c>
      <c r="AP31" s="17" t="str">
        <f>IF('Score Sheet'!AT31="","R",IF('Race results'!$C$32&gt;0,ROUND(AVERAGE('Score Sheet'!$J31:AT31),1),ROUND(AVERAGE('Score Sheet'!$I31:AT31),1)))</f>
        <v>R</v>
      </c>
      <c r="AQ31" s="17" t="str">
        <f>IF('Score Sheet'!AU31="","R",IF('Race results'!$C$32&gt;0,ROUND(AVERAGE('Score Sheet'!$J31:AU31),1),ROUND(AVERAGE('Score Sheet'!$I31:AU31),1)))</f>
        <v>R</v>
      </c>
      <c r="AR31" s="17" t="str">
        <f>IF('Score Sheet'!AV31="","R",IF('Race results'!$C$32&gt;0,ROUND(AVERAGE('Score Sheet'!$J31:AV31),1),ROUND(AVERAGE('Score Sheet'!$I31:AV31),1)))</f>
        <v>R</v>
      </c>
      <c r="AT31" s="62" t="str">
        <f t="shared" si="0"/>
        <v/>
      </c>
      <c r="AU31" s="17" t="str">
        <f>IF(C31="","",IF('Race results'!$C$7&lt;1, "E", IF('Race results'!$C$32&gt;0,IF(COUNT(AY31:CL31)&lt;1,"R",ROUND(AVERAGE(AY31:CL31),1)),IF(COUNT(AX31:CL31)&lt;1,"R",ROUND(AVERAGE(AX31:CL31),1)))))</f>
        <v/>
      </c>
      <c r="AV31" s="12"/>
      <c r="AX31" s="12" t="str">
        <f t="shared" si="1"/>
        <v/>
      </c>
      <c r="AY31" s="12" t="str">
        <f t="shared" si="2"/>
        <v/>
      </c>
      <c r="AZ31" s="12" t="str">
        <f t="shared" si="3"/>
        <v/>
      </c>
      <c r="BA31" s="12" t="str">
        <f t="shared" si="4"/>
        <v/>
      </c>
      <c r="BB31" s="12" t="str">
        <f t="shared" si="5"/>
        <v/>
      </c>
      <c r="BC31" s="12" t="str">
        <f t="shared" si="6"/>
        <v/>
      </c>
      <c r="BD31" s="12" t="str">
        <f t="shared" si="7"/>
        <v/>
      </c>
      <c r="BE31" s="12" t="str">
        <f t="shared" si="8"/>
        <v/>
      </c>
      <c r="BF31" s="12" t="str">
        <f t="shared" si="9"/>
        <v/>
      </c>
      <c r="BG31" s="12" t="str">
        <f t="shared" si="10"/>
        <v/>
      </c>
      <c r="BH31" s="12" t="str">
        <f t="shared" si="11"/>
        <v/>
      </c>
      <c r="BI31" s="12" t="str">
        <f t="shared" si="12"/>
        <v/>
      </c>
      <c r="BJ31" s="12" t="str">
        <f t="shared" si="13"/>
        <v/>
      </c>
      <c r="BK31" s="12" t="str">
        <f t="shared" si="14"/>
        <v/>
      </c>
      <c r="BL31" s="12" t="str">
        <f t="shared" si="15"/>
        <v/>
      </c>
      <c r="BM31" s="12" t="str">
        <f t="shared" si="16"/>
        <v/>
      </c>
      <c r="BN31" s="12" t="str">
        <f t="shared" si="17"/>
        <v/>
      </c>
      <c r="BO31" s="12" t="str">
        <f t="shared" si="18"/>
        <v/>
      </c>
      <c r="BP31" s="12" t="str">
        <f t="shared" si="19"/>
        <v/>
      </c>
      <c r="BQ31" s="12" t="str">
        <f t="shared" si="20"/>
        <v/>
      </c>
      <c r="BR31" s="12" t="str">
        <f t="shared" si="21"/>
        <v/>
      </c>
      <c r="BS31" s="12" t="str">
        <f t="shared" si="22"/>
        <v/>
      </c>
      <c r="BT31" s="12" t="str">
        <f t="shared" si="23"/>
        <v/>
      </c>
      <c r="BU31" s="12" t="str">
        <f t="shared" si="24"/>
        <v/>
      </c>
      <c r="BV31" s="12" t="str">
        <f t="shared" si="25"/>
        <v/>
      </c>
      <c r="BW31" s="12" t="str">
        <f t="shared" si="26"/>
        <v/>
      </c>
      <c r="BX31" s="12" t="str">
        <f t="shared" si="27"/>
        <v/>
      </c>
      <c r="BY31" s="12" t="str">
        <f t="shared" si="28"/>
        <v/>
      </c>
      <c r="BZ31" s="12" t="str">
        <f t="shared" si="29"/>
        <v/>
      </c>
      <c r="CA31" s="12" t="str">
        <f t="shared" si="30"/>
        <v/>
      </c>
      <c r="CB31" s="12" t="str">
        <f t="shared" si="31"/>
        <v/>
      </c>
      <c r="CC31" s="12" t="str">
        <f t="shared" si="32"/>
        <v/>
      </c>
      <c r="CD31" s="12" t="str">
        <f t="shared" si="33"/>
        <v/>
      </c>
      <c r="CE31" s="12" t="str">
        <f t="shared" si="34"/>
        <v/>
      </c>
      <c r="CF31" s="12" t="str">
        <f t="shared" si="35"/>
        <v/>
      </c>
      <c r="CG31" s="12" t="str">
        <f t="shared" si="36"/>
        <v/>
      </c>
      <c r="CH31" s="12" t="str">
        <f t="shared" si="37"/>
        <v/>
      </c>
      <c r="CI31" s="12" t="str">
        <f t="shared" si="38"/>
        <v/>
      </c>
      <c r="CJ31" s="12" t="str">
        <f t="shared" si="39"/>
        <v/>
      </c>
      <c r="CK31" s="12" t="str">
        <f t="shared" si="40"/>
        <v/>
      </c>
      <c r="CL31" s="12" t="str">
        <f t="shared" si="41"/>
        <v/>
      </c>
    </row>
    <row r="32" spans="2:90">
      <c r="B32" s="12">
        <v>23</v>
      </c>
      <c r="C32" s="62" t="str">
        <f>IF('Score Sheet'!C32="","",'Score Sheet'!C32)</f>
        <v/>
      </c>
      <c r="D32" s="12" t="str">
        <f>'Race results'!$F$159</f>
        <v>DAFT!</v>
      </c>
      <c r="E32" s="12" t="str">
        <f>'Race results'!$F$159</f>
        <v>DAFT!</v>
      </c>
      <c r="F32" s="17" t="str">
        <f>IF('Score Sheet'!J32="","R",IF('Race results'!$C$32&gt;0,'Race results'!$F$159,ROUND(AVERAGE('Score Sheet'!$I32:J32),1)))</f>
        <v>R</v>
      </c>
      <c r="G32" s="17" t="str">
        <f>IF('Score Sheet'!K32="","R",IF('Race results'!$C$32&gt;0,ROUND(AVERAGE('Score Sheet'!$J32:K32),1),ROUND(AVERAGE('Score Sheet'!$I32:K32),1)))</f>
        <v>R</v>
      </c>
      <c r="H32" s="17" t="str">
        <f>IF('Score Sheet'!L32="","R",IF('Race results'!$C$32&gt;0,ROUND(AVERAGE('Score Sheet'!$J32:L32),1),ROUND(AVERAGE('Score Sheet'!$I32:L32),1)))</f>
        <v>R</v>
      </c>
      <c r="I32" s="17" t="str">
        <f>IF('Score Sheet'!M32="","R",IF('Race results'!$C$32&gt;0,ROUND(AVERAGE('Score Sheet'!$J32:M32),1),ROUND(AVERAGE('Score Sheet'!$I32:M32),1)))</f>
        <v>R</v>
      </c>
      <c r="J32" s="17" t="str">
        <f>IF('Score Sheet'!N32="","R",IF('Race results'!$C$32&gt;0,ROUND(AVERAGE('Score Sheet'!$J32:N32),1),ROUND(AVERAGE('Score Sheet'!$I32:N32),1)))</f>
        <v>R</v>
      </c>
      <c r="K32" s="17" t="str">
        <f>IF('Score Sheet'!O32="","R",IF('Race results'!$C$32&gt;0,ROUND(AVERAGE('Score Sheet'!$J32:O32),1),ROUND(AVERAGE('Score Sheet'!$I32:O32),1)))</f>
        <v>R</v>
      </c>
      <c r="L32" s="17" t="str">
        <f>IF('Score Sheet'!P32="","R",IF('Race results'!$C$32&gt;0,ROUND(AVERAGE('Score Sheet'!$J32:P32),1),ROUND(AVERAGE('Score Sheet'!$I32:P32),1)))</f>
        <v>R</v>
      </c>
      <c r="M32" s="17" t="str">
        <f>IF('Score Sheet'!Q32="","R",IF('Race results'!$C$32&gt;0,ROUND(AVERAGE('Score Sheet'!$J32:Q32),1),ROUND(AVERAGE('Score Sheet'!$I32:Q32),1)))</f>
        <v>R</v>
      </c>
      <c r="N32" s="17" t="str">
        <f>IF('Score Sheet'!R32="","R",IF('Race results'!$C$32&gt;0,ROUND(AVERAGE('Score Sheet'!$J32:R32),1),ROUND(AVERAGE('Score Sheet'!$I32:R32),1)))</f>
        <v>R</v>
      </c>
      <c r="O32" s="17" t="str">
        <f>IF('Score Sheet'!S32="","R",IF('Race results'!$C$32&gt;0,ROUND(AVERAGE('Score Sheet'!$J32:S32),1),ROUND(AVERAGE('Score Sheet'!$I32:S32),1)))</f>
        <v>R</v>
      </c>
      <c r="P32" s="17" t="str">
        <f>IF('Score Sheet'!T32="","R",IF('Race results'!$C$32&gt;0,ROUND(AVERAGE('Score Sheet'!$J32:T32),1),ROUND(AVERAGE('Score Sheet'!$I32:T32),1)))</f>
        <v>R</v>
      </c>
      <c r="Q32" s="17" t="str">
        <f>IF('Score Sheet'!U32="","R",IF('Race results'!$C$32&gt;0,ROUND(AVERAGE('Score Sheet'!$J32:U32),1),ROUND(AVERAGE('Score Sheet'!$I32:U32),1)))</f>
        <v>R</v>
      </c>
      <c r="R32" s="17" t="str">
        <f>IF('Score Sheet'!V32="","R",IF('Race results'!$C$32&gt;0,ROUND(AVERAGE('Score Sheet'!$J32:V32),1),ROUND(AVERAGE('Score Sheet'!$I32:V32),1)))</f>
        <v>R</v>
      </c>
      <c r="S32" s="17" t="str">
        <f>IF('Score Sheet'!W32="","R",IF('Race results'!$C$32&gt;0,ROUND(AVERAGE('Score Sheet'!$J32:W32),1),ROUND(AVERAGE('Score Sheet'!$I32:W32),1)))</f>
        <v>R</v>
      </c>
      <c r="T32" s="17" t="str">
        <f>IF('Score Sheet'!X32="","R",IF('Race results'!$C$32&gt;0,ROUND(AVERAGE('Score Sheet'!$J32:X32),1),ROUND(AVERAGE('Score Sheet'!$I32:X32),1)))</f>
        <v>R</v>
      </c>
      <c r="U32" s="17" t="str">
        <f>IF('Score Sheet'!Y32="","R",IF('Race results'!$C$32&gt;0,ROUND(AVERAGE('Score Sheet'!$J32:Y32),1),ROUND(AVERAGE('Score Sheet'!$I32:Y32),1)))</f>
        <v>R</v>
      </c>
      <c r="V32" s="17" t="str">
        <f>IF('Score Sheet'!Z32="","R",IF('Race results'!$C$32&gt;0,ROUND(AVERAGE('Score Sheet'!$J32:Z32),1),ROUND(AVERAGE('Score Sheet'!$I32:Z32),1)))</f>
        <v>R</v>
      </c>
      <c r="W32" s="17" t="str">
        <f>IF('Score Sheet'!AA32="","R",IF('Race results'!$C$32&gt;0,ROUND(AVERAGE('Score Sheet'!$J32:AA32),1),ROUND(AVERAGE('Score Sheet'!$I32:AA32),1)))</f>
        <v>R</v>
      </c>
      <c r="X32" s="17" t="str">
        <f>IF('Score Sheet'!AB32="","R",IF('Race results'!$C$32&gt;0,ROUND(AVERAGE('Score Sheet'!$J32:AB32),1),ROUND(AVERAGE('Score Sheet'!$I32:AB32),1)))</f>
        <v>R</v>
      </c>
      <c r="Y32" s="17" t="str">
        <f>IF('Score Sheet'!AC32="","R",IF('Race results'!$C$32&gt;0,ROUND(AVERAGE('Score Sheet'!$J32:AC32),1),ROUND(AVERAGE('Score Sheet'!$I32:AC32),1)))</f>
        <v>R</v>
      </c>
      <c r="Z32" s="17" t="str">
        <f>IF('Score Sheet'!AD32="","R",IF('Race results'!$C$32&gt;0,ROUND(AVERAGE('Score Sheet'!$J32:AD32),1),ROUND(AVERAGE('Score Sheet'!$I32:AD32),1)))</f>
        <v>R</v>
      </c>
      <c r="AA32" s="17" t="str">
        <f>IF('Score Sheet'!AE32="","R",IF('Race results'!$C$32&gt;0,ROUND(AVERAGE('Score Sheet'!$J32:AE32),1),ROUND(AVERAGE('Score Sheet'!$I32:AE32),1)))</f>
        <v>R</v>
      </c>
      <c r="AB32" s="17" t="str">
        <f>IF('Score Sheet'!AF32="","R",IF('Race results'!$C$32&gt;0,ROUND(AVERAGE('Score Sheet'!$J32:AF32),1),ROUND(AVERAGE('Score Sheet'!$I32:AF32),1)))</f>
        <v>R</v>
      </c>
      <c r="AC32" s="17" t="str">
        <f>IF('Score Sheet'!AG32="","R",IF('Race results'!$C$32&gt;0,ROUND(AVERAGE('Score Sheet'!$J32:AG32),1),ROUND(AVERAGE('Score Sheet'!$I32:AG32),1)))</f>
        <v>R</v>
      </c>
      <c r="AD32" s="17" t="str">
        <f>IF('Score Sheet'!AH32="","R",IF('Race results'!$C$32&gt;0,ROUND(AVERAGE('Score Sheet'!$J32:AH32),1),ROUND(AVERAGE('Score Sheet'!$I32:AH32),1)))</f>
        <v>R</v>
      </c>
      <c r="AE32" s="17" t="str">
        <f>IF('Score Sheet'!AI32="","R",IF('Race results'!$C$32&gt;0,ROUND(AVERAGE('Score Sheet'!$J32:AI32),1),ROUND(AVERAGE('Score Sheet'!$I32:AI32),1)))</f>
        <v>R</v>
      </c>
      <c r="AF32" s="17" t="str">
        <f>IF('Score Sheet'!AJ32="","R",IF('Race results'!$C$32&gt;0,ROUND(AVERAGE('Score Sheet'!$J32:AJ32),1),ROUND(AVERAGE('Score Sheet'!$I32:AJ32),1)))</f>
        <v>R</v>
      </c>
      <c r="AG32" s="17" t="str">
        <f>IF('Score Sheet'!AK32="","R",IF('Race results'!$C$32&gt;0,ROUND(AVERAGE('Score Sheet'!$J32:AK32),1),ROUND(AVERAGE('Score Sheet'!$I32:AK32),1)))</f>
        <v>R</v>
      </c>
      <c r="AH32" s="17" t="str">
        <f>IF('Score Sheet'!AL32="","R",IF('Race results'!$C$32&gt;0,ROUND(AVERAGE('Score Sheet'!$J32:AL32),1),ROUND(AVERAGE('Score Sheet'!$I32:AL32),1)))</f>
        <v>R</v>
      </c>
      <c r="AI32" s="17" t="str">
        <f>IF('Score Sheet'!AM32="","R",IF('Race results'!$C$32&gt;0,ROUND(AVERAGE('Score Sheet'!$J32:AM32),1),ROUND(AVERAGE('Score Sheet'!$I32:AM32),1)))</f>
        <v>R</v>
      </c>
      <c r="AJ32" s="17" t="str">
        <f>IF('Score Sheet'!AN32="","R",IF('Race results'!$C$32&gt;0,ROUND(AVERAGE('Score Sheet'!$J32:AN32),1),ROUND(AVERAGE('Score Sheet'!$I32:AN32),1)))</f>
        <v>R</v>
      </c>
      <c r="AK32" s="17" t="str">
        <f>IF('Score Sheet'!AO32="","R",IF('Race results'!$C$32&gt;0,ROUND(AVERAGE('Score Sheet'!$J32:AO32),1),ROUND(AVERAGE('Score Sheet'!$I32:AO32),1)))</f>
        <v>R</v>
      </c>
      <c r="AL32" s="17" t="str">
        <f>IF('Score Sheet'!AP32="","R",IF('Race results'!$C$32&gt;0,ROUND(AVERAGE('Score Sheet'!$J32:AP32),1),ROUND(AVERAGE('Score Sheet'!$I32:AP32),1)))</f>
        <v>R</v>
      </c>
      <c r="AM32" s="17" t="str">
        <f>IF('Score Sheet'!AQ32="","R",IF('Race results'!$C$32&gt;0,ROUND(AVERAGE('Score Sheet'!$J32:AQ32),1),ROUND(AVERAGE('Score Sheet'!$I32:AQ32),1)))</f>
        <v>R</v>
      </c>
      <c r="AN32" s="17" t="str">
        <f>IF('Score Sheet'!AR32="","R",IF('Race results'!$C$32&gt;0,ROUND(AVERAGE('Score Sheet'!$J32:AR32),1),ROUND(AVERAGE('Score Sheet'!$I32:AR32),1)))</f>
        <v>R</v>
      </c>
      <c r="AO32" s="17" t="str">
        <f>IF('Score Sheet'!AS32="","R",IF('Race results'!$C$32&gt;0,ROUND(AVERAGE('Score Sheet'!$J32:AS32),1),ROUND(AVERAGE('Score Sheet'!$I32:AS32),1)))</f>
        <v>R</v>
      </c>
      <c r="AP32" s="17" t="str">
        <f>IF('Score Sheet'!AT32="","R",IF('Race results'!$C$32&gt;0,ROUND(AVERAGE('Score Sheet'!$J32:AT32),1),ROUND(AVERAGE('Score Sheet'!$I32:AT32),1)))</f>
        <v>R</v>
      </c>
      <c r="AQ32" s="17" t="str">
        <f>IF('Score Sheet'!AU32="","R",IF('Race results'!$C$32&gt;0,ROUND(AVERAGE('Score Sheet'!$J32:AU32),1),ROUND(AVERAGE('Score Sheet'!$I32:AU32),1)))</f>
        <v>R</v>
      </c>
      <c r="AR32" s="17" t="str">
        <f>IF('Score Sheet'!AV32="","R",IF('Race results'!$C$32&gt;0,ROUND(AVERAGE('Score Sheet'!$J32:AV32),1),ROUND(AVERAGE('Score Sheet'!$I32:AV32),1)))</f>
        <v>R</v>
      </c>
      <c r="AT32" s="62" t="str">
        <f t="shared" si="0"/>
        <v/>
      </c>
      <c r="AU32" s="17" t="str">
        <f>IF(C32="","",IF('Race results'!$C$7&lt;1, "E", IF('Race results'!$C$32&gt;0,IF(COUNT(AY32:CL32)&lt;1,"R",ROUND(AVERAGE(AY32:CL32),1)),IF(COUNT(AX32:CL32)&lt;1,"R",ROUND(AVERAGE(AX32:CL32),1)))))</f>
        <v/>
      </c>
      <c r="AV32" s="12"/>
      <c r="AX32" s="12" t="str">
        <f t="shared" si="1"/>
        <v/>
      </c>
      <c r="AY32" s="12" t="str">
        <f t="shared" si="2"/>
        <v/>
      </c>
      <c r="AZ32" s="12" t="str">
        <f t="shared" si="3"/>
        <v/>
      </c>
      <c r="BA32" s="12" t="str">
        <f t="shared" si="4"/>
        <v/>
      </c>
      <c r="BB32" s="12" t="str">
        <f t="shared" si="5"/>
        <v/>
      </c>
      <c r="BC32" s="12" t="str">
        <f t="shared" si="6"/>
        <v/>
      </c>
      <c r="BD32" s="12" t="str">
        <f t="shared" si="7"/>
        <v/>
      </c>
      <c r="BE32" s="12" t="str">
        <f t="shared" si="8"/>
        <v/>
      </c>
      <c r="BF32" s="12" t="str">
        <f t="shared" si="9"/>
        <v/>
      </c>
      <c r="BG32" s="12" t="str">
        <f t="shared" si="10"/>
        <v/>
      </c>
      <c r="BH32" s="12" t="str">
        <f t="shared" si="11"/>
        <v/>
      </c>
      <c r="BI32" s="12" t="str">
        <f t="shared" si="12"/>
        <v/>
      </c>
      <c r="BJ32" s="12" t="str">
        <f t="shared" si="13"/>
        <v/>
      </c>
      <c r="BK32" s="12" t="str">
        <f t="shared" si="14"/>
        <v/>
      </c>
      <c r="BL32" s="12" t="str">
        <f t="shared" si="15"/>
        <v/>
      </c>
      <c r="BM32" s="12" t="str">
        <f t="shared" si="16"/>
        <v/>
      </c>
      <c r="BN32" s="12" t="str">
        <f t="shared" si="17"/>
        <v/>
      </c>
      <c r="BO32" s="12" t="str">
        <f t="shared" si="18"/>
        <v/>
      </c>
      <c r="BP32" s="12" t="str">
        <f t="shared" si="19"/>
        <v/>
      </c>
      <c r="BQ32" s="12" t="str">
        <f t="shared" si="20"/>
        <v/>
      </c>
      <c r="BR32" s="12" t="str">
        <f t="shared" si="21"/>
        <v/>
      </c>
      <c r="BS32" s="12" t="str">
        <f t="shared" si="22"/>
        <v/>
      </c>
      <c r="BT32" s="12" t="str">
        <f t="shared" si="23"/>
        <v/>
      </c>
      <c r="BU32" s="12" t="str">
        <f t="shared" si="24"/>
        <v/>
      </c>
      <c r="BV32" s="12" t="str">
        <f t="shared" si="25"/>
        <v/>
      </c>
      <c r="BW32" s="12" t="str">
        <f t="shared" si="26"/>
        <v/>
      </c>
      <c r="BX32" s="12" t="str">
        <f t="shared" si="27"/>
        <v/>
      </c>
      <c r="BY32" s="12" t="str">
        <f t="shared" si="28"/>
        <v/>
      </c>
      <c r="BZ32" s="12" t="str">
        <f t="shared" si="29"/>
        <v/>
      </c>
      <c r="CA32" s="12" t="str">
        <f t="shared" si="30"/>
        <v/>
      </c>
      <c r="CB32" s="12" t="str">
        <f t="shared" si="31"/>
        <v/>
      </c>
      <c r="CC32" s="12" t="str">
        <f t="shared" si="32"/>
        <v/>
      </c>
      <c r="CD32" s="12" t="str">
        <f t="shared" si="33"/>
        <v/>
      </c>
      <c r="CE32" s="12" t="str">
        <f t="shared" si="34"/>
        <v/>
      </c>
      <c r="CF32" s="12" t="str">
        <f t="shared" si="35"/>
        <v/>
      </c>
      <c r="CG32" s="12" t="str">
        <f t="shared" si="36"/>
        <v/>
      </c>
      <c r="CH32" s="12" t="str">
        <f t="shared" si="37"/>
        <v/>
      </c>
      <c r="CI32" s="12" t="str">
        <f t="shared" si="38"/>
        <v/>
      </c>
      <c r="CJ32" s="12" t="str">
        <f t="shared" si="39"/>
        <v/>
      </c>
      <c r="CK32" s="12" t="str">
        <f t="shared" si="40"/>
        <v/>
      </c>
      <c r="CL32" s="12" t="str">
        <f t="shared" si="41"/>
        <v/>
      </c>
    </row>
    <row r="33" spans="2:90">
      <c r="B33" s="12">
        <v>24</v>
      </c>
      <c r="C33" s="62" t="str">
        <f>IF('Score Sheet'!C33="","",'Score Sheet'!C33)</f>
        <v/>
      </c>
      <c r="D33" s="12" t="str">
        <f>'Race results'!$F$159</f>
        <v>DAFT!</v>
      </c>
      <c r="E33" s="12" t="str">
        <f>'Race results'!$F$159</f>
        <v>DAFT!</v>
      </c>
      <c r="F33" s="17" t="str">
        <f>IF('Score Sheet'!J33="","R",IF('Race results'!$C$32&gt;0,'Race results'!$F$159,ROUND(AVERAGE('Score Sheet'!$I33:J33),1)))</f>
        <v>R</v>
      </c>
      <c r="G33" s="17" t="str">
        <f>IF('Score Sheet'!K33="","R",IF('Race results'!$C$32&gt;0,ROUND(AVERAGE('Score Sheet'!$J33:K33),1),ROUND(AVERAGE('Score Sheet'!$I33:K33),1)))</f>
        <v>R</v>
      </c>
      <c r="H33" s="17" t="str">
        <f>IF('Score Sheet'!L33="","R",IF('Race results'!$C$32&gt;0,ROUND(AVERAGE('Score Sheet'!$J33:L33),1),ROUND(AVERAGE('Score Sheet'!$I33:L33),1)))</f>
        <v>R</v>
      </c>
      <c r="I33" s="17" t="str">
        <f>IF('Score Sheet'!M33="","R",IF('Race results'!$C$32&gt;0,ROUND(AVERAGE('Score Sheet'!$J33:M33),1),ROUND(AVERAGE('Score Sheet'!$I33:M33),1)))</f>
        <v>R</v>
      </c>
      <c r="J33" s="17" t="str">
        <f>IF('Score Sheet'!N33="","R",IF('Race results'!$C$32&gt;0,ROUND(AVERAGE('Score Sheet'!$J33:N33),1),ROUND(AVERAGE('Score Sheet'!$I33:N33),1)))</f>
        <v>R</v>
      </c>
      <c r="K33" s="17" t="str">
        <f>IF('Score Sheet'!O33="","R",IF('Race results'!$C$32&gt;0,ROUND(AVERAGE('Score Sheet'!$J33:O33),1),ROUND(AVERAGE('Score Sheet'!$I33:O33),1)))</f>
        <v>R</v>
      </c>
      <c r="L33" s="17" t="str">
        <f>IF('Score Sheet'!P33="","R",IF('Race results'!$C$32&gt;0,ROUND(AVERAGE('Score Sheet'!$J33:P33),1),ROUND(AVERAGE('Score Sheet'!$I33:P33),1)))</f>
        <v>R</v>
      </c>
      <c r="M33" s="17" t="str">
        <f>IF('Score Sheet'!Q33="","R",IF('Race results'!$C$32&gt;0,ROUND(AVERAGE('Score Sheet'!$J33:Q33),1),ROUND(AVERAGE('Score Sheet'!$I33:Q33),1)))</f>
        <v>R</v>
      </c>
      <c r="N33" s="17" t="str">
        <f>IF('Score Sheet'!R33="","R",IF('Race results'!$C$32&gt;0,ROUND(AVERAGE('Score Sheet'!$J33:R33),1),ROUND(AVERAGE('Score Sheet'!$I33:R33),1)))</f>
        <v>R</v>
      </c>
      <c r="O33" s="17" t="str">
        <f>IF('Score Sheet'!S33="","R",IF('Race results'!$C$32&gt;0,ROUND(AVERAGE('Score Sheet'!$J33:S33),1),ROUND(AVERAGE('Score Sheet'!$I33:S33),1)))</f>
        <v>R</v>
      </c>
      <c r="P33" s="17" t="str">
        <f>IF('Score Sheet'!T33="","R",IF('Race results'!$C$32&gt;0,ROUND(AVERAGE('Score Sheet'!$J33:T33),1),ROUND(AVERAGE('Score Sheet'!$I33:T33),1)))</f>
        <v>R</v>
      </c>
      <c r="Q33" s="17" t="str">
        <f>IF('Score Sheet'!U33="","R",IF('Race results'!$C$32&gt;0,ROUND(AVERAGE('Score Sheet'!$J33:U33),1),ROUND(AVERAGE('Score Sheet'!$I33:U33),1)))</f>
        <v>R</v>
      </c>
      <c r="R33" s="17" t="str">
        <f>IF('Score Sheet'!V33="","R",IF('Race results'!$C$32&gt;0,ROUND(AVERAGE('Score Sheet'!$J33:V33),1),ROUND(AVERAGE('Score Sheet'!$I33:V33),1)))</f>
        <v>R</v>
      </c>
      <c r="S33" s="17" t="str">
        <f>IF('Score Sheet'!W33="","R",IF('Race results'!$C$32&gt;0,ROUND(AVERAGE('Score Sheet'!$J33:W33),1),ROUND(AVERAGE('Score Sheet'!$I33:W33),1)))</f>
        <v>R</v>
      </c>
      <c r="T33" s="17" t="str">
        <f>IF('Score Sheet'!X33="","R",IF('Race results'!$C$32&gt;0,ROUND(AVERAGE('Score Sheet'!$J33:X33),1),ROUND(AVERAGE('Score Sheet'!$I33:X33),1)))</f>
        <v>R</v>
      </c>
      <c r="U33" s="17" t="str">
        <f>IF('Score Sheet'!Y33="","R",IF('Race results'!$C$32&gt;0,ROUND(AVERAGE('Score Sheet'!$J33:Y33),1),ROUND(AVERAGE('Score Sheet'!$I33:Y33),1)))</f>
        <v>R</v>
      </c>
      <c r="V33" s="17" t="str">
        <f>IF('Score Sheet'!Z33="","R",IF('Race results'!$C$32&gt;0,ROUND(AVERAGE('Score Sheet'!$J33:Z33),1),ROUND(AVERAGE('Score Sheet'!$I33:Z33),1)))</f>
        <v>R</v>
      </c>
      <c r="W33" s="17" t="str">
        <f>IF('Score Sheet'!AA33="","R",IF('Race results'!$C$32&gt;0,ROUND(AVERAGE('Score Sheet'!$J33:AA33),1),ROUND(AVERAGE('Score Sheet'!$I33:AA33),1)))</f>
        <v>R</v>
      </c>
      <c r="X33" s="17" t="str">
        <f>IF('Score Sheet'!AB33="","R",IF('Race results'!$C$32&gt;0,ROUND(AVERAGE('Score Sheet'!$J33:AB33),1),ROUND(AVERAGE('Score Sheet'!$I33:AB33),1)))</f>
        <v>R</v>
      </c>
      <c r="Y33" s="17" t="str">
        <f>IF('Score Sheet'!AC33="","R",IF('Race results'!$C$32&gt;0,ROUND(AVERAGE('Score Sheet'!$J33:AC33),1),ROUND(AVERAGE('Score Sheet'!$I33:AC33),1)))</f>
        <v>R</v>
      </c>
      <c r="Z33" s="17" t="str">
        <f>IF('Score Sheet'!AD33="","R",IF('Race results'!$C$32&gt;0,ROUND(AVERAGE('Score Sheet'!$J33:AD33),1),ROUND(AVERAGE('Score Sheet'!$I33:AD33),1)))</f>
        <v>R</v>
      </c>
      <c r="AA33" s="17" t="str">
        <f>IF('Score Sheet'!AE33="","R",IF('Race results'!$C$32&gt;0,ROUND(AVERAGE('Score Sheet'!$J33:AE33),1),ROUND(AVERAGE('Score Sheet'!$I33:AE33),1)))</f>
        <v>R</v>
      </c>
      <c r="AB33" s="17" t="str">
        <f>IF('Score Sheet'!AF33="","R",IF('Race results'!$C$32&gt;0,ROUND(AVERAGE('Score Sheet'!$J33:AF33),1),ROUND(AVERAGE('Score Sheet'!$I33:AF33),1)))</f>
        <v>R</v>
      </c>
      <c r="AC33" s="17" t="str">
        <f>IF('Score Sheet'!AG33="","R",IF('Race results'!$C$32&gt;0,ROUND(AVERAGE('Score Sheet'!$J33:AG33),1),ROUND(AVERAGE('Score Sheet'!$I33:AG33),1)))</f>
        <v>R</v>
      </c>
      <c r="AD33" s="17" t="str">
        <f>IF('Score Sheet'!AH33="","R",IF('Race results'!$C$32&gt;0,ROUND(AVERAGE('Score Sheet'!$J33:AH33),1),ROUND(AVERAGE('Score Sheet'!$I33:AH33),1)))</f>
        <v>R</v>
      </c>
      <c r="AE33" s="17" t="str">
        <f>IF('Score Sheet'!AI33="","R",IF('Race results'!$C$32&gt;0,ROUND(AVERAGE('Score Sheet'!$J33:AI33),1),ROUND(AVERAGE('Score Sheet'!$I33:AI33),1)))</f>
        <v>R</v>
      </c>
      <c r="AF33" s="17" t="str">
        <f>IF('Score Sheet'!AJ33="","R",IF('Race results'!$C$32&gt;0,ROUND(AVERAGE('Score Sheet'!$J33:AJ33),1),ROUND(AVERAGE('Score Sheet'!$I33:AJ33),1)))</f>
        <v>R</v>
      </c>
      <c r="AG33" s="17" t="str">
        <f>IF('Score Sheet'!AK33="","R",IF('Race results'!$C$32&gt;0,ROUND(AVERAGE('Score Sheet'!$J33:AK33),1),ROUND(AVERAGE('Score Sheet'!$I33:AK33),1)))</f>
        <v>R</v>
      </c>
      <c r="AH33" s="17" t="str">
        <f>IF('Score Sheet'!AL33="","R",IF('Race results'!$C$32&gt;0,ROUND(AVERAGE('Score Sheet'!$J33:AL33),1),ROUND(AVERAGE('Score Sheet'!$I33:AL33),1)))</f>
        <v>R</v>
      </c>
      <c r="AI33" s="17" t="str">
        <f>IF('Score Sheet'!AM33="","R",IF('Race results'!$C$32&gt;0,ROUND(AVERAGE('Score Sheet'!$J33:AM33),1),ROUND(AVERAGE('Score Sheet'!$I33:AM33),1)))</f>
        <v>R</v>
      </c>
      <c r="AJ33" s="17" t="str">
        <f>IF('Score Sheet'!AN33="","R",IF('Race results'!$C$32&gt;0,ROUND(AVERAGE('Score Sheet'!$J33:AN33),1),ROUND(AVERAGE('Score Sheet'!$I33:AN33),1)))</f>
        <v>R</v>
      </c>
      <c r="AK33" s="17" t="str">
        <f>IF('Score Sheet'!AO33="","R",IF('Race results'!$C$32&gt;0,ROUND(AVERAGE('Score Sheet'!$J33:AO33),1),ROUND(AVERAGE('Score Sheet'!$I33:AO33),1)))</f>
        <v>R</v>
      </c>
      <c r="AL33" s="17" t="str">
        <f>IF('Score Sheet'!AP33="","R",IF('Race results'!$C$32&gt;0,ROUND(AVERAGE('Score Sheet'!$J33:AP33),1),ROUND(AVERAGE('Score Sheet'!$I33:AP33),1)))</f>
        <v>R</v>
      </c>
      <c r="AM33" s="17" t="str">
        <f>IF('Score Sheet'!AQ33="","R",IF('Race results'!$C$32&gt;0,ROUND(AVERAGE('Score Sheet'!$J33:AQ33),1),ROUND(AVERAGE('Score Sheet'!$I33:AQ33),1)))</f>
        <v>R</v>
      </c>
      <c r="AN33" s="17" t="str">
        <f>IF('Score Sheet'!AR33="","R",IF('Race results'!$C$32&gt;0,ROUND(AVERAGE('Score Sheet'!$J33:AR33),1),ROUND(AVERAGE('Score Sheet'!$I33:AR33),1)))</f>
        <v>R</v>
      </c>
      <c r="AO33" s="17" t="str">
        <f>IF('Score Sheet'!AS33="","R",IF('Race results'!$C$32&gt;0,ROUND(AVERAGE('Score Sheet'!$J33:AS33),1),ROUND(AVERAGE('Score Sheet'!$I33:AS33),1)))</f>
        <v>R</v>
      </c>
      <c r="AP33" s="17" t="str">
        <f>IF('Score Sheet'!AT33="","R",IF('Race results'!$C$32&gt;0,ROUND(AVERAGE('Score Sheet'!$J33:AT33),1),ROUND(AVERAGE('Score Sheet'!$I33:AT33),1)))</f>
        <v>R</v>
      </c>
      <c r="AQ33" s="17" t="str">
        <f>IF('Score Sheet'!AU33="","R",IF('Race results'!$C$32&gt;0,ROUND(AVERAGE('Score Sheet'!$J33:AU33),1),ROUND(AVERAGE('Score Sheet'!$I33:AU33),1)))</f>
        <v>R</v>
      </c>
      <c r="AR33" s="17" t="str">
        <f>IF('Score Sheet'!AV33="","R",IF('Race results'!$C$32&gt;0,ROUND(AVERAGE('Score Sheet'!$J33:AV33),1),ROUND(AVERAGE('Score Sheet'!$I33:AV33),1)))</f>
        <v>R</v>
      </c>
      <c r="AT33" s="62" t="str">
        <f t="shared" si="0"/>
        <v/>
      </c>
      <c r="AU33" s="17" t="str">
        <f>IF(C33="","",IF('Race results'!$C$7&lt;1, "E", IF('Race results'!$C$32&gt;0,IF(COUNT(AY33:CL33)&lt;1,"R",ROUND(AVERAGE(AY33:CL33),1)),IF(COUNT(AX33:CL33)&lt;1,"R",ROUND(AVERAGE(AX33:CL33),1)))))</f>
        <v/>
      </c>
      <c r="AV33" s="12"/>
      <c r="AX33" s="12" t="str">
        <f t="shared" si="1"/>
        <v/>
      </c>
      <c r="AY33" s="12" t="str">
        <f t="shared" si="2"/>
        <v/>
      </c>
      <c r="AZ33" s="12" t="str">
        <f t="shared" si="3"/>
        <v/>
      </c>
      <c r="BA33" s="12" t="str">
        <f t="shared" si="4"/>
        <v/>
      </c>
      <c r="BB33" s="12" t="str">
        <f t="shared" si="5"/>
        <v/>
      </c>
      <c r="BC33" s="12" t="str">
        <f t="shared" si="6"/>
        <v/>
      </c>
      <c r="BD33" s="12" t="str">
        <f t="shared" si="7"/>
        <v/>
      </c>
      <c r="BE33" s="12" t="str">
        <f t="shared" si="8"/>
        <v/>
      </c>
      <c r="BF33" s="12" t="str">
        <f t="shared" si="9"/>
        <v/>
      </c>
      <c r="BG33" s="12" t="str">
        <f t="shared" si="10"/>
        <v/>
      </c>
      <c r="BH33" s="12" t="str">
        <f t="shared" si="11"/>
        <v/>
      </c>
      <c r="BI33" s="12" t="str">
        <f t="shared" si="12"/>
        <v/>
      </c>
      <c r="BJ33" s="12" t="str">
        <f t="shared" si="13"/>
        <v/>
      </c>
      <c r="BK33" s="12" t="str">
        <f t="shared" si="14"/>
        <v/>
      </c>
      <c r="BL33" s="12" t="str">
        <f t="shared" si="15"/>
        <v/>
      </c>
      <c r="BM33" s="12" t="str">
        <f t="shared" si="16"/>
        <v/>
      </c>
      <c r="BN33" s="12" t="str">
        <f t="shared" si="17"/>
        <v/>
      </c>
      <c r="BO33" s="12" t="str">
        <f t="shared" si="18"/>
        <v/>
      </c>
      <c r="BP33" s="12" t="str">
        <f t="shared" si="19"/>
        <v/>
      </c>
      <c r="BQ33" s="12" t="str">
        <f t="shared" si="20"/>
        <v/>
      </c>
      <c r="BR33" s="12" t="str">
        <f t="shared" si="21"/>
        <v/>
      </c>
      <c r="BS33" s="12" t="str">
        <f t="shared" si="22"/>
        <v/>
      </c>
      <c r="BT33" s="12" t="str">
        <f t="shared" si="23"/>
        <v/>
      </c>
      <c r="BU33" s="12" t="str">
        <f t="shared" si="24"/>
        <v/>
      </c>
      <c r="BV33" s="12" t="str">
        <f t="shared" si="25"/>
        <v/>
      </c>
      <c r="BW33" s="12" t="str">
        <f t="shared" si="26"/>
        <v/>
      </c>
      <c r="BX33" s="12" t="str">
        <f t="shared" si="27"/>
        <v/>
      </c>
      <c r="BY33" s="12" t="str">
        <f t="shared" si="28"/>
        <v/>
      </c>
      <c r="BZ33" s="12" t="str">
        <f t="shared" si="29"/>
        <v/>
      </c>
      <c r="CA33" s="12" t="str">
        <f t="shared" si="30"/>
        <v/>
      </c>
      <c r="CB33" s="12" t="str">
        <f t="shared" si="31"/>
        <v/>
      </c>
      <c r="CC33" s="12" t="str">
        <f t="shared" si="32"/>
        <v/>
      </c>
      <c r="CD33" s="12" t="str">
        <f t="shared" si="33"/>
        <v/>
      </c>
      <c r="CE33" s="12" t="str">
        <f t="shared" si="34"/>
        <v/>
      </c>
      <c r="CF33" s="12" t="str">
        <f t="shared" si="35"/>
        <v/>
      </c>
      <c r="CG33" s="12" t="str">
        <f t="shared" si="36"/>
        <v/>
      </c>
      <c r="CH33" s="12" t="str">
        <f t="shared" si="37"/>
        <v/>
      </c>
      <c r="CI33" s="12" t="str">
        <f t="shared" si="38"/>
        <v/>
      </c>
      <c r="CJ33" s="12" t="str">
        <f t="shared" si="39"/>
        <v/>
      </c>
      <c r="CK33" s="12" t="str">
        <f t="shared" si="40"/>
        <v/>
      </c>
      <c r="CL33" s="12" t="str">
        <f t="shared" si="41"/>
        <v/>
      </c>
    </row>
    <row r="34" spans="2:90">
      <c r="B34" s="12">
        <v>25</v>
      </c>
      <c r="C34" s="62" t="str">
        <f>IF('Score Sheet'!C34="","",'Score Sheet'!C34)</f>
        <v/>
      </c>
      <c r="D34" s="12" t="str">
        <f>'Race results'!$F$159</f>
        <v>DAFT!</v>
      </c>
      <c r="E34" s="12" t="str">
        <f>'Race results'!$F$159</f>
        <v>DAFT!</v>
      </c>
      <c r="F34" s="17" t="str">
        <f>IF('Score Sheet'!J34="","R",IF('Race results'!$C$32&gt;0,'Race results'!$F$159,ROUND(AVERAGE('Score Sheet'!$I34:J34),1)))</f>
        <v>R</v>
      </c>
      <c r="G34" s="17" t="str">
        <f>IF('Score Sheet'!K34="","R",IF('Race results'!$C$32&gt;0,ROUND(AVERAGE('Score Sheet'!$J34:K34),1),ROUND(AVERAGE('Score Sheet'!$I34:K34),1)))</f>
        <v>R</v>
      </c>
      <c r="H34" s="17" t="str">
        <f>IF('Score Sheet'!L34="","R",IF('Race results'!$C$32&gt;0,ROUND(AVERAGE('Score Sheet'!$J34:L34),1),ROUND(AVERAGE('Score Sheet'!$I34:L34),1)))</f>
        <v>R</v>
      </c>
      <c r="I34" s="17" t="str">
        <f>IF('Score Sheet'!M34="","R",IF('Race results'!$C$32&gt;0,ROUND(AVERAGE('Score Sheet'!$J34:M34),1),ROUND(AVERAGE('Score Sheet'!$I34:M34),1)))</f>
        <v>R</v>
      </c>
      <c r="J34" s="17" t="str">
        <f>IF('Score Sheet'!N34="","R",IF('Race results'!$C$32&gt;0,ROUND(AVERAGE('Score Sheet'!$J34:N34),1),ROUND(AVERAGE('Score Sheet'!$I34:N34),1)))</f>
        <v>R</v>
      </c>
      <c r="K34" s="17" t="str">
        <f>IF('Score Sheet'!O34="","R",IF('Race results'!$C$32&gt;0,ROUND(AVERAGE('Score Sheet'!$J34:O34),1),ROUND(AVERAGE('Score Sheet'!$I34:O34),1)))</f>
        <v>R</v>
      </c>
      <c r="L34" s="17" t="str">
        <f>IF('Score Sheet'!P34="","R",IF('Race results'!$C$32&gt;0,ROUND(AVERAGE('Score Sheet'!$J34:P34),1),ROUND(AVERAGE('Score Sheet'!$I34:P34),1)))</f>
        <v>R</v>
      </c>
      <c r="M34" s="17" t="str">
        <f>IF('Score Sheet'!Q34="","R",IF('Race results'!$C$32&gt;0,ROUND(AVERAGE('Score Sheet'!$J34:Q34),1),ROUND(AVERAGE('Score Sheet'!$I34:Q34),1)))</f>
        <v>R</v>
      </c>
      <c r="N34" s="17" t="str">
        <f>IF('Score Sheet'!R34="","R",IF('Race results'!$C$32&gt;0,ROUND(AVERAGE('Score Sheet'!$J34:R34),1),ROUND(AVERAGE('Score Sheet'!$I34:R34),1)))</f>
        <v>R</v>
      </c>
      <c r="O34" s="17" t="str">
        <f>IF('Score Sheet'!S34="","R",IF('Race results'!$C$32&gt;0,ROUND(AVERAGE('Score Sheet'!$J34:S34),1),ROUND(AVERAGE('Score Sheet'!$I34:S34),1)))</f>
        <v>R</v>
      </c>
      <c r="P34" s="17" t="str">
        <f>IF('Score Sheet'!T34="","R",IF('Race results'!$C$32&gt;0,ROUND(AVERAGE('Score Sheet'!$J34:T34),1),ROUND(AVERAGE('Score Sheet'!$I34:T34),1)))</f>
        <v>R</v>
      </c>
      <c r="Q34" s="17" t="str">
        <f>IF('Score Sheet'!U34="","R",IF('Race results'!$C$32&gt;0,ROUND(AVERAGE('Score Sheet'!$J34:U34),1),ROUND(AVERAGE('Score Sheet'!$I34:U34),1)))</f>
        <v>R</v>
      </c>
      <c r="R34" s="17" t="str">
        <f>IF('Score Sheet'!V34="","R",IF('Race results'!$C$32&gt;0,ROUND(AVERAGE('Score Sheet'!$J34:V34),1),ROUND(AVERAGE('Score Sheet'!$I34:V34),1)))</f>
        <v>R</v>
      </c>
      <c r="S34" s="17" t="str">
        <f>IF('Score Sheet'!W34="","R",IF('Race results'!$C$32&gt;0,ROUND(AVERAGE('Score Sheet'!$J34:W34),1),ROUND(AVERAGE('Score Sheet'!$I34:W34),1)))</f>
        <v>R</v>
      </c>
      <c r="T34" s="17" t="str">
        <f>IF('Score Sheet'!X34="","R",IF('Race results'!$C$32&gt;0,ROUND(AVERAGE('Score Sheet'!$J34:X34),1),ROUND(AVERAGE('Score Sheet'!$I34:X34),1)))</f>
        <v>R</v>
      </c>
      <c r="U34" s="17" t="str">
        <f>IF('Score Sheet'!Y34="","R",IF('Race results'!$C$32&gt;0,ROUND(AVERAGE('Score Sheet'!$J34:Y34),1),ROUND(AVERAGE('Score Sheet'!$I34:Y34),1)))</f>
        <v>R</v>
      </c>
      <c r="V34" s="17" t="str">
        <f>IF('Score Sheet'!Z34="","R",IF('Race results'!$C$32&gt;0,ROUND(AVERAGE('Score Sheet'!$J34:Z34),1),ROUND(AVERAGE('Score Sheet'!$I34:Z34),1)))</f>
        <v>R</v>
      </c>
      <c r="W34" s="17" t="str">
        <f>IF('Score Sheet'!AA34="","R",IF('Race results'!$C$32&gt;0,ROUND(AVERAGE('Score Sheet'!$J34:AA34),1),ROUND(AVERAGE('Score Sheet'!$I34:AA34),1)))</f>
        <v>R</v>
      </c>
      <c r="X34" s="17" t="str">
        <f>IF('Score Sheet'!AB34="","R",IF('Race results'!$C$32&gt;0,ROUND(AVERAGE('Score Sheet'!$J34:AB34),1),ROUND(AVERAGE('Score Sheet'!$I34:AB34),1)))</f>
        <v>R</v>
      </c>
      <c r="Y34" s="17" t="str">
        <f>IF('Score Sheet'!AC34="","R",IF('Race results'!$C$32&gt;0,ROUND(AVERAGE('Score Sheet'!$J34:AC34),1),ROUND(AVERAGE('Score Sheet'!$I34:AC34),1)))</f>
        <v>R</v>
      </c>
      <c r="Z34" s="17" t="str">
        <f>IF('Score Sheet'!AD34="","R",IF('Race results'!$C$32&gt;0,ROUND(AVERAGE('Score Sheet'!$J34:AD34),1),ROUND(AVERAGE('Score Sheet'!$I34:AD34),1)))</f>
        <v>R</v>
      </c>
      <c r="AA34" s="17" t="str">
        <f>IF('Score Sheet'!AE34="","R",IF('Race results'!$C$32&gt;0,ROUND(AVERAGE('Score Sheet'!$J34:AE34),1),ROUND(AVERAGE('Score Sheet'!$I34:AE34),1)))</f>
        <v>R</v>
      </c>
      <c r="AB34" s="17" t="str">
        <f>IF('Score Sheet'!AF34="","R",IF('Race results'!$C$32&gt;0,ROUND(AVERAGE('Score Sheet'!$J34:AF34),1),ROUND(AVERAGE('Score Sheet'!$I34:AF34),1)))</f>
        <v>R</v>
      </c>
      <c r="AC34" s="17" t="str">
        <f>IF('Score Sheet'!AG34="","R",IF('Race results'!$C$32&gt;0,ROUND(AVERAGE('Score Sheet'!$J34:AG34),1),ROUND(AVERAGE('Score Sheet'!$I34:AG34),1)))</f>
        <v>R</v>
      </c>
      <c r="AD34" s="17" t="str">
        <f>IF('Score Sheet'!AH34="","R",IF('Race results'!$C$32&gt;0,ROUND(AVERAGE('Score Sheet'!$J34:AH34),1),ROUND(AVERAGE('Score Sheet'!$I34:AH34),1)))</f>
        <v>R</v>
      </c>
      <c r="AE34" s="17" t="str">
        <f>IF('Score Sheet'!AI34="","R",IF('Race results'!$C$32&gt;0,ROUND(AVERAGE('Score Sheet'!$J34:AI34),1),ROUND(AVERAGE('Score Sheet'!$I34:AI34),1)))</f>
        <v>R</v>
      </c>
      <c r="AF34" s="17" t="str">
        <f>IF('Score Sheet'!AJ34="","R",IF('Race results'!$C$32&gt;0,ROUND(AVERAGE('Score Sheet'!$J34:AJ34),1),ROUND(AVERAGE('Score Sheet'!$I34:AJ34),1)))</f>
        <v>R</v>
      </c>
      <c r="AG34" s="17" t="str">
        <f>IF('Score Sheet'!AK34="","R",IF('Race results'!$C$32&gt;0,ROUND(AVERAGE('Score Sheet'!$J34:AK34),1),ROUND(AVERAGE('Score Sheet'!$I34:AK34),1)))</f>
        <v>R</v>
      </c>
      <c r="AH34" s="17" t="str">
        <f>IF('Score Sheet'!AL34="","R",IF('Race results'!$C$32&gt;0,ROUND(AVERAGE('Score Sheet'!$J34:AL34),1),ROUND(AVERAGE('Score Sheet'!$I34:AL34),1)))</f>
        <v>R</v>
      </c>
      <c r="AI34" s="17" t="str">
        <f>IF('Score Sheet'!AM34="","R",IF('Race results'!$C$32&gt;0,ROUND(AVERAGE('Score Sheet'!$J34:AM34),1),ROUND(AVERAGE('Score Sheet'!$I34:AM34),1)))</f>
        <v>R</v>
      </c>
      <c r="AJ34" s="17" t="str">
        <f>IF('Score Sheet'!AN34="","R",IF('Race results'!$C$32&gt;0,ROUND(AVERAGE('Score Sheet'!$J34:AN34),1),ROUND(AVERAGE('Score Sheet'!$I34:AN34),1)))</f>
        <v>R</v>
      </c>
      <c r="AK34" s="17" t="str">
        <f>IF('Score Sheet'!AO34="","R",IF('Race results'!$C$32&gt;0,ROUND(AVERAGE('Score Sheet'!$J34:AO34),1),ROUND(AVERAGE('Score Sheet'!$I34:AO34),1)))</f>
        <v>R</v>
      </c>
      <c r="AL34" s="17" t="str">
        <f>IF('Score Sheet'!AP34="","R",IF('Race results'!$C$32&gt;0,ROUND(AVERAGE('Score Sheet'!$J34:AP34),1),ROUND(AVERAGE('Score Sheet'!$I34:AP34),1)))</f>
        <v>R</v>
      </c>
      <c r="AM34" s="17" t="str">
        <f>IF('Score Sheet'!AQ34="","R",IF('Race results'!$C$32&gt;0,ROUND(AVERAGE('Score Sheet'!$J34:AQ34),1),ROUND(AVERAGE('Score Sheet'!$I34:AQ34),1)))</f>
        <v>R</v>
      </c>
      <c r="AN34" s="17" t="str">
        <f>IF('Score Sheet'!AR34="","R",IF('Race results'!$C$32&gt;0,ROUND(AVERAGE('Score Sheet'!$J34:AR34),1),ROUND(AVERAGE('Score Sheet'!$I34:AR34),1)))</f>
        <v>R</v>
      </c>
      <c r="AO34" s="17" t="str">
        <f>IF('Score Sheet'!AS34="","R",IF('Race results'!$C$32&gt;0,ROUND(AVERAGE('Score Sheet'!$J34:AS34),1),ROUND(AVERAGE('Score Sheet'!$I34:AS34),1)))</f>
        <v>R</v>
      </c>
      <c r="AP34" s="17" t="str">
        <f>IF('Score Sheet'!AT34="","R",IF('Race results'!$C$32&gt;0,ROUND(AVERAGE('Score Sheet'!$J34:AT34),1),ROUND(AVERAGE('Score Sheet'!$I34:AT34),1)))</f>
        <v>R</v>
      </c>
      <c r="AQ34" s="17" t="str">
        <f>IF('Score Sheet'!AU34="","R",IF('Race results'!$C$32&gt;0,ROUND(AVERAGE('Score Sheet'!$J34:AU34),1),ROUND(AVERAGE('Score Sheet'!$I34:AU34),1)))</f>
        <v>R</v>
      </c>
      <c r="AR34" s="17" t="str">
        <f>IF('Score Sheet'!AV34="","R",IF('Race results'!$C$32&gt;0,ROUND(AVERAGE('Score Sheet'!$J34:AV34),1),ROUND(AVERAGE('Score Sheet'!$I34:AV34),1)))</f>
        <v>R</v>
      </c>
      <c r="AT34" s="62" t="str">
        <f t="shared" si="0"/>
        <v/>
      </c>
      <c r="AU34" s="17" t="str">
        <f>IF(C34="","",IF('Race results'!$C$7&lt;1, "E", IF('Race results'!$C$32&gt;0,IF(COUNT(AY34:CL34)&lt;1,"R",ROUND(AVERAGE(AY34:CL34),1)),IF(COUNT(AX34:CL34)&lt;1,"R",ROUND(AVERAGE(AX34:CL34),1)))))</f>
        <v/>
      </c>
      <c r="AV34" s="12"/>
      <c r="AX34" s="12" t="str">
        <f t="shared" si="1"/>
        <v/>
      </c>
      <c r="AY34" s="12" t="str">
        <f t="shared" si="2"/>
        <v/>
      </c>
      <c r="AZ34" s="12" t="str">
        <f t="shared" si="3"/>
        <v/>
      </c>
      <c r="BA34" s="12" t="str">
        <f t="shared" si="4"/>
        <v/>
      </c>
      <c r="BB34" s="12" t="str">
        <f t="shared" si="5"/>
        <v/>
      </c>
      <c r="BC34" s="12" t="str">
        <f t="shared" si="6"/>
        <v/>
      </c>
      <c r="BD34" s="12" t="str">
        <f t="shared" si="7"/>
        <v/>
      </c>
      <c r="BE34" s="12" t="str">
        <f t="shared" si="8"/>
        <v/>
      </c>
      <c r="BF34" s="12" t="str">
        <f t="shared" si="9"/>
        <v/>
      </c>
      <c r="BG34" s="12" t="str">
        <f t="shared" si="10"/>
        <v/>
      </c>
      <c r="BH34" s="12" t="str">
        <f t="shared" si="11"/>
        <v/>
      </c>
      <c r="BI34" s="12" t="str">
        <f t="shared" si="12"/>
        <v/>
      </c>
      <c r="BJ34" s="12" t="str">
        <f t="shared" si="13"/>
        <v/>
      </c>
      <c r="BK34" s="12" t="str">
        <f t="shared" si="14"/>
        <v/>
      </c>
      <c r="BL34" s="12" t="str">
        <f t="shared" si="15"/>
        <v/>
      </c>
      <c r="BM34" s="12" t="str">
        <f t="shared" si="16"/>
        <v/>
      </c>
      <c r="BN34" s="12" t="str">
        <f t="shared" si="17"/>
        <v/>
      </c>
      <c r="BO34" s="12" t="str">
        <f t="shared" si="18"/>
        <v/>
      </c>
      <c r="BP34" s="12" t="str">
        <f t="shared" si="19"/>
        <v/>
      </c>
      <c r="BQ34" s="12" t="str">
        <f t="shared" si="20"/>
        <v/>
      </c>
      <c r="BR34" s="12" t="str">
        <f t="shared" si="21"/>
        <v/>
      </c>
      <c r="BS34" s="12" t="str">
        <f t="shared" si="22"/>
        <v/>
      </c>
      <c r="BT34" s="12" t="str">
        <f t="shared" si="23"/>
        <v/>
      </c>
      <c r="BU34" s="12" t="str">
        <f t="shared" si="24"/>
        <v/>
      </c>
      <c r="BV34" s="12" t="str">
        <f t="shared" si="25"/>
        <v/>
      </c>
      <c r="BW34" s="12" t="str">
        <f t="shared" si="26"/>
        <v/>
      </c>
      <c r="BX34" s="12" t="str">
        <f t="shared" si="27"/>
        <v/>
      </c>
      <c r="BY34" s="12" t="str">
        <f t="shared" si="28"/>
        <v/>
      </c>
      <c r="BZ34" s="12" t="str">
        <f t="shared" si="29"/>
        <v/>
      </c>
      <c r="CA34" s="12" t="str">
        <f t="shared" si="30"/>
        <v/>
      </c>
      <c r="CB34" s="12" t="str">
        <f t="shared" si="31"/>
        <v/>
      </c>
      <c r="CC34" s="12" t="str">
        <f t="shared" si="32"/>
        <v/>
      </c>
      <c r="CD34" s="12" t="str">
        <f t="shared" si="33"/>
        <v/>
      </c>
      <c r="CE34" s="12" t="str">
        <f t="shared" si="34"/>
        <v/>
      </c>
      <c r="CF34" s="12" t="str">
        <f t="shared" si="35"/>
        <v/>
      </c>
      <c r="CG34" s="12" t="str">
        <f t="shared" si="36"/>
        <v/>
      </c>
      <c r="CH34" s="12" t="str">
        <f t="shared" si="37"/>
        <v/>
      </c>
      <c r="CI34" s="12" t="str">
        <f t="shared" si="38"/>
        <v/>
      </c>
      <c r="CJ34" s="12" t="str">
        <f t="shared" si="39"/>
        <v/>
      </c>
      <c r="CK34" s="12" t="str">
        <f t="shared" si="40"/>
        <v/>
      </c>
      <c r="CL34" s="12" t="str">
        <f t="shared" si="41"/>
        <v/>
      </c>
    </row>
    <row r="35" spans="2:90">
      <c r="B35" s="12">
        <v>26</v>
      </c>
      <c r="C35" s="62" t="str">
        <f>IF('Score Sheet'!C35="","",'Score Sheet'!C35)</f>
        <v/>
      </c>
      <c r="D35" s="12" t="str">
        <f>'Race results'!$F$159</f>
        <v>DAFT!</v>
      </c>
      <c r="E35" s="12" t="str">
        <f>'Race results'!$F$159</f>
        <v>DAFT!</v>
      </c>
      <c r="F35" s="17" t="str">
        <f>IF('Score Sheet'!J35="","R",IF('Race results'!$C$32&gt;0,'Race results'!$F$159,ROUND(AVERAGE('Score Sheet'!$I35:J35),1)))</f>
        <v>R</v>
      </c>
      <c r="G35" s="17" t="str">
        <f>IF('Score Sheet'!K35="","R",IF('Race results'!$C$32&gt;0,ROUND(AVERAGE('Score Sheet'!$J35:K35),1),ROUND(AVERAGE('Score Sheet'!$I35:K35),1)))</f>
        <v>R</v>
      </c>
      <c r="H35" s="17" t="str">
        <f>IF('Score Sheet'!L35="","R",IF('Race results'!$C$32&gt;0,ROUND(AVERAGE('Score Sheet'!$J35:L35),1),ROUND(AVERAGE('Score Sheet'!$I35:L35),1)))</f>
        <v>R</v>
      </c>
      <c r="I35" s="17" t="str">
        <f>IF('Score Sheet'!M35="","R",IF('Race results'!$C$32&gt;0,ROUND(AVERAGE('Score Sheet'!$J35:M35),1),ROUND(AVERAGE('Score Sheet'!$I35:M35),1)))</f>
        <v>R</v>
      </c>
      <c r="J35" s="17" t="str">
        <f>IF('Score Sheet'!N35="","R",IF('Race results'!$C$32&gt;0,ROUND(AVERAGE('Score Sheet'!$J35:N35),1),ROUND(AVERAGE('Score Sheet'!$I35:N35),1)))</f>
        <v>R</v>
      </c>
      <c r="K35" s="17" t="str">
        <f>IF('Score Sheet'!O35="","R",IF('Race results'!$C$32&gt;0,ROUND(AVERAGE('Score Sheet'!$J35:O35),1),ROUND(AVERAGE('Score Sheet'!$I35:O35),1)))</f>
        <v>R</v>
      </c>
      <c r="L35" s="17" t="str">
        <f>IF('Score Sheet'!P35="","R",IF('Race results'!$C$32&gt;0,ROUND(AVERAGE('Score Sheet'!$J35:P35),1),ROUND(AVERAGE('Score Sheet'!$I35:P35),1)))</f>
        <v>R</v>
      </c>
      <c r="M35" s="17" t="str">
        <f>IF('Score Sheet'!Q35="","R",IF('Race results'!$C$32&gt;0,ROUND(AVERAGE('Score Sheet'!$J35:Q35),1),ROUND(AVERAGE('Score Sheet'!$I35:Q35),1)))</f>
        <v>R</v>
      </c>
      <c r="N35" s="17" t="str">
        <f>IF('Score Sheet'!R35="","R",IF('Race results'!$C$32&gt;0,ROUND(AVERAGE('Score Sheet'!$J35:R35),1),ROUND(AVERAGE('Score Sheet'!$I35:R35),1)))</f>
        <v>R</v>
      </c>
      <c r="O35" s="17" t="str">
        <f>IF('Score Sheet'!S35="","R",IF('Race results'!$C$32&gt;0,ROUND(AVERAGE('Score Sheet'!$J35:S35),1),ROUND(AVERAGE('Score Sheet'!$I35:S35),1)))</f>
        <v>R</v>
      </c>
      <c r="P35" s="17" t="str">
        <f>IF('Score Sheet'!T35="","R",IF('Race results'!$C$32&gt;0,ROUND(AVERAGE('Score Sheet'!$J35:T35),1),ROUND(AVERAGE('Score Sheet'!$I35:T35),1)))</f>
        <v>R</v>
      </c>
      <c r="Q35" s="17" t="str">
        <f>IF('Score Sheet'!U35="","R",IF('Race results'!$C$32&gt;0,ROUND(AVERAGE('Score Sheet'!$J35:U35),1),ROUND(AVERAGE('Score Sheet'!$I35:U35),1)))</f>
        <v>R</v>
      </c>
      <c r="R35" s="17" t="str">
        <f>IF('Score Sheet'!V35="","R",IF('Race results'!$C$32&gt;0,ROUND(AVERAGE('Score Sheet'!$J35:V35),1),ROUND(AVERAGE('Score Sheet'!$I35:V35),1)))</f>
        <v>R</v>
      </c>
      <c r="S35" s="17" t="str">
        <f>IF('Score Sheet'!W35="","R",IF('Race results'!$C$32&gt;0,ROUND(AVERAGE('Score Sheet'!$J35:W35),1),ROUND(AVERAGE('Score Sheet'!$I35:W35),1)))</f>
        <v>R</v>
      </c>
      <c r="T35" s="17" t="str">
        <f>IF('Score Sheet'!X35="","R",IF('Race results'!$C$32&gt;0,ROUND(AVERAGE('Score Sheet'!$J35:X35),1),ROUND(AVERAGE('Score Sheet'!$I35:X35),1)))</f>
        <v>R</v>
      </c>
      <c r="U35" s="17" t="str">
        <f>IF('Score Sheet'!Y35="","R",IF('Race results'!$C$32&gt;0,ROUND(AVERAGE('Score Sheet'!$J35:Y35),1),ROUND(AVERAGE('Score Sheet'!$I35:Y35),1)))</f>
        <v>R</v>
      </c>
      <c r="V35" s="17" t="str">
        <f>IF('Score Sheet'!Z35="","R",IF('Race results'!$C$32&gt;0,ROUND(AVERAGE('Score Sheet'!$J35:Z35),1),ROUND(AVERAGE('Score Sheet'!$I35:Z35),1)))</f>
        <v>R</v>
      </c>
      <c r="W35" s="17" t="str">
        <f>IF('Score Sheet'!AA35="","R",IF('Race results'!$C$32&gt;0,ROUND(AVERAGE('Score Sheet'!$J35:AA35),1),ROUND(AVERAGE('Score Sheet'!$I35:AA35),1)))</f>
        <v>R</v>
      </c>
      <c r="X35" s="17" t="str">
        <f>IF('Score Sheet'!AB35="","R",IF('Race results'!$C$32&gt;0,ROUND(AVERAGE('Score Sheet'!$J35:AB35),1),ROUND(AVERAGE('Score Sheet'!$I35:AB35),1)))</f>
        <v>R</v>
      </c>
      <c r="Y35" s="17" t="str">
        <f>IF('Score Sheet'!AC35="","R",IF('Race results'!$C$32&gt;0,ROUND(AVERAGE('Score Sheet'!$J35:AC35),1),ROUND(AVERAGE('Score Sheet'!$I35:AC35),1)))</f>
        <v>R</v>
      </c>
      <c r="Z35" s="17" t="str">
        <f>IF('Score Sheet'!AD35="","R",IF('Race results'!$C$32&gt;0,ROUND(AVERAGE('Score Sheet'!$J35:AD35),1),ROUND(AVERAGE('Score Sheet'!$I35:AD35),1)))</f>
        <v>R</v>
      </c>
      <c r="AA35" s="17" t="str">
        <f>IF('Score Sheet'!AE35="","R",IF('Race results'!$C$32&gt;0,ROUND(AVERAGE('Score Sheet'!$J35:AE35),1),ROUND(AVERAGE('Score Sheet'!$I35:AE35),1)))</f>
        <v>R</v>
      </c>
      <c r="AB35" s="17" t="str">
        <f>IF('Score Sheet'!AF35="","R",IF('Race results'!$C$32&gt;0,ROUND(AVERAGE('Score Sheet'!$J35:AF35),1),ROUND(AVERAGE('Score Sheet'!$I35:AF35),1)))</f>
        <v>R</v>
      </c>
      <c r="AC35" s="17" t="str">
        <f>IF('Score Sheet'!AG35="","R",IF('Race results'!$C$32&gt;0,ROUND(AVERAGE('Score Sheet'!$J35:AG35),1),ROUND(AVERAGE('Score Sheet'!$I35:AG35),1)))</f>
        <v>R</v>
      </c>
      <c r="AD35" s="17" t="str">
        <f>IF('Score Sheet'!AH35="","R",IF('Race results'!$C$32&gt;0,ROUND(AVERAGE('Score Sheet'!$J35:AH35),1),ROUND(AVERAGE('Score Sheet'!$I35:AH35),1)))</f>
        <v>R</v>
      </c>
      <c r="AE35" s="17" t="str">
        <f>IF('Score Sheet'!AI35="","R",IF('Race results'!$C$32&gt;0,ROUND(AVERAGE('Score Sheet'!$J35:AI35),1),ROUND(AVERAGE('Score Sheet'!$I35:AI35),1)))</f>
        <v>R</v>
      </c>
      <c r="AF35" s="17" t="str">
        <f>IF('Score Sheet'!AJ35="","R",IF('Race results'!$C$32&gt;0,ROUND(AVERAGE('Score Sheet'!$J35:AJ35),1),ROUND(AVERAGE('Score Sheet'!$I35:AJ35),1)))</f>
        <v>R</v>
      </c>
      <c r="AG35" s="17" t="str">
        <f>IF('Score Sheet'!AK35="","R",IF('Race results'!$C$32&gt;0,ROUND(AVERAGE('Score Sheet'!$J35:AK35),1),ROUND(AVERAGE('Score Sheet'!$I35:AK35),1)))</f>
        <v>R</v>
      </c>
      <c r="AH35" s="17" t="str">
        <f>IF('Score Sheet'!AL35="","R",IF('Race results'!$C$32&gt;0,ROUND(AVERAGE('Score Sheet'!$J35:AL35),1),ROUND(AVERAGE('Score Sheet'!$I35:AL35),1)))</f>
        <v>R</v>
      </c>
      <c r="AI35" s="17" t="str">
        <f>IF('Score Sheet'!AM35="","R",IF('Race results'!$C$32&gt;0,ROUND(AVERAGE('Score Sheet'!$J35:AM35),1),ROUND(AVERAGE('Score Sheet'!$I35:AM35),1)))</f>
        <v>R</v>
      </c>
      <c r="AJ35" s="17" t="str">
        <f>IF('Score Sheet'!AN35="","R",IF('Race results'!$C$32&gt;0,ROUND(AVERAGE('Score Sheet'!$J35:AN35),1),ROUND(AVERAGE('Score Sheet'!$I35:AN35),1)))</f>
        <v>R</v>
      </c>
      <c r="AK35" s="17" t="str">
        <f>IF('Score Sheet'!AO35="","R",IF('Race results'!$C$32&gt;0,ROUND(AVERAGE('Score Sheet'!$J35:AO35),1),ROUND(AVERAGE('Score Sheet'!$I35:AO35),1)))</f>
        <v>R</v>
      </c>
      <c r="AL35" s="17" t="str">
        <f>IF('Score Sheet'!AP35="","R",IF('Race results'!$C$32&gt;0,ROUND(AVERAGE('Score Sheet'!$J35:AP35),1),ROUND(AVERAGE('Score Sheet'!$I35:AP35),1)))</f>
        <v>R</v>
      </c>
      <c r="AM35" s="17" t="str">
        <f>IF('Score Sheet'!AQ35="","R",IF('Race results'!$C$32&gt;0,ROUND(AVERAGE('Score Sheet'!$J35:AQ35),1),ROUND(AVERAGE('Score Sheet'!$I35:AQ35),1)))</f>
        <v>R</v>
      </c>
      <c r="AN35" s="17" t="str">
        <f>IF('Score Sheet'!AR35="","R",IF('Race results'!$C$32&gt;0,ROUND(AVERAGE('Score Sheet'!$J35:AR35),1),ROUND(AVERAGE('Score Sheet'!$I35:AR35),1)))</f>
        <v>R</v>
      </c>
      <c r="AO35" s="17" t="str">
        <f>IF('Score Sheet'!AS35="","R",IF('Race results'!$C$32&gt;0,ROUND(AVERAGE('Score Sheet'!$J35:AS35),1),ROUND(AVERAGE('Score Sheet'!$I35:AS35),1)))</f>
        <v>R</v>
      </c>
      <c r="AP35" s="17" t="str">
        <f>IF('Score Sheet'!AT35="","R",IF('Race results'!$C$32&gt;0,ROUND(AVERAGE('Score Sheet'!$J35:AT35),1),ROUND(AVERAGE('Score Sheet'!$I35:AT35),1)))</f>
        <v>R</v>
      </c>
      <c r="AQ35" s="17" t="str">
        <f>IF('Score Sheet'!AU35="","R",IF('Race results'!$C$32&gt;0,ROUND(AVERAGE('Score Sheet'!$J35:AU35),1),ROUND(AVERAGE('Score Sheet'!$I35:AU35),1)))</f>
        <v>R</v>
      </c>
      <c r="AR35" s="17" t="str">
        <f>IF('Score Sheet'!AV35="","R",IF('Race results'!$C$32&gt;0,ROUND(AVERAGE('Score Sheet'!$J35:AV35),1),ROUND(AVERAGE('Score Sheet'!$I35:AV35),1)))</f>
        <v>R</v>
      </c>
      <c r="AT35" s="62" t="str">
        <f t="shared" si="0"/>
        <v/>
      </c>
      <c r="AU35" s="17" t="str">
        <f>IF(C35="","",IF('Race results'!$C$7&lt;1, "E", IF('Race results'!$C$32&gt;0,IF(COUNT(AY35:CL35)&lt;1,"R",ROUND(AVERAGE(AY35:CL35),1)),IF(COUNT(AX35:CL35)&lt;1,"R",ROUND(AVERAGE(AX35:CL35),1)))))</f>
        <v/>
      </c>
      <c r="AV35" s="12"/>
      <c r="AX35" s="12" t="str">
        <f t="shared" si="1"/>
        <v/>
      </c>
      <c r="AY35" s="12" t="str">
        <f t="shared" si="2"/>
        <v/>
      </c>
      <c r="AZ35" s="12" t="str">
        <f t="shared" si="3"/>
        <v/>
      </c>
      <c r="BA35" s="12" t="str">
        <f t="shared" si="4"/>
        <v/>
      </c>
      <c r="BB35" s="12" t="str">
        <f t="shared" si="5"/>
        <v/>
      </c>
      <c r="BC35" s="12" t="str">
        <f t="shared" si="6"/>
        <v/>
      </c>
      <c r="BD35" s="12" t="str">
        <f t="shared" si="7"/>
        <v/>
      </c>
      <c r="BE35" s="12" t="str">
        <f t="shared" si="8"/>
        <v/>
      </c>
      <c r="BF35" s="12" t="str">
        <f t="shared" si="9"/>
        <v/>
      </c>
      <c r="BG35" s="12" t="str">
        <f t="shared" si="10"/>
        <v/>
      </c>
      <c r="BH35" s="12" t="str">
        <f t="shared" si="11"/>
        <v/>
      </c>
      <c r="BI35" s="12" t="str">
        <f t="shared" si="12"/>
        <v/>
      </c>
      <c r="BJ35" s="12" t="str">
        <f t="shared" si="13"/>
        <v/>
      </c>
      <c r="BK35" s="12" t="str">
        <f t="shared" si="14"/>
        <v/>
      </c>
      <c r="BL35" s="12" t="str">
        <f t="shared" si="15"/>
        <v/>
      </c>
      <c r="BM35" s="12" t="str">
        <f t="shared" si="16"/>
        <v/>
      </c>
      <c r="BN35" s="12" t="str">
        <f t="shared" si="17"/>
        <v/>
      </c>
      <c r="BO35" s="12" t="str">
        <f t="shared" si="18"/>
        <v/>
      </c>
      <c r="BP35" s="12" t="str">
        <f t="shared" si="19"/>
        <v/>
      </c>
      <c r="BQ35" s="12" t="str">
        <f t="shared" si="20"/>
        <v/>
      </c>
      <c r="BR35" s="12" t="str">
        <f t="shared" si="21"/>
        <v/>
      </c>
      <c r="BS35" s="12" t="str">
        <f t="shared" si="22"/>
        <v/>
      </c>
      <c r="BT35" s="12" t="str">
        <f t="shared" si="23"/>
        <v/>
      </c>
      <c r="BU35" s="12" t="str">
        <f t="shared" si="24"/>
        <v/>
      </c>
      <c r="BV35" s="12" t="str">
        <f t="shared" si="25"/>
        <v/>
      </c>
      <c r="BW35" s="12" t="str">
        <f t="shared" si="26"/>
        <v/>
      </c>
      <c r="BX35" s="12" t="str">
        <f t="shared" si="27"/>
        <v/>
      </c>
      <c r="BY35" s="12" t="str">
        <f t="shared" si="28"/>
        <v/>
      </c>
      <c r="BZ35" s="12" t="str">
        <f t="shared" si="29"/>
        <v/>
      </c>
      <c r="CA35" s="12" t="str">
        <f t="shared" si="30"/>
        <v/>
      </c>
      <c r="CB35" s="12" t="str">
        <f t="shared" si="31"/>
        <v/>
      </c>
      <c r="CC35" s="12" t="str">
        <f t="shared" si="32"/>
        <v/>
      </c>
      <c r="CD35" s="12" t="str">
        <f t="shared" si="33"/>
        <v/>
      </c>
      <c r="CE35" s="12" t="str">
        <f t="shared" si="34"/>
        <v/>
      </c>
      <c r="CF35" s="12" t="str">
        <f t="shared" si="35"/>
        <v/>
      </c>
      <c r="CG35" s="12" t="str">
        <f t="shared" si="36"/>
        <v/>
      </c>
      <c r="CH35" s="12" t="str">
        <f t="shared" si="37"/>
        <v/>
      </c>
      <c r="CI35" s="12" t="str">
        <f t="shared" si="38"/>
        <v/>
      </c>
      <c r="CJ35" s="12" t="str">
        <f t="shared" si="39"/>
        <v/>
      </c>
      <c r="CK35" s="12" t="str">
        <f t="shared" si="40"/>
        <v/>
      </c>
      <c r="CL35" s="12" t="str">
        <f t="shared" si="41"/>
        <v/>
      </c>
    </row>
    <row r="36" spans="2:90">
      <c r="B36" s="12">
        <v>27</v>
      </c>
      <c r="C36" s="62" t="str">
        <f>IF('Score Sheet'!C36="","",'Score Sheet'!C36)</f>
        <v/>
      </c>
      <c r="D36" s="12" t="str">
        <f>'Race results'!$F$159</f>
        <v>DAFT!</v>
      </c>
      <c r="E36" s="12" t="str">
        <f>'Race results'!$F$159</f>
        <v>DAFT!</v>
      </c>
      <c r="F36" s="17" t="str">
        <f>IF('Score Sheet'!J36="","R",IF('Race results'!$C$32&gt;0,'Race results'!$F$159,ROUND(AVERAGE('Score Sheet'!$I36:J36),1)))</f>
        <v>R</v>
      </c>
      <c r="G36" s="17" t="str">
        <f>IF('Score Sheet'!K36="","R",IF('Race results'!$C$32&gt;0,ROUND(AVERAGE('Score Sheet'!$J36:K36),1),ROUND(AVERAGE('Score Sheet'!$I36:K36),1)))</f>
        <v>R</v>
      </c>
      <c r="H36" s="17" t="str">
        <f>IF('Score Sheet'!L36="","R",IF('Race results'!$C$32&gt;0,ROUND(AVERAGE('Score Sheet'!$J36:L36),1),ROUND(AVERAGE('Score Sheet'!$I36:L36),1)))</f>
        <v>R</v>
      </c>
      <c r="I36" s="17" t="str">
        <f>IF('Score Sheet'!M36="","R",IF('Race results'!$C$32&gt;0,ROUND(AVERAGE('Score Sheet'!$J36:M36),1),ROUND(AVERAGE('Score Sheet'!$I36:M36),1)))</f>
        <v>R</v>
      </c>
      <c r="J36" s="17" t="str">
        <f>IF('Score Sheet'!N36="","R",IF('Race results'!$C$32&gt;0,ROUND(AVERAGE('Score Sheet'!$J36:N36),1),ROUND(AVERAGE('Score Sheet'!$I36:N36),1)))</f>
        <v>R</v>
      </c>
      <c r="K36" s="17" t="str">
        <f>IF('Score Sheet'!O36="","R",IF('Race results'!$C$32&gt;0,ROUND(AVERAGE('Score Sheet'!$J36:O36),1),ROUND(AVERAGE('Score Sheet'!$I36:O36),1)))</f>
        <v>R</v>
      </c>
      <c r="L36" s="17" t="str">
        <f>IF('Score Sheet'!P36="","R",IF('Race results'!$C$32&gt;0,ROUND(AVERAGE('Score Sheet'!$J36:P36),1),ROUND(AVERAGE('Score Sheet'!$I36:P36),1)))</f>
        <v>R</v>
      </c>
      <c r="M36" s="17" t="str">
        <f>IF('Score Sheet'!Q36="","R",IF('Race results'!$C$32&gt;0,ROUND(AVERAGE('Score Sheet'!$J36:Q36),1),ROUND(AVERAGE('Score Sheet'!$I36:Q36),1)))</f>
        <v>R</v>
      </c>
      <c r="N36" s="17" t="str">
        <f>IF('Score Sheet'!R36="","R",IF('Race results'!$C$32&gt;0,ROUND(AVERAGE('Score Sheet'!$J36:R36),1),ROUND(AVERAGE('Score Sheet'!$I36:R36),1)))</f>
        <v>R</v>
      </c>
      <c r="O36" s="17" t="str">
        <f>IF('Score Sheet'!S36="","R",IF('Race results'!$C$32&gt;0,ROUND(AVERAGE('Score Sheet'!$J36:S36),1),ROUND(AVERAGE('Score Sheet'!$I36:S36),1)))</f>
        <v>R</v>
      </c>
      <c r="P36" s="17" t="str">
        <f>IF('Score Sheet'!T36="","R",IF('Race results'!$C$32&gt;0,ROUND(AVERAGE('Score Sheet'!$J36:T36),1),ROUND(AVERAGE('Score Sheet'!$I36:T36),1)))</f>
        <v>R</v>
      </c>
      <c r="Q36" s="17" t="str">
        <f>IF('Score Sheet'!U36="","R",IF('Race results'!$C$32&gt;0,ROUND(AVERAGE('Score Sheet'!$J36:U36),1),ROUND(AVERAGE('Score Sheet'!$I36:U36),1)))</f>
        <v>R</v>
      </c>
      <c r="R36" s="17" t="str">
        <f>IF('Score Sheet'!V36="","R",IF('Race results'!$C$32&gt;0,ROUND(AVERAGE('Score Sheet'!$J36:V36),1),ROUND(AVERAGE('Score Sheet'!$I36:V36),1)))</f>
        <v>R</v>
      </c>
      <c r="S36" s="17" t="str">
        <f>IF('Score Sheet'!W36="","R",IF('Race results'!$C$32&gt;0,ROUND(AVERAGE('Score Sheet'!$J36:W36),1),ROUND(AVERAGE('Score Sheet'!$I36:W36),1)))</f>
        <v>R</v>
      </c>
      <c r="T36" s="17" t="str">
        <f>IF('Score Sheet'!X36="","R",IF('Race results'!$C$32&gt;0,ROUND(AVERAGE('Score Sheet'!$J36:X36),1),ROUND(AVERAGE('Score Sheet'!$I36:X36),1)))</f>
        <v>R</v>
      </c>
      <c r="U36" s="17" t="str">
        <f>IF('Score Sheet'!Y36="","R",IF('Race results'!$C$32&gt;0,ROUND(AVERAGE('Score Sheet'!$J36:Y36),1),ROUND(AVERAGE('Score Sheet'!$I36:Y36),1)))</f>
        <v>R</v>
      </c>
      <c r="V36" s="17" t="str">
        <f>IF('Score Sheet'!Z36="","R",IF('Race results'!$C$32&gt;0,ROUND(AVERAGE('Score Sheet'!$J36:Z36),1),ROUND(AVERAGE('Score Sheet'!$I36:Z36),1)))</f>
        <v>R</v>
      </c>
      <c r="W36" s="17" t="str">
        <f>IF('Score Sheet'!AA36="","R",IF('Race results'!$C$32&gt;0,ROUND(AVERAGE('Score Sheet'!$J36:AA36),1),ROUND(AVERAGE('Score Sheet'!$I36:AA36),1)))</f>
        <v>R</v>
      </c>
      <c r="X36" s="17" t="str">
        <f>IF('Score Sheet'!AB36="","R",IF('Race results'!$C$32&gt;0,ROUND(AVERAGE('Score Sheet'!$J36:AB36),1),ROUND(AVERAGE('Score Sheet'!$I36:AB36),1)))</f>
        <v>R</v>
      </c>
      <c r="Y36" s="17" t="str">
        <f>IF('Score Sheet'!AC36="","R",IF('Race results'!$C$32&gt;0,ROUND(AVERAGE('Score Sheet'!$J36:AC36),1),ROUND(AVERAGE('Score Sheet'!$I36:AC36),1)))</f>
        <v>R</v>
      </c>
      <c r="Z36" s="17" t="str">
        <f>IF('Score Sheet'!AD36="","R",IF('Race results'!$C$32&gt;0,ROUND(AVERAGE('Score Sheet'!$J36:AD36),1),ROUND(AVERAGE('Score Sheet'!$I36:AD36),1)))</f>
        <v>R</v>
      </c>
      <c r="AA36" s="17" t="str">
        <f>IF('Score Sheet'!AE36="","R",IF('Race results'!$C$32&gt;0,ROUND(AVERAGE('Score Sheet'!$J36:AE36),1),ROUND(AVERAGE('Score Sheet'!$I36:AE36),1)))</f>
        <v>R</v>
      </c>
      <c r="AB36" s="17" t="str">
        <f>IF('Score Sheet'!AF36="","R",IF('Race results'!$C$32&gt;0,ROUND(AVERAGE('Score Sheet'!$J36:AF36),1),ROUND(AVERAGE('Score Sheet'!$I36:AF36),1)))</f>
        <v>R</v>
      </c>
      <c r="AC36" s="17" t="str">
        <f>IF('Score Sheet'!AG36="","R",IF('Race results'!$C$32&gt;0,ROUND(AVERAGE('Score Sheet'!$J36:AG36),1),ROUND(AVERAGE('Score Sheet'!$I36:AG36),1)))</f>
        <v>R</v>
      </c>
      <c r="AD36" s="17" t="str">
        <f>IF('Score Sheet'!AH36="","R",IF('Race results'!$C$32&gt;0,ROUND(AVERAGE('Score Sheet'!$J36:AH36),1),ROUND(AVERAGE('Score Sheet'!$I36:AH36),1)))</f>
        <v>R</v>
      </c>
      <c r="AE36" s="17" t="str">
        <f>IF('Score Sheet'!AI36="","R",IF('Race results'!$C$32&gt;0,ROUND(AVERAGE('Score Sheet'!$J36:AI36),1),ROUND(AVERAGE('Score Sheet'!$I36:AI36),1)))</f>
        <v>R</v>
      </c>
      <c r="AF36" s="17" t="str">
        <f>IF('Score Sheet'!AJ36="","R",IF('Race results'!$C$32&gt;0,ROUND(AVERAGE('Score Sheet'!$J36:AJ36),1),ROUND(AVERAGE('Score Sheet'!$I36:AJ36),1)))</f>
        <v>R</v>
      </c>
      <c r="AG36" s="17" t="str">
        <f>IF('Score Sheet'!AK36="","R",IF('Race results'!$C$32&gt;0,ROUND(AVERAGE('Score Sheet'!$J36:AK36),1),ROUND(AVERAGE('Score Sheet'!$I36:AK36),1)))</f>
        <v>R</v>
      </c>
      <c r="AH36" s="17" t="str">
        <f>IF('Score Sheet'!AL36="","R",IF('Race results'!$C$32&gt;0,ROUND(AVERAGE('Score Sheet'!$J36:AL36),1),ROUND(AVERAGE('Score Sheet'!$I36:AL36),1)))</f>
        <v>R</v>
      </c>
      <c r="AI36" s="17" t="str">
        <f>IF('Score Sheet'!AM36="","R",IF('Race results'!$C$32&gt;0,ROUND(AVERAGE('Score Sheet'!$J36:AM36),1),ROUND(AVERAGE('Score Sheet'!$I36:AM36),1)))</f>
        <v>R</v>
      </c>
      <c r="AJ36" s="17" t="str">
        <f>IF('Score Sheet'!AN36="","R",IF('Race results'!$C$32&gt;0,ROUND(AVERAGE('Score Sheet'!$J36:AN36),1),ROUND(AVERAGE('Score Sheet'!$I36:AN36),1)))</f>
        <v>R</v>
      </c>
      <c r="AK36" s="17" t="str">
        <f>IF('Score Sheet'!AO36="","R",IF('Race results'!$C$32&gt;0,ROUND(AVERAGE('Score Sheet'!$J36:AO36),1),ROUND(AVERAGE('Score Sheet'!$I36:AO36),1)))</f>
        <v>R</v>
      </c>
      <c r="AL36" s="17" t="str">
        <f>IF('Score Sheet'!AP36="","R",IF('Race results'!$C$32&gt;0,ROUND(AVERAGE('Score Sheet'!$J36:AP36),1),ROUND(AVERAGE('Score Sheet'!$I36:AP36),1)))</f>
        <v>R</v>
      </c>
      <c r="AM36" s="17" t="str">
        <f>IF('Score Sheet'!AQ36="","R",IF('Race results'!$C$32&gt;0,ROUND(AVERAGE('Score Sheet'!$J36:AQ36),1),ROUND(AVERAGE('Score Sheet'!$I36:AQ36),1)))</f>
        <v>R</v>
      </c>
      <c r="AN36" s="17" t="str">
        <f>IF('Score Sheet'!AR36="","R",IF('Race results'!$C$32&gt;0,ROUND(AVERAGE('Score Sheet'!$J36:AR36),1),ROUND(AVERAGE('Score Sheet'!$I36:AR36),1)))</f>
        <v>R</v>
      </c>
      <c r="AO36" s="17" t="str">
        <f>IF('Score Sheet'!AS36="","R",IF('Race results'!$C$32&gt;0,ROUND(AVERAGE('Score Sheet'!$J36:AS36),1),ROUND(AVERAGE('Score Sheet'!$I36:AS36),1)))</f>
        <v>R</v>
      </c>
      <c r="AP36" s="17" t="str">
        <f>IF('Score Sheet'!AT36="","R",IF('Race results'!$C$32&gt;0,ROUND(AVERAGE('Score Sheet'!$J36:AT36),1),ROUND(AVERAGE('Score Sheet'!$I36:AT36),1)))</f>
        <v>R</v>
      </c>
      <c r="AQ36" s="17" t="str">
        <f>IF('Score Sheet'!AU36="","R",IF('Race results'!$C$32&gt;0,ROUND(AVERAGE('Score Sheet'!$J36:AU36),1),ROUND(AVERAGE('Score Sheet'!$I36:AU36),1)))</f>
        <v>R</v>
      </c>
      <c r="AR36" s="17" t="str">
        <f>IF('Score Sheet'!AV36="","R",IF('Race results'!$C$32&gt;0,ROUND(AVERAGE('Score Sheet'!$J36:AV36),1),ROUND(AVERAGE('Score Sheet'!$I36:AV36),1)))</f>
        <v>R</v>
      </c>
      <c r="AT36" s="62" t="str">
        <f t="shared" si="0"/>
        <v/>
      </c>
      <c r="AU36" s="17" t="str">
        <f>IF(C36="","",IF('Race results'!$C$7&lt;1, "E", IF('Race results'!$C$32&gt;0,IF(COUNT(AY36:CL36)&lt;1,"R",ROUND(AVERAGE(AY36:CL36),1)),IF(COUNT(AX36:CL36)&lt;1,"R",ROUND(AVERAGE(AX36:CL36),1)))))</f>
        <v/>
      </c>
      <c r="AV36" s="12"/>
      <c r="AX36" s="12" t="str">
        <f t="shared" si="1"/>
        <v/>
      </c>
      <c r="AY36" s="12" t="str">
        <f t="shared" si="2"/>
        <v/>
      </c>
      <c r="AZ36" s="12" t="str">
        <f t="shared" si="3"/>
        <v/>
      </c>
      <c r="BA36" s="12" t="str">
        <f t="shared" si="4"/>
        <v/>
      </c>
      <c r="BB36" s="12" t="str">
        <f t="shared" si="5"/>
        <v/>
      </c>
      <c r="BC36" s="12" t="str">
        <f t="shared" si="6"/>
        <v/>
      </c>
      <c r="BD36" s="12" t="str">
        <f t="shared" si="7"/>
        <v/>
      </c>
      <c r="BE36" s="12" t="str">
        <f t="shared" si="8"/>
        <v/>
      </c>
      <c r="BF36" s="12" t="str">
        <f t="shared" si="9"/>
        <v/>
      </c>
      <c r="BG36" s="12" t="str">
        <f t="shared" si="10"/>
        <v/>
      </c>
      <c r="BH36" s="12" t="str">
        <f t="shared" si="11"/>
        <v/>
      </c>
      <c r="BI36" s="12" t="str">
        <f t="shared" si="12"/>
        <v/>
      </c>
      <c r="BJ36" s="12" t="str">
        <f t="shared" si="13"/>
        <v/>
      </c>
      <c r="BK36" s="12" t="str">
        <f t="shared" si="14"/>
        <v/>
      </c>
      <c r="BL36" s="12" t="str">
        <f t="shared" si="15"/>
        <v/>
      </c>
      <c r="BM36" s="12" t="str">
        <f t="shared" si="16"/>
        <v/>
      </c>
      <c r="BN36" s="12" t="str">
        <f t="shared" si="17"/>
        <v/>
      </c>
      <c r="BO36" s="12" t="str">
        <f t="shared" si="18"/>
        <v/>
      </c>
      <c r="BP36" s="12" t="str">
        <f t="shared" si="19"/>
        <v/>
      </c>
      <c r="BQ36" s="12" t="str">
        <f t="shared" si="20"/>
        <v/>
      </c>
      <c r="BR36" s="12" t="str">
        <f t="shared" si="21"/>
        <v/>
      </c>
      <c r="BS36" s="12" t="str">
        <f t="shared" si="22"/>
        <v/>
      </c>
      <c r="BT36" s="12" t="str">
        <f t="shared" si="23"/>
        <v/>
      </c>
      <c r="BU36" s="12" t="str">
        <f t="shared" si="24"/>
        <v/>
      </c>
      <c r="BV36" s="12" t="str">
        <f t="shared" si="25"/>
        <v/>
      </c>
      <c r="BW36" s="12" t="str">
        <f t="shared" si="26"/>
        <v/>
      </c>
      <c r="BX36" s="12" t="str">
        <f t="shared" si="27"/>
        <v/>
      </c>
      <c r="BY36" s="12" t="str">
        <f t="shared" si="28"/>
        <v/>
      </c>
      <c r="BZ36" s="12" t="str">
        <f t="shared" si="29"/>
        <v/>
      </c>
      <c r="CA36" s="12" t="str">
        <f t="shared" si="30"/>
        <v/>
      </c>
      <c r="CB36" s="12" t="str">
        <f t="shared" si="31"/>
        <v/>
      </c>
      <c r="CC36" s="12" t="str">
        <f t="shared" si="32"/>
        <v/>
      </c>
      <c r="CD36" s="12" t="str">
        <f t="shared" si="33"/>
        <v/>
      </c>
      <c r="CE36" s="12" t="str">
        <f t="shared" si="34"/>
        <v/>
      </c>
      <c r="CF36" s="12" t="str">
        <f t="shared" si="35"/>
        <v/>
      </c>
      <c r="CG36" s="12" t="str">
        <f t="shared" si="36"/>
        <v/>
      </c>
      <c r="CH36" s="12" t="str">
        <f t="shared" si="37"/>
        <v/>
      </c>
      <c r="CI36" s="12" t="str">
        <f t="shared" si="38"/>
        <v/>
      </c>
      <c r="CJ36" s="12" t="str">
        <f t="shared" si="39"/>
        <v/>
      </c>
      <c r="CK36" s="12" t="str">
        <f t="shared" si="40"/>
        <v/>
      </c>
      <c r="CL36" s="12" t="str">
        <f t="shared" si="41"/>
        <v/>
      </c>
    </row>
    <row r="37" spans="2:90">
      <c r="B37" s="12">
        <v>28</v>
      </c>
      <c r="C37" s="62" t="str">
        <f>IF('Score Sheet'!C37="","",'Score Sheet'!C37)</f>
        <v/>
      </c>
      <c r="D37" s="12" t="str">
        <f>'Race results'!$F$159</f>
        <v>DAFT!</v>
      </c>
      <c r="E37" s="12" t="str">
        <f>'Race results'!$F$159</f>
        <v>DAFT!</v>
      </c>
      <c r="F37" s="17" t="str">
        <f>IF('Score Sheet'!J37="","R",IF('Race results'!$C$32&gt;0,'Race results'!$F$159,ROUND(AVERAGE('Score Sheet'!$I37:J37),1)))</f>
        <v>R</v>
      </c>
      <c r="G37" s="17" t="str">
        <f>IF('Score Sheet'!K37="","R",IF('Race results'!$C$32&gt;0,ROUND(AVERAGE('Score Sheet'!$J37:K37),1),ROUND(AVERAGE('Score Sheet'!$I37:K37),1)))</f>
        <v>R</v>
      </c>
      <c r="H37" s="17" t="str">
        <f>IF('Score Sheet'!L37="","R",IF('Race results'!$C$32&gt;0,ROUND(AVERAGE('Score Sheet'!$J37:L37),1),ROUND(AVERAGE('Score Sheet'!$I37:L37),1)))</f>
        <v>R</v>
      </c>
      <c r="I37" s="17" t="str">
        <f>IF('Score Sheet'!M37="","R",IF('Race results'!$C$32&gt;0,ROUND(AVERAGE('Score Sheet'!$J37:M37),1),ROUND(AVERAGE('Score Sheet'!$I37:M37),1)))</f>
        <v>R</v>
      </c>
      <c r="J37" s="17" t="str">
        <f>IF('Score Sheet'!N37="","R",IF('Race results'!$C$32&gt;0,ROUND(AVERAGE('Score Sheet'!$J37:N37),1),ROUND(AVERAGE('Score Sheet'!$I37:N37),1)))</f>
        <v>R</v>
      </c>
      <c r="K37" s="17" t="str">
        <f>IF('Score Sheet'!O37="","R",IF('Race results'!$C$32&gt;0,ROUND(AVERAGE('Score Sheet'!$J37:O37),1),ROUND(AVERAGE('Score Sheet'!$I37:O37),1)))</f>
        <v>R</v>
      </c>
      <c r="L37" s="17" t="str">
        <f>IF('Score Sheet'!P37="","R",IF('Race results'!$C$32&gt;0,ROUND(AVERAGE('Score Sheet'!$J37:P37),1),ROUND(AVERAGE('Score Sheet'!$I37:P37),1)))</f>
        <v>R</v>
      </c>
      <c r="M37" s="17" t="str">
        <f>IF('Score Sheet'!Q37="","R",IF('Race results'!$C$32&gt;0,ROUND(AVERAGE('Score Sheet'!$J37:Q37),1),ROUND(AVERAGE('Score Sheet'!$I37:Q37),1)))</f>
        <v>R</v>
      </c>
      <c r="N37" s="17" t="str">
        <f>IF('Score Sheet'!R37="","R",IF('Race results'!$C$32&gt;0,ROUND(AVERAGE('Score Sheet'!$J37:R37),1),ROUND(AVERAGE('Score Sheet'!$I37:R37),1)))</f>
        <v>R</v>
      </c>
      <c r="O37" s="17" t="str">
        <f>IF('Score Sheet'!S37="","R",IF('Race results'!$C$32&gt;0,ROUND(AVERAGE('Score Sheet'!$J37:S37),1),ROUND(AVERAGE('Score Sheet'!$I37:S37),1)))</f>
        <v>R</v>
      </c>
      <c r="P37" s="17" t="str">
        <f>IF('Score Sheet'!T37="","R",IF('Race results'!$C$32&gt;0,ROUND(AVERAGE('Score Sheet'!$J37:T37),1),ROUND(AVERAGE('Score Sheet'!$I37:T37),1)))</f>
        <v>R</v>
      </c>
      <c r="Q37" s="17" t="str">
        <f>IF('Score Sheet'!U37="","R",IF('Race results'!$C$32&gt;0,ROUND(AVERAGE('Score Sheet'!$J37:U37),1),ROUND(AVERAGE('Score Sheet'!$I37:U37),1)))</f>
        <v>R</v>
      </c>
      <c r="R37" s="17" t="str">
        <f>IF('Score Sheet'!V37="","R",IF('Race results'!$C$32&gt;0,ROUND(AVERAGE('Score Sheet'!$J37:V37),1),ROUND(AVERAGE('Score Sheet'!$I37:V37),1)))</f>
        <v>R</v>
      </c>
      <c r="S37" s="17" t="str">
        <f>IF('Score Sheet'!W37="","R",IF('Race results'!$C$32&gt;0,ROUND(AVERAGE('Score Sheet'!$J37:W37),1),ROUND(AVERAGE('Score Sheet'!$I37:W37),1)))</f>
        <v>R</v>
      </c>
      <c r="T37" s="17" t="str">
        <f>IF('Score Sheet'!X37="","R",IF('Race results'!$C$32&gt;0,ROUND(AVERAGE('Score Sheet'!$J37:X37),1),ROUND(AVERAGE('Score Sheet'!$I37:X37),1)))</f>
        <v>R</v>
      </c>
      <c r="U37" s="17" t="str">
        <f>IF('Score Sheet'!Y37="","R",IF('Race results'!$C$32&gt;0,ROUND(AVERAGE('Score Sheet'!$J37:Y37),1),ROUND(AVERAGE('Score Sheet'!$I37:Y37),1)))</f>
        <v>R</v>
      </c>
      <c r="V37" s="17" t="str">
        <f>IF('Score Sheet'!Z37="","R",IF('Race results'!$C$32&gt;0,ROUND(AVERAGE('Score Sheet'!$J37:Z37),1),ROUND(AVERAGE('Score Sheet'!$I37:Z37),1)))</f>
        <v>R</v>
      </c>
      <c r="W37" s="17" t="str">
        <f>IF('Score Sheet'!AA37="","R",IF('Race results'!$C$32&gt;0,ROUND(AVERAGE('Score Sheet'!$J37:AA37),1),ROUND(AVERAGE('Score Sheet'!$I37:AA37),1)))</f>
        <v>R</v>
      </c>
      <c r="X37" s="17" t="str">
        <f>IF('Score Sheet'!AB37="","R",IF('Race results'!$C$32&gt;0,ROUND(AVERAGE('Score Sheet'!$J37:AB37),1),ROUND(AVERAGE('Score Sheet'!$I37:AB37),1)))</f>
        <v>R</v>
      </c>
      <c r="Y37" s="17" t="str">
        <f>IF('Score Sheet'!AC37="","R",IF('Race results'!$C$32&gt;0,ROUND(AVERAGE('Score Sheet'!$J37:AC37),1),ROUND(AVERAGE('Score Sheet'!$I37:AC37),1)))</f>
        <v>R</v>
      </c>
      <c r="Z37" s="17" t="str">
        <f>IF('Score Sheet'!AD37="","R",IF('Race results'!$C$32&gt;0,ROUND(AVERAGE('Score Sheet'!$J37:AD37),1),ROUND(AVERAGE('Score Sheet'!$I37:AD37),1)))</f>
        <v>R</v>
      </c>
      <c r="AA37" s="17" t="str">
        <f>IF('Score Sheet'!AE37="","R",IF('Race results'!$C$32&gt;0,ROUND(AVERAGE('Score Sheet'!$J37:AE37),1),ROUND(AVERAGE('Score Sheet'!$I37:AE37),1)))</f>
        <v>R</v>
      </c>
      <c r="AB37" s="17" t="str">
        <f>IF('Score Sheet'!AF37="","R",IF('Race results'!$C$32&gt;0,ROUND(AVERAGE('Score Sheet'!$J37:AF37),1),ROUND(AVERAGE('Score Sheet'!$I37:AF37),1)))</f>
        <v>R</v>
      </c>
      <c r="AC37" s="17" t="str">
        <f>IF('Score Sheet'!AG37="","R",IF('Race results'!$C$32&gt;0,ROUND(AVERAGE('Score Sheet'!$J37:AG37),1),ROUND(AVERAGE('Score Sheet'!$I37:AG37),1)))</f>
        <v>R</v>
      </c>
      <c r="AD37" s="17" t="str">
        <f>IF('Score Sheet'!AH37="","R",IF('Race results'!$C$32&gt;0,ROUND(AVERAGE('Score Sheet'!$J37:AH37),1),ROUND(AVERAGE('Score Sheet'!$I37:AH37),1)))</f>
        <v>R</v>
      </c>
      <c r="AE37" s="17" t="str">
        <f>IF('Score Sheet'!AI37="","R",IF('Race results'!$C$32&gt;0,ROUND(AVERAGE('Score Sheet'!$J37:AI37),1),ROUND(AVERAGE('Score Sheet'!$I37:AI37),1)))</f>
        <v>R</v>
      </c>
      <c r="AF37" s="17" t="str">
        <f>IF('Score Sheet'!AJ37="","R",IF('Race results'!$C$32&gt;0,ROUND(AVERAGE('Score Sheet'!$J37:AJ37),1),ROUND(AVERAGE('Score Sheet'!$I37:AJ37),1)))</f>
        <v>R</v>
      </c>
      <c r="AG37" s="17" t="str">
        <f>IF('Score Sheet'!AK37="","R",IF('Race results'!$C$32&gt;0,ROUND(AVERAGE('Score Sheet'!$J37:AK37),1),ROUND(AVERAGE('Score Sheet'!$I37:AK37),1)))</f>
        <v>R</v>
      </c>
      <c r="AH37" s="17" t="str">
        <f>IF('Score Sheet'!AL37="","R",IF('Race results'!$C$32&gt;0,ROUND(AVERAGE('Score Sheet'!$J37:AL37),1),ROUND(AVERAGE('Score Sheet'!$I37:AL37),1)))</f>
        <v>R</v>
      </c>
      <c r="AI37" s="17" t="str">
        <f>IF('Score Sheet'!AM37="","R",IF('Race results'!$C$32&gt;0,ROUND(AVERAGE('Score Sheet'!$J37:AM37),1),ROUND(AVERAGE('Score Sheet'!$I37:AM37),1)))</f>
        <v>R</v>
      </c>
      <c r="AJ37" s="17" t="str">
        <f>IF('Score Sheet'!AN37="","R",IF('Race results'!$C$32&gt;0,ROUND(AVERAGE('Score Sheet'!$J37:AN37),1),ROUND(AVERAGE('Score Sheet'!$I37:AN37),1)))</f>
        <v>R</v>
      </c>
      <c r="AK37" s="17" t="str">
        <f>IF('Score Sheet'!AO37="","R",IF('Race results'!$C$32&gt;0,ROUND(AVERAGE('Score Sheet'!$J37:AO37),1),ROUND(AVERAGE('Score Sheet'!$I37:AO37),1)))</f>
        <v>R</v>
      </c>
      <c r="AL37" s="17" t="str">
        <f>IF('Score Sheet'!AP37="","R",IF('Race results'!$C$32&gt;0,ROUND(AVERAGE('Score Sheet'!$J37:AP37),1),ROUND(AVERAGE('Score Sheet'!$I37:AP37),1)))</f>
        <v>R</v>
      </c>
      <c r="AM37" s="17" t="str">
        <f>IF('Score Sheet'!AQ37="","R",IF('Race results'!$C$32&gt;0,ROUND(AVERAGE('Score Sheet'!$J37:AQ37),1),ROUND(AVERAGE('Score Sheet'!$I37:AQ37),1)))</f>
        <v>R</v>
      </c>
      <c r="AN37" s="17" t="str">
        <f>IF('Score Sheet'!AR37="","R",IF('Race results'!$C$32&gt;0,ROUND(AVERAGE('Score Sheet'!$J37:AR37),1),ROUND(AVERAGE('Score Sheet'!$I37:AR37),1)))</f>
        <v>R</v>
      </c>
      <c r="AO37" s="17" t="str">
        <f>IF('Score Sheet'!AS37="","R",IF('Race results'!$C$32&gt;0,ROUND(AVERAGE('Score Sheet'!$J37:AS37),1),ROUND(AVERAGE('Score Sheet'!$I37:AS37),1)))</f>
        <v>R</v>
      </c>
      <c r="AP37" s="17" t="str">
        <f>IF('Score Sheet'!AT37="","R",IF('Race results'!$C$32&gt;0,ROUND(AVERAGE('Score Sheet'!$J37:AT37),1),ROUND(AVERAGE('Score Sheet'!$I37:AT37),1)))</f>
        <v>R</v>
      </c>
      <c r="AQ37" s="17" t="str">
        <f>IF('Score Sheet'!AU37="","R",IF('Race results'!$C$32&gt;0,ROUND(AVERAGE('Score Sheet'!$J37:AU37),1),ROUND(AVERAGE('Score Sheet'!$I37:AU37),1)))</f>
        <v>R</v>
      </c>
      <c r="AR37" s="17" t="str">
        <f>IF('Score Sheet'!AV37="","R",IF('Race results'!$C$32&gt;0,ROUND(AVERAGE('Score Sheet'!$J37:AV37),1),ROUND(AVERAGE('Score Sheet'!$I37:AV37),1)))</f>
        <v>R</v>
      </c>
      <c r="AT37" s="62" t="str">
        <f t="shared" si="0"/>
        <v/>
      </c>
      <c r="AU37" s="17" t="str">
        <f>IF(C37="","",IF('Race results'!$C$7&lt;1, "E", IF('Race results'!$C$32&gt;0,IF(COUNT(AY37:CL37)&lt;1,"R",ROUND(AVERAGE(AY37:CL37),1)),IF(COUNT(AX37:CL37)&lt;1,"R",ROUND(AVERAGE(AX37:CL37),1)))))</f>
        <v/>
      </c>
      <c r="AV37" s="12"/>
      <c r="AX37" s="12" t="str">
        <f t="shared" si="1"/>
        <v/>
      </c>
      <c r="AY37" s="12" t="str">
        <f t="shared" si="2"/>
        <v/>
      </c>
      <c r="AZ37" s="12" t="str">
        <f t="shared" si="3"/>
        <v/>
      </c>
      <c r="BA37" s="12" t="str">
        <f t="shared" si="4"/>
        <v/>
      </c>
      <c r="BB37" s="12" t="str">
        <f t="shared" si="5"/>
        <v/>
      </c>
      <c r="BC37" s="12" t="str">
        <f t="shared" si="6"/>
        <v/>
      </c>
      <c r="BD37" s="12" t="str">
        <f t="shared" si="7"/>
        <v/>
      </c>
      <c r="BE37" s="12" t="str">
        <f t="shared" si="8"/>
        <v/>
      </c>
      <c r="BF37" s="12" t="str">
        <f t="shared" si="9"/>
        <v/>
      </c>
      <c r="BG37" s="12" t="str">
        <f t="shared" si="10"/>
        <v/>
      </c>
      <c r="BH37" s="12" t="str">
        <f t="shared" si="11"/>
        <v/>
      </c>
      <c r="BI37" s="12" t="str">
        <f t="shared" si="12"/>
        <v/>
      </c>
      <c r="BJ37" s="12" t="str">
        <f t="shared" si="13"/>
        <v/>
      </c>
      <c r="BK37" s="12" t="str">
        <f t="shared" si="14"/>
        <v/>
      </c>
      <c r="BL37" s="12" t="str">
        <f t="shared" si="15"/>
        <v/>
      </c>
      <c r="BM37" s="12" t="str">
        <f t="shared" si="16"/>
        <v/>
      </c>
      <c r="BN37" s="12" t="str">
        <f t="shared" si="17"/>
        <v/>
      </c>
      <c r="BO37" s="12" t="str">
        <f t="shared" si="18"/>
        <v/>
      </c>
      <c r="BP37" s="12" t="str">
        <f t="shared" si="19"/>
        <v/>
      </c>
      <c r="BQ37" s="12" t="str">
        <f t="shared" si="20"/>
        <v/>
      </c>
      <c r="BR37" s="12" t="str">
        <f t="shared" si="21"/>
        <v/>
      </c>
      <c r="BS37" s="12" t="str">
        <f t="shared" si="22"/>
        <v/>
      </c>
      <c r="BT37" s="12" t="str">
        <f t="shared" si="23"/>
        <v/>
      </c>
      <c r="BU37" s="12" t="str">
        <f t="shared" si="24"/>
        <v/>
      </c>
      <c r="BV37" s="12" t="str">
        <f t="shared" si="25"/>
        <v/>
      </c>
      <c r="BW37" s="12" t="str">
        <f t="shared" si="26"/>
        <v/>
      </c>
      <c r="BX37" s="12" t="str">
        <f t="shared" si="27"/>
        <v/>
      </c>
      <c r="BY37" s="12" t="str">
        <f t="shared" si="28"/>
        <v/>
      </c>
      <c r="BZ37" s="12" t="str">
        <f t="shared" si="29"/>
        <v/>
      </c>
      <c r="CA37" s="12" t="str">
        <f t="shared" si="30"/>
        <v/>
      </c>
      <c r="CB37" s="12" t="str">
        <f t="shared" si="31"/>
        <v/>
      </c>
      <c r="CC37" s="12" t="str">
        <f t="shared" si="32"/>
        <v/>
      </c>
      <c r="CD37" s="12" t="str">
        <f t="shared" si="33"/>
        <v/>
      </c>
      <c r="CE37" s="12" t="str">
        <f t="shared" si="34"/>
        <v/>
      </c>
      <c r="CF37" s="12" t="str">
        <f t="shared" si="35"/>
        <v/>
      </c>
      <c r="CG37" s="12" t="str">
        <f t="shared" si="36"/>
        <v/>
      </c>
      <c r="CH37" s="12" t="str">
        <f t="shared" si="37"/>
        <v/>
      </c>
      <c r="CI37" s="12" t="str">
        <f t="shared" si="38"/>
        <v/>
      </c>
      <c r="CJ37" s="12" t="str">
        <f t="shared" si="39"/>
        <v/>
      </c>
      <c r="CK37" s="12" t="str">
        <f t="shared" si="40"/>
        <v/>
      </c>
      <c r="CL37" s="12" t="str">
        <f t="shared" si="41"/>
        <v/>
      </c>
    </row>
    <row r="38" spans="2:90">
      <c r="B38" s="12">
        <v>29</v>
      </c>
      <c r="C38" s="62" t="str">
        <f>IF('Score Sheet'!C38="","",'Score Sheet'!C38)</f>
        <v/>
      </c>
      <c r="D38" s="12" t="str">
        <f>'Race results'!$F$159</f>
        <v>DAFT!</v>
      </c>
      <c r="E38" s="12" t="str">
        <f>'Race results'!$F$159</f>
        <v>DAFT!</v>
      </c>
      <c r="F38" s="17" t="str">
        <f>IF('Score Sheet'!J38="","R",IF('Race results'!$C$32&gt;0,'Race results'!$F$159,ROUND(AVERAGE('Score Sheet'!$I38:J38),1)))</f>
        <v>R</v>
      </c>
      <c r="G38" s="17" t="str">
        <f>IF('Score Sheet'!K38="","R",IF('Race results'!$C$32&gt;0,ROUND(AVERAGE('Score Sheet'!$J38:K38),1),ROUND(AVERAGE('Score Sheet'!$I38:K38),1)))</f>
        <v>R</v>
      </c>
      <c r="H38" s="17" t="str">
        <f>IF('Score Sheet'!L38="","R",IF('Race results'!$C$32&gt;0,ROUND(AVERAGE('Score Sheet'!$J38:L38),1),ROUND(AVERAGE('Score Sheet'!$I38:L38),1)))</f>
        <v>R</v>
      </c>
      <c r="I38" s="17" t="str">
        <f>IF('Score Sheet'!M38="","R",IF('Race results'!$C$32&gt;0,ROUND(AVERAGE('Score Sheet'!$J38:M38),1),ROUND(AVERAGE('Score Sheet'!$I38:M38),1)))</f>
        <v>R</v>
      </c>
      <c r="J38" s="17" t="str">
        <f>IF('Score Sheet'!N38="","R",IF('Race results'!$C$32&gt;0,ROUND(AVERAGE('Score Sheet'!$J38:N38),1),ROUND(AVERAGE('Score Sheet'!$I38:N38),1)))</f>
        <v>R</v>
      </c>
      <c r="K38" s="17" t="str">
        <f>IF('Score Sheet'!O38="","R",IF('Race results'!$C$32&gt;0,ROUND(AVERAGE('Score Sheet'!$J38:O38),1),ROUND(AVERAGE('Score Sheet'!$I38:O38),1)))</f>
        <v>R</v>
      </c>
      <c r="L38" s="17" t="str">
        <f>IF('Score Sheet'!P38="","R",IF('Race results'!$C$32&gt;0,ROUND(AVERAGE('Score Sheet'!$J38:P38),1),ROUND(AVERAGE('Score Sheet'!$I38:P38),1)))</f>
        <v>R</v>
      </c>
      <c r="M38" s="17" t="str">
        <f>IF('Score Sheet'!Q38="","R",IF('Race results'!$C$32&gt;0,ROUND(AVERAGE('Score Sheet'!$J38:Q38),1),ROUND(AVERAGE('Score Sheet'!$I38:Q38),1)))</f>
        <v>R</v>
      </c>
      <c r="N38" s="17" t="str">
        <f>IF('Score Sheet'!R38="","R",IF('Race results'!$C$32&gt;0,ROUND(AVERAGE('Score Sheet'!$J38:R38),1),ROUND(AVERAGE('Score Sheet'!$I38:R38),1)))</f>
        <v>R</v>
      </c>
      <c r="O38" s="17" t="str">
        <f>IF('Score Sheet'!S38="","R",IF('Race results'!$C$32&gt;0,ROUND(AVERAGE('Score Sheet'!$J38:S38),1),ROUND(AVERAGE('Score Sheet'!$I38:S38),1)))</f>
        <v>R</v>
      </c>
      <c r="P38" s="17" t="str">
        <f>IF('Score Sheet'!T38="","R",IF('Race results'!$C$32&gt;0,ROUND(AVERAGE('Score Sheet'!$J38:T38),1),ROUND(AVERAGE('Score Sheet'!$I38:T38),1)))</f>
        <v>R</v>
      </c>
      <c r="Q38" s="17" t="str">
        <f>IF('Score Sheet'!U38="","R",IF('Race results'!$C$32&gt;0,ROUND(AVERAGE('Score Sheet'!$J38:U38),1),ROUND(AVERAGE('Score Sheet'!$I38:U38),1)))</f>
        <v>R</v>
      </c>
      <c r="R38" s="17" t="str">
        <f>IF('Score Sheet'!V38="","R",IF('Race results'!$C$32&gt;0,ROUND(AVERAGE('Score Sheet'!$J38:V38),1),ROUND(AVERAGE('Score Sheet'!$I38:V38),1)))</f>
        <v>R</v>
      </c>
      <c r="S38" s="17" t="str">
        <f>IF('Score Sheet'!W38="","R",IF('Race results'!$C$32&gt;0,ROUND(AVERAGE('Score Sheet'!$J38:W38),1),ROUND(AVERAGE('Score Sheet'!$I38:W38),1)))</f>
        <v>R</v>
      </c>
      <c r="T38" s="17" t="str">
        <f>IF('Score Sheet'!X38="","R",IF('Race results'!$C$32&gt;0,ROUND(AVERAGE('Score Sheet'!$J38:X38),1),ROUND(AVERAGE('Score Sheet'!$I38:X38),1)))</f>
        <v>R</v>
      </c>
      <c r="U38" s="17" t="str">
        <f>IF('Score Sheet'!Y38="","R",IF('Race results'!$C$32&gt;0,ROUND(AVERAGE('Score Sheet'!$J38:Y38),1),ROUND(AVERAGE('Score Sheet'!$I38:Y38),1)))</f>
        <v>R</v>
      </c>
      <c r="V38" s="17" t="str">
        <f>IF('Score Sheet'!Z38="","R",IF('Race results'!$C$32&gt;0,ROUND(AVERAGE('Score Sheet'!$J38:Z38),1),ROUND(AVERAGE('Score Sheet'!$I38:Z38),1)))</f>
        <v>R</v>
      </c>
      <c r="W38" s="17" t="str">
        <f>IF('Score Sheet'!AA38="","R",IF('Race results'!$C$32&gt;0,ROUND(AVERAGE('Score Sheet'!$J38:AA38),1),ROUND(AVERAGE('Score Sheet'!$I38:AA38),1)))</f>
        <v>R</v>
      </c>
      <c r="X38" s="17" t="str">
        <f>IF('Score Sheet'!AB38="","R",IF('Race results'!$C$32&gt;0,ROUND(AVERAGE('Score Sheet'!$J38:AB38),1),ROUND(AVERAGE('Score Sheet'!$I38:AB38),1)))</f>
        <v>R</v>
      </c>
      <c r="Y38" s="17" t="str">
        <f>IF('Score Sheet'!AC38="","R",IF('Race results'!$C$32&gt;0,ROUND(AVERAGE('Score Sheet'!$J38:AC38),1),ROUND(AVERAGE('Score Sheet'!$I38:AC38),1)))</f>
        <v>R</v>
      </c>
      <c r="Z38" s="17" t="str">
        <f>IF('Score Sheet'!AD38="","R",IF('Race results'!$C$32&gt;0,ROUND(AVERAGE('Score Sheet'!$J38:AD38),1),ROUND(AVERAGE('Score Sheet'!$I38:AD38),1)))</f>
        <v>R</v>
      </c>
      <c r="AA38" s="17" t="str">
        <f>IF('Score Sheet'!AE38="","R",IF('Race results'!$C$32&gt;0,ROUND(AVERAGE('Score Sheet'!$J38:AE38),1),ROUND(AVERAGE('Score Sheet'!$I38:AE38),1)))</f>
        <v>R</v>
      </c>
      <c r="AB38" s="17" t="str">
        <f>IF('Score Sheet'!AF38="","R",IF('Race results'!$C$32&gt;0,ROUND(AVERAGE('Score Sheet'!$J38:AF38),1),ROUND(AVERAGE('Score Sheet'!$I38:AF38),1)))</f>
        <v>R</v>
      </c>
      <c r="AC38" s="17" t="str">
        <f>IF('Score Sheet'!AG38="","R",IF('Race results'!$C$32&gt;0,ROUND(AVERAGE('Score Sheet'!$J38:AG38),1),ROUND(AVERAGE('Score Sheet'!$I38:AG38),1)))</f>
        <v>R</v>
      </c>
      <c r="AD38" s="17" t="str">
        <f>IF('Score Sheet'!AH38="","R",IF('Race results'!$C$32&gt;0,ROUND(AVERAGE('Score Sheet'!$J38:AH38),1),ROUND(AVERAGE('Score Sheet'!$I38:AH38),1)))</f>
        <v>R</v>
      </c>
      <c r="AE38" s="17" t="str">
        <f>IF('Score Sheet'!AI38="","R",IF('Race results'!$C$32&gt;0,ROUND(AVERAGE('Score Sheet'!$J38:AI38),1),ROUND(AVERAGE('Score Sheet'!$I38:AI38),1)))</f>
        <v>R</v>
      </c>
      <c r="AF38" s="17" t="str">
        <f>IF('Score Sheet'!AJ38="","R",IF('Race results'!$C$32&gt;0,ROUND(AVERAGE('Score Sheet'!$J38:AJ38),1),ROUND(AVERAGE('Score Sheet'!$I38:AJ38),1)))</f>
        <v>R</v>
      </c>
      <c r="AG38" s="17" t="str">
        <f>IF('Score Sheet'!AK38="","R",IF('Race results'!$C$32&gt;0,ROUND(AVERAGE('Score Sheet'!$J38:AK38),1),ROUND(AVERAGE('Score Sheet'!$I38:AK38),1)))</f>
        <v>R</v>
      </c>
      <c r="AH38" s="17" t="str">
        <f>IF('Score Sheet'!AL38="","R",IF('Race results'!$C$32&gt;0,ROUND(AVERAGE('Score Sheet'!$J38:AL38),1),ROUND(AVERAGE('Score Sheet'!$I38:AL38),1)))</f>
        <v>R</v>
      </c>
      <c r="AI38" s="17" t="str">
        <f>IF('Score Sheet'!AM38="","R",IF('Race results'!$C$32&gt;0,ROUND(AVERAGE('Score Sheet'!$J38:AM38),1),ROUND(AVERAGE('Score Sheet'!$I38:AM38),1)))</f>
        <v>R</v>
      </c>
      <c r="AJ38" s="17" t="str">
        <f>IF('Score Sheet'!AN38="","R",IF('Race results'!$C$32&gt;0,ROUND(AVERAGE('Score Sheet'!$J38:AN38),1),ROUND(AVERAGE('Score Sheet'!$I38:AN38),1)))</f>
        <v>R</v>
      </c>
      <c r="AK38" s="17" t="str">
        <f>IF('Score Sheet'!AO38="","R",IF('Race results'!$C$32&gt;0,ROUND(AVERAGE('Score Sheet'!$J38:AO38),1),ROUND(AVERAGE('Score Sheet'!$I38:AO38),1)))</f>
        <v>R</v>
      </c>
      <c r="AL38" s="17" t="str">
        <f>IF('Score Sheet'!AP38="","R",IF('Race results'!$C$32&gt;0,ROUND(AVERAGE('Score Sheet'!$J38:AP38),1),ROUND(AVERAGE('Score Sheet'!$I38:AP38),1)))</f>
        <v>R</v>
      </c>
      <c r="AM38" s="17" t="str">
        <f>IF('Score Sheet'!AQ38="","R",IF('Race results'!$C$32&gt;0,ROUND(AVERAGE('Score Sheet'!$J38:AQ38),1),ROUND(AVERAGE('Score Sheet'!$I38:AQ38),1)))</f>
        <v>R</v>
      </c>
      <c r="AN38" s="17" t="str">
        <f>IF('Score Sheet'!AR38="","R",IF('Race results'!$C$32&gt;0,ROUND(AVERAGE('Score Sheet'!$J38:AR38),1),ROUND(AVERAGE('Score Sheet'!$I38:AR38),1)))</f>
        <v>R</v>
      </c>
      <c r="AO38" s="17" t="str">
        <f>IF('Score Sheet'!AS38="","R",IF('Race results'!$C$32&gt;0,ROUND(AVERAGE('Score Sheet'!$J38:AS38),1),ROUND(AVERAGE('Score Sheet'!$I38:AS38),1)))</f>
        <v>R</v>
      </c>
      <c r="AP38" s="17" t="str">
        <f>IF('Score Sheet'!AT38="","R",IF('Race results'!$C$32&gt;0,ROUND(AVERAGE('Score Sheet'!$J38:AT38),1),ROUND(AVERAGE('Score Sheet'!$I38:AT38),1)))</f>
        <v>R</v>
      </c>
      <c r="AQ38" s="17" t="str">
        <f>IF('Score Sheet'!AU38="","R",IF('Race results'!$C$32&gt;0,ROUND(AVERAGE('Score Sheet'!$J38:AU38),1),ROUND(AVERAGE('Score Sheet'!$I38:AU38),1)))</f>
        <v>R</v>
      </c>
      <c r="AR38" s="17" t="str">
        <f>IF('Score Sheet'!AV38="","R",IF('Race results'!$C$32&gt;0,ROUND(AVERAGE('Score Sheet'!$J38:AV38),1),ROUND(AVERAGE('Score Sheet'!$I38:AV38),1)))</f>
        <v>R</v>
      </c>
      <c r="AT38" s="62" t="str">
        <f t="shared" si="0"/>
        <v/>
      </c>
      <c r="AU38" s="17" t="str">
        <f>IF(C38="","",IF('Race results'!$C$7&lt;1, "E", IF('Race results'!$C$32&gt;0,IF(COUNT(AY38:CL38)&lt;1,"R",ROUND(AVERAGE(AY38:CL38),1)),IF(COUNT(AX38:CL38)&lt;1,"R",ROUND(AVERAGE(AX38:CL38),1)))))</f>
        <v/>
      </c>
      <c r="AV38" s="12"/>
      <c r="AX38" s="12" t="str">
        <f t="shared" si="1"/>
        <v/>
      </c>
      <c r="AY38" s="12" t="str">
        <f t="shared" si="2"/>
        <v/>
      </c>
      <c r="AZ38" s="12" t="str">
        <f t="shared" si="3"/>
        <v/>
      </c>
      <c r="BA38" s="12" t="str">
        <f t="shared" si="4"/>
        <v/>
      </c>
      <c r="BB38" s="12" t="str">
        <f t="shared" si="5"/>
        <v/>
      </c>
      <c r="BC38" s="12" t="str">
        <f t="shared" si="6"/>
        <v/>
      </c>
      <c r="BD38" s="12" t="str">
        <f t="shared" si="7"/>
        <v/>
      </c>
      <c r="BE38" s="12" t="str">
        <f t="shared" si="8"/>
        <v/>
      </c>
      <c r="BF38" s="12" t="str">
        <f t="shared" si="9"/>
        <v/>
      </c>
      <c r="BG38" s="12" t="str">
        <f t="shared" si="10"/>
        <v/>
      </c>
      <c r="BH38" s="12" t="str">
        <f t="shared" si="11"/>
        <v/>
      </c>
      <c r="BI38" s="12" t="str">
        <f t="shared" si="12"/>
        <v/>
      </c>
      <c r="BJ38" s="12" t="str">
        <f t="shared" si="13"/>
        <v/>
      </c>
      <c r="BK38" s="12" t="str">
        <f t="shared" si="14"/>
        <v/>
      </c>
      <c r="BL38" s="12" t="str">
        <f t="shared" si="15"/>
        <v/>
      </c>
      <c r="BM38" s="12" t="str">
        <f t="shared" si="16"/>
        <v/>
      </c>
      <c r="BN38" s="12" t="str">
        <f t="shared" si="17"/>
        <v/>
      </c>
      <c r="BO38" s="12" t="str">
        <f t="shared" si="18"/>
        <v/>
      </c>
      <c r="BP38" s="12" t="str">
        <f t="shared" si="19"/>
        <v/>
      </c>
      <c r="BQ38" s="12" t="str">
        <f t="shared" si="20"/>
        <v/>
      </c>
      <c r="BR38" s="12" t="str">
        <f t="shared" si="21"/>
        <v/>
      </c>
      <c r="BS38" s="12" t="str">
        <f t="shared" si="22"/>
        <v/>
      </c>
      <c r="BT38" s="12" t="str">
        <f t="shared" si="23"/>
        <v/>
      </c>
      <c r="BU38" s="12" t="str">
        <f t="shared" si="24"/>
        <v/>
      </c>
      <c r="BV38" s="12" t="str">
        <f t="shared" si="25"/>
        <v/>
      </c>
      <c r="BW38" s="12" t="str">
        <f t="shared" si="26"/>
        <v/>
      </c>
      <c r="BX38" s="12" t="str">
        <f t="shared" si="27"/>
        <v/>
      </c>
      <c r="BY38" s="12" t="str">
        <f t="shared" si="28"/>
        <v/>
      </c>
      <c r="BZ38" s="12" t="str">
        <f t="shared" si="29"/>
        <v/>
      </c>
      <c r="CA38" s="12" t="str">
        <f t="shared" si="30"/>
        <v/>
      </c>
      <c r="CB38" s="12" t="str">
        <f t="shared" si="31"/>
        <v/>
      </c>
      <c r="CC38" s="12" t="str">
        <f t="shared" si="32"/>
        <v/>
      </c>
      <c r="CD38" s="12" t="str">
        <f t="shared" si="33"/>
        <v/>
      </c>
      <c r="CE38" s="12" t="str">
        <f t="shared" si="34"/>
        <v/>
      </c>
      <c r="CF38" s="12" t="str">
        <f t="shared" si="35"/>
        <v/>
      </c>
      <c r="CG38" s="12" t="str">
        <f t="shared" si="36"/>
        <v/>
      </c>
      <c r="CH38" s="12" t="str">
        <f t="shared" si="37"/>
        <v/>
      </c>
      <c r="CI38" s="12" t="str">
        <f t="shared" si="38"/>
        <v/>
      </c>
      <c r="CJ38" s="12" t="str">
        <f t="shared" si="39"/>
        <v/>
      </c>
      <c r="CK38" s="12" t="str">
        <f t="shared" si="40"/>
        <v/>
      </c>
      <c r="CL38" s="12" t="str">
        <f t="shared" si="41"/>
        <v/>
      </c>
    </row>
    <row r="39" spans="2:90">
      <c r="B39" s="12">
        <v>30</v>
      </c>
      <c r="C39" s="62" t="str">
        <f>IF('Score Sheet'!C39="","",'Score Sheet'!C39)</f>
        <v/>
      </c>
      <c r="D39" s="12" t="str">
        <f>'Race results'!$F$159</f>
        <v>DAFT!</v>
      </c>
      <c r="E39" s="12" t="str">
        <f>'Race results'!$F$159</f>
        <v>DAFT!</v>
      </c>
      <c r="F39" s="17" t="str">
        <f>IF('Score Sheet'!J39="","R",IF('Race results'!$C$32&gt;0,'Race results'!$F$159,ROUND(AVERAGE('Score Sheet'!$I39:J39),1)))</f>
        <v>R</v>
      </c>
      <c r="G39" s="17" t="str">
        <f>IF('Score Sheet'!K39="","R",IF('Race results'!$C$32&gt;0,ROUND(AVERAGE('Score Sheet'!$J39:K39),1),ROUND(AVERAGE('Score Sheet'!$I39:K39),1)))</f>
        <v>R</v>
      </c>
      <c r="H39" s="17" t="str">
        <f>IF('Score Sheet'!L39="","R",IF('Race results'!$C$32&gt;0,ROUND(AVERAGE('Score Sheet'!$J39:L39),1),ROUND(AVERAGE('Score Sheet'!$I39:L39),1)))</f>
        <v>R</v>
      </c>
      <c r="I39" s="17" t="str">
        <f>IF('Score Sheet'!M39="","R",IF('Race results'!$C$32&gt;0,ROUND(AVERAGE('Score Sheet'!$J39:M39),1),ROUND(AVERAGE('Score Sheet'!$I39:M39),1)))</f>
        <v>R</v>
      </c>
      <c r="J39" s="17" t="str">
        <f>IF('Score Sheet'!N39="","R",IF('Race results'!$C$32&gt;0,ROUND(AVERAGE('Score Sheet'!$J39:N39),1),ROUND(AVERAGE('Score Sheet'!$I39:N39),1)))</f>
        <v>R</v>
      </c>
      <c r="K39" s="17" t="str">
        <f>IF('Score Sheet'!O39="","R",IF('Race results'!$C$32&gt;0,ROUND(AVERAGE('Score Sheet'!$J39:O39),1),ROUND(AVERAGE('Score Sheet'!$I39:O39),1)))</f>
        <v>R</v>
      </c>
      <c r="L39" s="17" t="str">
        <f>IF('Score Sheet'!P39="","R",IF('Race results'!$C$32&gt;0,ROUND(AVERAGE('Score Sheet'!$J39:P39),1),ROUND(AVERAGE('Score Sheet'!$I39:P39),1)))</f>
        <v>R</v>
      </c>
      <c r="M39" s="17" t="str">
        <f>IF('Score Sheet'!Q39="","R",IF('Race results'!$C$32&gt;0,ROUND(AVERAGE('Score Sheet'!$J39:Q39),1),ROUND(AVERAGE('Score Sheet'!$I39:Q39),1)))</f>
        <v>R</v>
      </c>
      <c r="N39" s="17" t="str">
        <f>IF('Score Sheet'!R39="","R",IF('Race results'!$C$32&gt;0,ROUND(AVERAGE('Score Sheet'!$J39:R39),1),ROUND(AVERAGE('Score Sheet'!$I39:R39),1)))</f>
        <v>R</v>
      </c>
      <c r="O39" s="17" t="str">
        <f>IF('Score Sheet'!S39="","R",IF('Race results'!$C$32&gt;0,ROUND(AVERAGE('Score Sheet'!$J39:S39),1),ROUND(AVERAGE('Score Sheet'!$I39:S39),1)))</f>
        <v>R</v>
      </c>
      <c r="P39" s="17" t="str">
        <f>IF('Score Sheet'!T39="","R",IF('Race results'!$C$32&gt;0,ROUND(AVERAGE('Score Sheet'!$J39:T39),1),ROUND(AVERAGE('Score Sheet'!$I39:T39),1)))</f>
        <v>R</v>
      </c>
      <c r="Q39" s="17" t="str">
        <f>IF('Score Sheet'!U39="","R",IF('Race results'!$C$32&gt;0,ROUND(AVERAGE('Score Sheet'!$J39:U39),1),ROUND(AVERAGE('Score Sheet'!$I39:U39),1)))</f>
        <v>R</v>
      </c>
      <c r="R39" s="17" t="str">
        <f>IF('Score Sheet'!V39="","R",IF('Race results'!$C$32&gt;0,ROUND(AVERAGE('Score Sheet'!$J39:V39),1),ROUND(AVERAGE('Score Sheet'!$I39:V39),1)))</f>
        <v>R</v>
      </c>
      <c r="S39" s="17" t="str">
        <f>IF('Score Sheet'!W39="","R",IF('Race results'!$C$32&gt;0,ROUND(AVERAGE('Score Sheet'!$J39:W39),1),ROUND(AVERAGE('Score Sheet'!$I39:W39),1)))</f>
        <v>R</v>
      </c>
      <c r="T39" s="17" t="str">
        <f>IF('Score Sheet'!X39="","R",IF('Race results'!$C$32&gt;0,ROUND(AVERAGE('Score Sheet'!$J39:X39),1),ROUND(AVERAGE('Score Sheet'!$I39:X39),1)))</f>
        <v>R</v>
      </c>
      <c r="U39" s="17" t="str">
        <f>IF('Score Sheet'!Y39="","R",IF('Race results'!$C$32&gt;0,ROUND(AVERAGE('Score Sheet'!$J39:Y39),1),ROUND(AVERAGE('Score Sheet'!$I39:Y39),1)))</f>
        <v>R</v>
      </c>
      <c r="V39" s="17" t="str">
        <f>IF('Score Sheet'!Z39="","R",IF('Race results'!$C$32&gt;0,ROUND(AVERAGE('Score Sheet'!$J39:Z39),1),ROUND(AVERAGE('Score Sheet'!$I39:Z39),1)))</f>
        <v>R</v>
      </c>
      <c r="W39" s="17" t="str">
        <f>IF('Score Sheet'!AA39="","R",IF('Race results'!$C$32&gt;0,ROUND(AVERAGE('Score Sheet'!$J39:AA39),1),ROUND(AVERAGE('Score Sheet'!$I39:AA39),1)))</f>
        <v>R</v>
      </c>
      <c r="X39" s="17" t="str">
        <f>IF('Score Sheet'!AB39="","R",IF('Race results'!$C$32&gt;0,ROUND(AVERAGE('Score Sheet'!$J39:AB39),1),ROUND(AVERAGE('Score Sheet'!$I39:AB39),1)))</f>
        <v>R</v>
      </c>
      <c r="Y39" s="17" t="str">
        <f>IF('Score Sheet'!AC39="","R",IF('Race results'!$C$32&gt;0,ROUND(AVERAGE('Score Sheet'!$J39:AC39),1),ROUND(AVERAGE('Score Sheet'!$I39:AC39),1)))</f>
        <v>R</v>
      </c>
      <c r="Z39" s="17" t="str">
        <f>IF('Score Sheet'!AD39="","R",IF('Race results'!$C$32&gt;0,ROUND(AVERAGE('Score Sheet'!$J39:AD39),1),ROUND(AVERAGE('Score Sheet'!$I39:AD39),1)))</f>
        <v>R</v>
      </c>
      <c r="AA39" s="17" t="str">
        <f>IF('Score Sheet'!AE39="","R",IF('Race results'!$C$32&gt;0,ROUND(AVERAGE('Score Sheet'!$J39:AE39),1),ROUND(AVERAGE('Score Sheet'!$I39:AE39),1)))</f>
        <v>R</v>
      </c>
      <c r="AB39" s="17" t="str">
        <f>IF('Score Sheet'!AF39="","R",IF('Race results'!$C$32&gt;0,ROUND(AVERAGE('Score Sheet'!$J39:AF39),1),ROUND(AVERAGE('Score Sheet'!$I39:AF39),1)))</f>
        <v>R</v>
      </c>
      <c r="AC39" s="17" t="str">
        <f>IF('Score Sheet'!AG39="","R",IF('Race results'!$C$32&gt;0,ROUND(AVERAGE('Score Sheet'!$J39:AG39),1),ROUND(AVERAGE('Score Sheet'!$I39:AG39),1)))</f>
        <v>R</v>
      </c>
      <c r="AD39" s="17" t="str">
        <f>IF('Score Sheet'!AH39="","R",IF('Race results'!$C$32&gt;0,ROUND(AVERAGE('Score Sheet'!$J39:AH39),1),ROUND(AVERAGE('Score Sheet'!$I39:AH39),1)))</f>
        <v>R</v>
      </c>
      <c r="AE39" s="17" t="str">
        <f>IF('Score Sheet'!AI39="","R",IF('Race results'!$C$32&gt;0,ROUND(AVERAGE('Score Sheet'!$J39:AI39),1),ROUND(AVERAGE('Score Sheet'!$I39:AI39),1)))</f>
        <v>R</v>
      </c>
      <c r="AF39" s="17" t="str">
        <f>IF('Score Sheet'!AJ39="","R",IF('Race results'!$C$32&gt;0,ROUND(AVERAGE('Score Sheet'!$J39:AJ39),1),ROUND(AVERAGE('Score Sheet'!$I39:AJ39),1)))</f>
        <v>R</v>
      </c>
      <c r="AG39" s="17" t="str">
        <f>IF('Score Sheet'!AK39="","R",IF('Race results'!$C$32&gt;0,ROUND(AVERAGE('Score Sheet'!$J39:AK39),1),ROUND(AVERAGE('Score Sheet'!$I39:AK39),1)))</f>
        <v>R</v>
      </c>
      <c r="AH39" s="17" t="str">
        <f>IF('Score Sheet'!AL39="","R",IF('Race results'!$C$32&gt;0,ROUND(AVERAGE('Score Sheet'!$J39:AL39),1),ROUND(AVERAGE('Score Sheet'!$I39:AL39),1)))</f>
        <v>R</v>
      </c>
      <c r="AI39" s="17" t="str">
        <f>IF('Score Sheet'!AM39="","R",IF('Race results'!$C$32&gt;0,ROUND(AVERAGE('Score Sheet'!$J39:AM39),1),ROUND(AVERAGE('Score Sheet'!$I39:AM39),1)))</f>
        <v>R</v>
      </c>
      <c r="AJ39" s="17" t="str">
        <f>IF('Score Sheet'!AN39="","R",IF('Race results'!$C$32&gt;0,ROUND(AVERAGE('Score Sheet'!$J39:AN39),1),ROUND(AVERAGE('Score Sheet'!$I39:AN39),1)))</f>
        <v>R</v>
      </c>
      <c r="AK39" s="17" t="str">
        <f>IF('Score Sheet'!AO39="","R",IF('Race results'!$C$32&gt;0,ROUND(AVERAGE('Score Sheet'!$J39:AO39),1),ROUND(AVERAGE('Score Sheet'!$I39:AO39),1)))</f>
        <v>R</v>
      </c>
      <c r="AL39" s="17" t="str">
        <f>IF('Score Sheet'!AP39="","R",IF('Race results'!$C$32&gt;0,ROUND(AVERAGE('Score Sheet'!$J39:AP39),1),ROUND(AVERAGE('Score Sheet'!$I39:AP39),1)))</f>
        <v>R</v>
      </c>
      <c r="AM39" s="17" t="str">
        <f>IF('Score Sheet'!AQ39="","R",IF('Race results'!$C$32&gt;0,ROUND(AVERAGE('Score Sheet'!$J39:AQ39),1),ROUND(AVERAGE('Score Sheet'!$I39:AQ39),1)))</f>
        <v>R</v>
      </c>
      <c r="AN39" s="17" t="str">
        <f>IF('Score Sheet'!AR39="","R",IF('Race results'!$C$32&gt;0,ROUND(AVERAGE('Score Sheet'!$J39:AR39),1),ROUND(AVERAGE('Score Sheet'!$I39:AR39),1)))</f>
        <v>R</v>
      </c>
      <c r="AO39" s="17" t="str">
        <f>IF('Score Sheet'!AS39="","R",IF('Race results'!$C$32&gt;0,ROUND(AVERAGE('Score Sheet'!$J39:AS39),1),ROUND(AVERAGE('Score Sheet'!$I39:AS39),1)))</f>
        <v>R</v>
      </c>
      <c r="AP39" s="17" t="str">
        <f>IF('Score Sheet'!AT39="","R",IF('Race results'!$C$32&gt;0,ROUND(AVERAGE('Score Sheet'!$J39:AT39),1),ROUND(AVERAGE('Score Sheet'!$I39:AT39),1)))</f>
        <v>R</v>
      </c>
      <c r="AQ39" s="17" t="str">
        <f>IF('Score Sheet'!AU39="","R",IF('Race results'!$C$32&gt;0,ROUND(AVERAGE('Score Sheet'!$J39:AU39),1),ROUND(AVERAGE('Score Sheet'!$I39:AU39),1)))</f>
        <v>R</v>
      </c>
      <c r="AR39" s="17" t="str">
        <f>IF('Score Sheet'!AV39="","R",IF('Race results'!$C$32&gt;0,ROUND(AVERAGE('Score Sheet'!$J39:AV39),1),ROUND(AVERAGE('Score Sheet'!$I39:AV39),1)))</f>
        <v>R</v>
      </c>
      <c r="AT39" s="62" t="str">
        <f t="shared" si="0"/>
        <v/>
      </c>
      <c r="AU39" s="17" t="str">
        <f>IF(C39="","",IF('Race results'!$C$7&lt;1, "E", IF('Race results'!$C$32&gt;0,IF(COUNT(AY39:CL39)&lt;1,"R",ROUND(AVERAGE(AY39:CL39),1)),IF(COUNT(AX39:CL39)&lt;1,"R",ROUND(AVERAGE(AX39:CL39),1)))))</f>
        <v/>
      </c>
      <c r="AV39" s="12"/>
      <c r="AX39" s="12" t="str">
        <f t="shared" si="1"/>
        <v/>
      </c>
      <c r="AY39" s="12" t="str">
        <f t="shared" si="2"/>
        <v/>
      </c>
      <c r="AZ39" s="12" t="str">
        <f t="shared" si="3"/>
        <v/>
      </c>
      <c r="BA39" s="12" t="str">
        <f t="shared" si="4"/>
        <v/>
      </c>
      <c r="BB39" s="12" t="str">
        <f t="shared" si="5"/>
        <v/>
      </c>
      <c r="BC39" s="12" t="str">
        <f t="shared" si="6"/>
        <v/>
      </c>
      <c r="BD39" s="12" t="str">
        <f t="shared" si="7"/>
        <v/>
      </c>
      <c r="BE39" s="12" t="str">
        <f t="shared" si="8"/>
        <v/>
      </c>
      <c r="BF39" s="12" t="str">
        <f t="shared" si="9"/>
        <v/>
      </c>
      <c r="BG39" s="12" t="str">
        <f t="shared" si="10"/>
        <v/>
      </c>
      <c r="BH39" s="12" t="str">
        <f t="shared" si="11"/>
        <v/>
      </c>
      <c r="BI39" s="12" t="str">
        <f t="shared" si="12"/>
        <v/>
      </c>
      <c r="BJ39" s="12" t="str">
        <f t="shared" si="13"/>
        <v/>
      </c>
      <c r="BK39" s="12" t="str">
        <f t="shared" si="14"/>
        <v/>
      </c>
      <c r="BL39" s="12" t="str">
        <f t="shared" si="15"/>
        <v/>
      </c>
      <c r="BM39" s="12" t="str">
        <f t="shared" si="16"/>
        <v/>
      </c>
      <c r="BN39" s="12" t="str">
        <f t="shared" si="17"/>
        <v/>
      </c>
      <c r="BO39" s="12" t="str">
        <f t="shared" si="18"/>
        <v/>
      </c>
      <c r="BP39" s="12" t="str">
        <f t="shared" si="19"/>
        <v/>
      </c>
      <c r="BQ39" s="12" t="str">
        <f t="shared" si="20"/>
        <v/>
      </c>
      <c r="BR39" s="12" t="str">
        <f t="shared" si="21"/>
        <v/>
      </c>
      <c r="BS39" s="12" t="str">
        <f t="shared" si="22"/>
        <v/>
      </c>
      <c r="BT39" s="12" t="str">
        <f t="shared" si="23"/>
        <v/>
      </c>
      <c r="BU39" s="12" t="str">
        <f t="shared" si="24"/>
        <v/>
      </c>
      <c r="BV39" s="12" t="str">
        <f t="shared" si="25"/>
        <v/>
      </c>
      <c r="BW39" s="12" t="str">
        <f t="shared" si="26"/>
        <v/>
      </c>
      <c r="BX39" s="12" t="str">
        <f t="shared" si="27"/>
        <v/>
      </c>
      <c r="BY39" s="12" t="str">
        <f t="shared" si="28"/>
        <v/>
      </c>
      <c r="BZ39" s="12" t="str">
        <f t="shared" si="29"/>
        <v/>
      </c>
      <c r="CA39" s="12" t="str">
        <f t="shared" si="30"/>
        <v/>
      </c>
      <c r="CB39" s="12" t="str">
        <f t="shared" si="31"/>
        <v/>
      </c>
      <c r="CC39" s="12" t="str">
        <f t="shared" si="32"/>
        <v/>
      </c>
      <c r="CD39" s="12" t="str">
        <f t="shared" si="33"/>
        <v/>
      </c>
      <c r="CE39" s="12" t="str">
        <f t="shared" si="34"/>
        <v/>
      </c>
      <c r="CF39" s="12" t="str">
        <f t="shared" si="35"/>
        <v/>
      </c>
      <c r="CG39" s="12" t="str">
        <f t="shared" si="36"/>
        <v/>
      </c>
      <c r="CH39" s="12" t="str">
        <f t="shared" si="37"/>
        <v/>
      </c>
      <c r="CI39" s="12" t="str">
        <f t="shared" si="38"/>
        <v/>
      </c>
      <c r="CJ39" s="12" t="str">
        <f t="shared" si="39"/>
        <v/>
      </c>
      <c r="CK39" s="12" t="str">
        <f t="shared" si="40"/>
        <v/>
      </c>
      <c r="CL39" s="12" t="str">
        <f t="shared" si="41"/>
        <v/>
      </c>
    </row>
    <row r="40" spans="2:90">
      <c r="B40" s="12">
        <v>31</v>
      </c>
      <c r="C40" s="62" t="str">
        <f>IF('Score Sheet'!C40="","",'Score Sheet'!C40)</f>
        <v/>
      </c>
      <c r="D40" s="12" t="str">
        <f>'Race results'!$F$159</f>
        <v>DAFT!</v>
      </c>
      <c r="E40" s="12" t="str">
        <f>'Race results'!$F$159</f>
        <v>DAFT!</v>
      </c>
      <c r="F40" s="17" t="str">
        <f>IF('Score Sheet'!J40="","R",IF('Race results'!$C$32&gt;0,'Race results'!$F$159,ROUND(AVERAGE('Score Sheet'!$I40:J40),1)))</f>
        <v>R</v>
      </c>
      <c r="G40" s="17" t="str">
        <f>IF('Score Sheet'!K40="","R",IF('Race results'!$C$32&gt;0,ROUND(AVERAGE('Score Sheet'!$J40:K40),1),ROUND(AVERAGE('Score Sheet'!$I40:K40),1)))</f>
        <v>R</v>
      </c>
      <c r="H40" s="17" t="str">
        <f>IF('Score Sheet'!L40="","R",IF('Race results'!$C$32&gt;0,ROUND(AVERAGE('Score Sheet'!$J40:L40),1),ROUND(AVERAGE('Score Sheet'!$I40:L40),1)))</f>
        <v>R</v>
      </c>
      <c r="I40" s="17" t="str">
        <f>IF('Score Sheet'!M40="","R",IF('Race results'!$C$32&gt;0,ROUND(AVERAGE('Score Sheet'!$J40:M40),1),ROUND(AVERAGE('Score Sheet'!$I40:M40),1)))</f>
        <v>R</v>
      </c>
      <c r="J40" s="17" t="str">
        <f>IF('Score Sheet'!N40="","R",IF('Race results'!$C$32&gt;0,ROUND(AVERAGE('Score Sheet'!$J40:N40),1),ROUND(AVERAGE('Score Sheet'!$I40:N40),1)))</f>
        <v>R</v>
      </c>
      <c r="K40" s="17" t="str">
        <f>IF('Score Sheet'!O40="","R",IF('Race results'!$C$32&gt;0,ROUND(AVERAGE('Score Sheet'!$J40:O40),1),ROUND(AVERAGE('Score Sheet'!$I40:O40),1)))</f>
        <v>R</v>
      </c>
      <c r="L40" s="17" t="str">
        <f>IF('Score Sheet'!P40="","R",IF('Race results'!$C$32&gt;0,ROUND(AVERAGE('Score Sheet'!$J40:P40),1),ROUND(AVERAGE('Score Sheet'!$I40:P40),1)))</f>
        <v>R</v>
      </c>
      <c r="M40" s="17" t="str">
        <f>IF('Score Sheet'!Q40="","R",IF('Race results'!$C$32&gt;0,ROUND(AVERAGE('Score Sheet'!$J40:Q40),1),ROUND(AVERAGE('Score Sheet'!$I40:Q40),1)))</f>
        <v>R</v>
      </c>
      <c r="N40" s="17" t="str">
        <f>IF('Score Sheet'!R40="","R",IF('Race results'!$C$32&gt;0,ROUND(AVERAGE('Score Sheet'!$J40:R40),1),ROUND(AVERAGE('Score Sheet'!$I40:R40),1)))</f>
        <v>R</v>
      </c>
      <c r="O40" s="17" t="str">
        <f>IF('Score Sheet'!S40="","R",IF('Race results'!$C$32&gt;0,ROUND(AVERAGE('Score Sheet'!$J40:S40),1),ROUND(AVERAGE('Score Sheet'!$I40:S40),1)))</f>
        <v>R</v>
      </c>
      <c r="P40" s="17" t="str">
        <f>IF('Score Sheet'!T40="","R",IF('Race results'!$C$32&gt;0,ROUND(AVERAGE('Score Sheet'!$J40:T40),1),ROUND(AVERAGE('Score Sheet'!$I40:T40),1)))</f>
        <v>R</v>
      </c>
      <c r="Q40" s="17" t="str">
        <f>IF('Score Sheet'!U40="","R",IF('Race results'!$C$32&gt;0,ROUND(AVERAGE('Score Sheet'!$J40:U40),1),ROUND(AVERAGE('Score Sheet'!$I40:U40),1)))</f>
        <v>R</v>
      </c>
      <c r="R40" s="17" t="str">
        <f>IF('Score Sheet'!V40="","R",IF('Race results'!$C$32&gt;0,ROUND(AVERAGE('Score Sheet'!$J40:V40),1),ROUND(AVERAGE('Score Sheet'!$I40:V40),1)))</f>
        <v>R</v>
      </c>
      <c r="S40" s="17" t="str">
        <f>IF('Score Sheet'!W40="","R",IF('Race results'!$C$32&gt;0,ROUND(AVERAGE('Score Sheet'!$J40:W40),1),ROUND(AVERAGE('Score Sheet'!$I40:W40),1)))</f>
        <v>R</v>
      </c>
      <c r="T40" s="17" t="str">
        <f>IF('Score Sheet'!X40="","R",IF('Race results'!$C$32&gt;0,ROUND(AVERAGE('Score Sheet'!$J40:X40),1),ROUND(AVERAGE('Score Sheet'!$I40:X40),1)))</f>
        <v>R</v>
      </c>
      <c r="U40" s="17" t="str">
        <f>IF('Score Sheet'!Y40="","R",IF('Race results'!$C$32&gt;0,ROUND(AVERAGE('Score Sheet'!$J40:Y40),1),ROUND(AVERAGE('Score Sheet'!$I40:Y40),1)))</f>
        <v>R</v>
      </c>
      <c r="V40" s="17" t="str">
        <f>IF('Score Sheet'!Z40="","R",IF('Race results'!$C$32&gt;0,ROUND(AVERAGE('Score Sheet'!$J40:Z40),1),ROUND(AVERAGE('Score Sheet'!$I40:Z40),1)))</f>
        <v>R</v>
      </c>
      <c r="W40" s="17" t="str">
        <f>IF('Score Sheet'!AA40="","R",IF('Race results'!$C$32&gt;0,ROUND(AVERAGE('Score Sheet'!$J40:AA40),1),ROUND(AVERAGE('Score Sheet'!$I40:AA40),1)))</f>
        <v>R</v>
      </c>
      <c r="X40" s="17" t="str">
        <f>IF('Score Sheet'!AB40="","R",IF('Race results'!$C$32&gt;0,ROUND(AVERAGE('Score Sheet'!$J40:AB40),1),ROUND(AVERAGE('Score Sheet'!$I40:AB40),1)))</f>
        <v>R</v>
      </c>
      <c r="Y40" s="17" t="str">
        <f>IF('Score Sheet'!AC40="","R",IF('Race results'!$C$32&gt;0,ROUND(AVERAGE('Score Sheet'!$J40:AC40),1),ROUND(AVERAGE('Score Sheet'!$I40:AC40),1)))</f>
        <v>R</v>
      </c>
      <c r="Z40" s="17" t="str">
        <f>IF('Score Sheet'!AD40="","R",IF('Race results'!$C$32&gt;0,ROUND(AVERAGE('Score Sheet'!$J40:AD40),1),ROUND(AVERAGE('Score Sheet'!$I40:AD40),1)))</f>
        <v>R</v>
      </c>
      <c r="AA40" s="17" t="str">
        <f>IF('Score Sheet'!AE40="","R",IF('Race results'!$C$32&gt;0,ROUND(AVERAGE('Score Sheet'!$J40:AE40),1),ROUND(AVERAGE('Score Sheet'!$I40:AE40),1)))</f>
        <v>R</v>
      </c>
      <c r="AB40" s="17" t="str">
        <f>IF('Score Sheet'!AF40="","R",IF('Race results'!$C$32&gt;0,ROUND(AVERAGE('Score Sheet'!$J40:AF40),1),ROUND(AVERAGE('Score Sheet'!$I40:AF40),1)))</f>
        <v>R</v>
      </c>
      <c r="AC40" s="17" t="str">
        <f>IF('Score Sheet'!AG40="","R",IF('Race results'!$C$32&gt;0,ROUND(AVERAGE('Score Sheet'!$J40:AG40),1),ROUND(AVERAGE('Score Sheet'!$I40:AG40),1)))</f>
        <v>R</v>
      </c>
      <c r="AD40" s="17" t="str">
        <f>IF('Score Sheet'!AH40="","R",IF('Race results'!$C$32&gt;0,ROUND(AVERAGE('Score Sheet'!$J40:AH40),1),ROUND(AVERAGE('Score Sheet'!$I40:AH40),1)))</f>
        <v>R</v>
      </c>
      <c r="AE40" s="17" t="str">
        <f>IF('Score Sheet'!AI40="","R",IF('Race results'!$C$32&gt;0,ROUND(AVERAGE('Score Sheet'!$J40:AI40),1),ROUND(AVERAGE('Score Sheet'!$I40:AI40),1)))</f>
        <v>R</v>
      </c>
      <c r="AF40" s="17" t="str">
        <f>IF('Score Sheet'!AJ40="","R",IF('Race results'!$C$32&gt;0,ROUND(AVERAGE('Score Sheet'!$J40:AJ40),1),ROUND(AVERAGE('Score Sheet'!$I40:AJ40),1)))</f>
        <v>R</v>
      </c>
      <c r="AG40" s="17" t="str">
        <f>IF('Score Sheet'!AK40="","R",IF('Race results'!$C$32&gt;0,ROUND(AVERAGE('Score Sheet'!$J40:AK40),1),ROUND(AVERAGE('Score Sheet'!$I40:AK40),1)))</f>
        <v>R</v>
      </c>
      <c r="AH40" s="17" t="str">
        <f>IF('Score Sheet'!AL40="","R",IF('Race results'!$C$32&gt;0,ROUND(AVERAGE('Score Sheet'!$J40:AL40),1),ROUND(AVERAGE('Score Sheet'!$I40:AL40),1)))</f>
        <v>R</v>
      </c>
      <c r="AI40" s="17" t="str">
        <f>IF('Score Sheet'!AM40="","R",IF('Race results'!$C$32&gt;0,ROUND(AVERAGE('Score Sheet'!$J40:AM40),1),ROUND(AVERAGE('Score Sheet'!$I40:AM40),1)))</f>
        <v>R</v>
      </c>
      <c r="AJ40" s="17" t="str">
        <f>IF('Score Sheet'!AN40="","R",IF('Race results'!$C$32&gt;0,ROUND(AVERAGE('Score Sheet'!$J40:AN40),1),ROUND(AVERAGE('Score Sheet'!$I40:AN40),1)))</f>
        <v>R</v>
      </c>
      <c r="AK40" s="17" t="str">
        <f>IF('Score Sheet'!AO40="","R",IF('Race results'!$C$32&gt;0,ROUND(AVERAGE('Score Sheet'!$J40:AO40),1),ROUND(AVERAGE('Score Sheet'!$I40:AO40),1)))</f>
        <v>R</v>
      </c>
      <c r="AL40" s="17" t="str">
        <f>IF('Score Sheet'!AP40="","R",IF('Race results'!$C$32&gt;0,ROUND(AVERAGE('Score Sheet'!$J40:AP40),1),ROUND(AVERAGE('Score Sheet'!$I40:AP40),1)))</f>
        <v>R</v>
      </c>
      <c r="AM40" s="17" t="str">
        <f>IF('Score Sheet'!AQ40="","R",IF('Race results'!$C$32&gt;0,ROUND(AVERAGE('Score Sheet'!$J40:AQ40),1),ROUND(AVERAGE('Score Sheet'!$I40:AQ40),1)))</f>
        <v>R</v>
      </c>
      <c r="AN40" s="17" t="str">
        <f>IF('Score Sheet'!AR40="","R",IF('Race results'!$C$32&gt;0,ROUND(AVERAGE('Score Sheet'!$J40:AR40),1),ROUND(AVERAGE('Score Sheet'!$I40:AR40),1)))</f>
        <v>R</v>
      </c>
      <c r="AO40" s="17" t="str">
        <f>IF('Score Sheet'!AS40="","R",IF('Race results'!$C$32&gt;0,ROUND(AVERAGE('Score Sheet'!$J40:AS40),1),ROUND(AVERAGE('Score Sheet'!$I40:AS40),1)))</f>
        <v>R</v>
      </c>
      <c r="AP40" s="17" t="str">
        <f>IF('Score Sheet'!AT40="","R",IF('Race results'!$C$32&gt;0,ROUND(AVERAGE('Score Sheet'!$J40:AT40),1),ROUND(AVERAGE('Score Sheet'!$I40:AT40),1)))</f>
        <v>R</v>
      </c>
      <c r="AQ40" s="17" t="str">
        <f>IF('Score Sheet'!AU40="","R",IF('Race results'!$C$32&gt;0,ROUND(AVERAGE('Score Sheet'!$J40:AU40),1),ROUND(AVERAGE('Score Sheet'!$I40:AU40),1)))</f>
        <v>R</v>
      </c>
      <c r="AR40" s="17" t="str">
        <f>IF('Score Sheet'!AV40="","R",IF('Race results'!$C$32&gt;0,ROUND(AVERAGE('Score Sheet'!$J40:AV40),1),ROUND(AVERAGE('Score Sheet'!$I40:AV40),1)))</f>
        <v>R</v>
      </c>
      <c r="AT40" s="62" t="str">
        <f t="shared" si="0"/>
        <v/>
      </c>
      <c r="AU40" s="17" t="str">
        <f>IF(C40="","",IF('Race results'!$C$7&lt;1, "E", IF('Race results'!$C$32&gt;0,IF(COUNT(AY40:CL40)&lt;1,"R",ROUND(AVERAGE(AY40:CL40),1)),IF(COUNT(AX40:CL40)&lt;1,"R",ROUND(AVERAGE(AX40:CL40),1)))))</f>
        <v/>
      </c>
      <c r="AV40" s="12"/>
      <c r="AX40" s="12" t="str">
        <f t="shared" si="1"/>
        <v/>
      </c>
      <c r="AY40" s="12" t="str">
        <f t="shared" si="2"/>
        <v/>
      </c>
      <c r="AZ40" s="12" t="str">
        <f t="shared" si="3"/>
        <v/>
      </c>
      <c r="BA40" s="12" t="str">
        <f t="shared" si="4"/>
        <v/>
      </c>
      <c r="BB40" s="12" t="str">
        <f t="shared" si="5"/>
        <v/>
      </c>
      <c r="BC40" s="12" t="str">
        <f t="shared" si="6"/>
        <v/>
      </c>
      <c r="BD40" s="12" t="str">
        <f t="shared" si="7"/>
        <v/>
      </c>
      <c r="BE40" s="12" t="str">
        <f t="shared" si="8"/>
        <v/>
      </c>
      <c r="BF40" s="12" t="str">
        <f t="shared" si="9"/>
        <v/>
      </c>
      <c r="BG40" s="12" t="str">
        <f t="shared" si="10"/>
        <v/>
      </c>
      <c r="BH40" s="12" t="str">
        <f t="shared" si="11"/>
        <v/>
      </c>
      <c r="BI40" s="12" t="str">
        <f t="shared" si="12"/>
        <v/>
      </c>
      <c r="BJ40" s="12" t="str">
        <f t="shared" si="13"/>
        <v/>
      </c>
      <c r="BK40" s="12" t="str">
        <f t="shared" si="14"/>
        <v/>
      </c>
      <c r="BL40" s="12" t="str">
        <f t="shared" si="15"/>
        <v/>
      </c>
      <c r="BM40" s="12" t="str">
        <f t="shared" si="16"/>
        <v/>
      </c>
      <c r="BN40" s="12" t="str">
        <f t="shared" si="17"/>
        <v/>
      </c>
      <c r="BO40" s="12" t="str">
        <f t="shared" si="18"/>
        <v/>
      </c>
      <c r="BP40" s="12" t="str">
        <f t="shared" si="19"/>
        <v/>
      </c>
      <c r="BQ40" s="12" t="str">
        <f t="shared" si="20"/>
        <v/>
      </c>
      <c r="BR40" s="12" t="str">
        <f t="shared" si="21"/>
        <v/>
      </c>
      <c r="BS40" s="12" t="str">
        <f t="shared" si="22"/>
        <v/>
      </c>
      <c r="BT40" s="12" t="str">
        <f t="shared" si="23"/>
        <v/>
      </c>
      <c r="BU40" s="12" t="str">
        <f t="shared" si="24"/>
        <v/>
      </c>
      <c r="BV40" s="12" t="str">
        <f t="shared" si="25"/>
        <v/>
      </c>
      <c r="BW40" s="12" t="str">
        <f t="shared" si="26"/>
        <v/>
      </c>
      <c r="BX40" s="12" t="str">
        <f t="shared" si="27"/>
        <v/>
      </c>
      <c r="BY40" s="12" t="str">
        <f t="shared" si="28"/>
        <v/>
      </c>
      <c r="BZ40" s="12" t="str">
        <f t="shared" si="29"/>
        <v/>
      </c>
      <c r="CA40" s="12" t="str">
        <f t="shared" si="30"/>
        <v/>
      </c>
      <c r="CB40" s="12" t="str">
        <f t="shared" si="31"/>
        <v/>
      </c>
      <c r="CC40" s="12" t="str">
        <f t="shared" si="32"/>
        <v/>
      </c>
      <c r="CD40" s="12" t="str">
        <f t="shared" si="33"/>
        <v/>
      </c>
      <c r="CE40" s="12" t="str">
        <f t="shared" si="34"/>
        <v/>
      </c>
      <c r="CF40" s="12" t="str">
        <f t="shared" si="35"/>
        <v/>
      </c>
      <c r="CG40" s="12" t="str">
        <f t="shared" si="36"/>
        <v/>
      </c>
      <c r="CH40" s="12" t="str">
        <f t="shared" si="37"/>
        <v/>
      </c>
      <c r="CI40" s="12" t="str">
        <f t="shared" si="38"/>
        <v/>
      </c>
      <c r="CJ40" s="12" t="str">
        <f t="shared" si="39"/>
        <v/>
      </c>
      <c r="CK40" s="12" t="str">
        <f t="shared" si="40"/>
        <v/>
      </c>
      <c r="CL40" s="12" t="str">
        <f t="shared" si="41"/>
        <v/>
      </c>
    </row>
    <row r="41" spans="2:90">
      <c r="B41" s="12">
        <v>32</v>
      </c>
      <c r="C41" s="62" t="str">
        <f>IF('Score Sheet'!C41="","",'Score Sheet'!C41)</f>
        <v/>
      </c>
      <c r="D41" s="12" t="str">
        <f>'Race results'!$F$159</f>
        <v>DAFT!</v>
      </c>
      <c r="E41" s="12" t="str">
        <f>'Race results'!$F$159</f>
        <v>DAFT!</v>
      </c>
      <c r="F41" s="17" t="str">
        <f>IF('Score Sheet'!J41="","R",IF('Race results'!$C$32&gt;0,'Race results'!$F$159,ROUND(AVERAGE('Score Sheet'!$I41:J41),1)))</f>
        <v>R</v>
      </c>
      <c r="G41" s="17" t="str">
        <f>IF('Score Sheet'!K41="","R",IF('Race results'!$C$32&gt;0,ROUND(AVERAGE('Score Sheet'!$J41:K41),1),ROUND(AVERAGE('Score Sheet'!$I41:K41),1)))</f>
        <v>R</v>
      </c>
      <c r="H41" s="17" t="str">
        <f>IF('Score Sheet'!L41="","R",IF('Race results'!$C$32&gt;0,ROUND(AVERAGE('Score Sheet'!$J41:L41),1),ROUND(AVERAGE('Score Sheet'!$I41:L41),1)))</f>
        <v>R</v>
      </c>
      <c r="I41" s="17" t="str">
        <f>IF('Score Sheet'!M41="","R",IF('Race results'!$C$32&gt;0,ROUND(AVERAGE('Score Sheet'!$J41:M41),1),ROUND(AVERAGE('Score Sheet'!$I41:M41),1)))</f>
        <v>R</v>
      </c>
      <c r="J41" s="17" t="str">
        <f>IF('Score Sheet'!N41="","R",IF('Race results'!$C$32&gt;0,ROUND(AVERAGE('Score Sheet'!$J41:N41),1),ROUND(AVERAGE('Score Sheet'!$I41:N41),1)))</f>
        <v>R</v>
      </c>
      <c r="K41" s="17" t="str">
        <f>IF('Score Sheet'!O41="","R",IF('Race results'!$C$32&gt;0,ROUND(AVERAGE('Score Sheet'!$J41:O41),1),ROUND(AVERAGE('Score Sheet'!$I41:O41),1)))</f>
        <v>R</v>
      </c>
      <c r="L41" s="17" t="str">
        <f>IF('Score Sheet'!P41="","R",IF('Race results'!$C$32&gt;0,ROUND(AVERAGE('Score Sheet'!$J41:P41),1),ROUND(AVERAGE('Score Sheet'!$I41:P41),1)))</f>
        <v>R</v>
      </c>
      <c r="M41" s="17" t="str">
        <f>IF('Score Sheet'!Q41="","R",IF('Race results'!$C$32&gt;0,ROUND(AVERAGE('Score Sheet'!$J41:Q41),1),ROUND(AVERAGE('Score Sheet'!$I41:Q41),1)))</f>
        <v>R</v>
      </c>
      <c r="N41" s="17" t="str">
        <f>IF('Score Sheet'!R41="","R",IF('Race results'!$C$32&gt;0,ROUND(AVERAGE('Score Sheet'!$J41:R41),1),ROUND(AVERAGE('Score Sheet'!$I41:R41),1)))</f>
        <v>R</v>
      </c>
      <c r="O41" s="17" t="str">
        <f>IF('Score Sheet'!S41="","R",IF('Race results'!$C$32&gt;0,ROUND(AVERAGE('Score Sheet'!$J41:S41),1),ROUND(AVERAGE('Score Sheet'!$I41:S41),1)))</f>
        <v>R</v>
      </c>
      <c r="P41" s="17" t="str">
        <f>IF('Score Sheet'!T41="","R",IF('Race results'!$C$32&gt;0,ROUND(AVERAGE('Score Sheet'!$J41:T41),1),ROUND(AVERAGE('Score Sheet'!$I41:T41),1)))</f>
        <v>R</v>
      </c>
      <c r="Q41" s="17" t="str">
        <f>IF('Score Sheet'!U41="","R",IF('Race results'!$C$32&gt;0,ROUND(AVERAGE('Score Sheet'!$J41:U41),1),ROUND(AVERAGE('Score Sheet'!$I41:U41),1)))</f>
        <v>R</v>
      </c>
      <c r="R41" s="17" t="str">
        <f>IF('Score Sheet'!V41="","R",IF('Race results'!$C$32&gt;0,ROUND(AVERAGE('Score Sheet'!$J41:V41),1),ROUND(AVERAGE('Score Sheet'!$I41:V41),1)))</f>
        <v>R</v>
      </c>
      <c r="S41" s="17" t="str">
        <f>IF('Score Sheet'!W41="","R",IF('Race results'!$C$32&gt;0,ROUND(AVERAGE('Score Sheet'!$J41:W41),1),ROUND(AVERAGE('Score Sheet'!$I41:W41),1)))</f>
        <v>R</v>
      </c>
      <c r="T41" s="17" t="str">
        <f>IF('Score Sheet'!X41="","R",IF('Race results'!$C$32&gt;0,ROUND(AVERAGE('Score Sheet'!$J41:X41),1),ROUND(AVERAGE('Score Sheet'!$I41:X41),1)))</f>
        <v>R</v>
      </c>
      <c r="U41" s="17" t="str">
        <f>IF('Score Sheet'!Y41="","R",IF('Race results'!$C$32&gt;0,ROUND(AVERAGE('Score Sheet'!$J41:Y41),1),ROUND(AVERAGE('Score Sheet'!$I41:Y41),1)))</f>
        <v>R</v>
      </c>
      <c r="V41" s="17" t="str">
        <f>IF('Score Sheet'!Z41="","R",IF('Race results'!$C$32&gt;0,ROUND(AVERAGE('Score Sheet'!$J41:Z41),1),ROUND(AVERAGE('Score Sheet'!$I41:Z41),1)))</f>
        <v>R</v>
      </c>
      <c r="W41" s="17" t="str">
        <f>IF('Score Sheet'!AA41="","R",IF('Race results'!$C$32&gt;0,ROUND(AVERAGE('Score Sheet'!$J41:AA41),1),ROUND(AVERAGE('Score Sheet'!$I41:AA41),1)))</f>
        <v>R</v>
      </c>
      <c r="X41" s="17" t="str">
        <f>IF('Score Sheet'!AB41="","R",IF('Race results'!$C$32&gt;0,ROUND(AVERAGE('Score Sheet'!$J41:AB41),1),ROUND(AVERAGE('Score Sheet'!$I41:AB41),1)))</f>
        <v>R</v>
      </c>
      <c r="Y41" s="17" t="str">
        <f>IF('Score Sheet'!AC41="","R",IF('Race results'!$C$32&gt;0,ROUND(AVERAGE('Score Sheet'!$J41:AC41),1),ROUND(AVERAGE('Score Sheet'!$I41:AC41),1)))</f>
        <v>R</v>
      </c>
      <c r="Z41" s="17" t="str">
        <f>IF('Score Sheet'!AD41="","R",IF('Race results'!$C$32&gt;0,ROUND(AVERAGE('Score Sheet'!$J41:AD41),1),ROUND(AVERAGE('Score Sheet'!$I41:AD41),1)))</f>
        <v>R</v>
      </c>
      <c r="AA41" s="17" t="str">
        <f>IF('Score Sheet'!AE41="","R",IF('Race results'!$C$32&gt;0,ROUND(AVERAGE('Score Sheet'!$J41:AE41),1),ROUND(AVERAGE('Score Sheet'!$I41:AE41),1)))</f>
        <v>R</v>
      </c>
      <c r="AB41" s="17" t="str">
        <f>IF('Score Sheet'!AF41="","R",IF('Race results'!$C$32&gt;0,ROUND(AVERAGE('Score Sheet'!$J41:AF41),1),ROUND(AVERAGE('Score Sheet'!$I41:AF41),1)))</f>
        <v>R</v>
      </c>
      <c r="AC41" s="17" t="str">
        <f>IF('Score Sheet'!AG41="","R",IF('Race results'!$C$32&gt;0,ROUND(AVERAGE('Score Sheet'!$J41:AG41),1),ROUND(AVERAGE('Score Sheet'!$I41:AG41),1)))</f>
        <v>R</v>
      </c>
      <c r="AD41" s="17" t="str">
        <f>IF('Score Sheet'!AH41="","R",IF('Race results'!$C$32&gt;0,ROUND(AVERAGE('Score Sheet'!$J41:AH41),1),ROUND(AVERAGE('Score Sheet'!$I41:AH41),1)))</f>
        <v>R</v>
      </c>
      <c r="AE41" s="17" t="str">
        <f>IF('Score Sheet'!AI41="","R",IF('Race results'!$C$32&gt;0,ROUND(AVERAGE('Score Sheet'!$J41:AI41),1),ROUND(AVERAGE('Score Sheet'!$I41:AI41),1)))</f>
        <v>R</v>
      </c>
      <c r="AF41" s="17" t="str">
        <f>IF('Score Sheet'!AJ41="","R",IF('Race results'!$C$32&gt;0,ROUND(AVERAGE('Score Sheet'!$J41:AJ41),1),ROUND(AVERAGE('Score Sheet'!$I41:AJ41),1)))</f>
        <v>R</v>
      </c>
      <c r="AG41" s="17" t="str">
        <f>IF('Score Sheet'!AK41="","R",IF('Race results'!$C$32&gt;0,ROUND(AVERAGE('Score Sheet'!$J41:AK41),1),ROUND(AVERAGE('Score Sheet'!$I41:AK41),1)))</f>
        <v>R</v>
      </c>
      <c r="AH41" s="17" t="str">
        <f>IF('Score Sheet'!AL41="","R",IF('Race results'!$C$32&gt;0,ROUND(AVERAGE('Score Sheet'!$J41:AL41),1),ROUND(AVERAGE('Score Sheet'!$I41:AL41),1)))</f>
        <v>R</v>
      </c>
      <c r="AI41" s="17" t="str">
        <f>IF('Score Sheet'!AM41="","R",IF('Race results'!$C$32&gt;0,ROUND(AVERAGE('Score Sheet'!$J41:AM41),1),ROUND(AVERAGE('Score Sheet'!$I41:AM41),1)))</f>
        <v>R</v>
      </c>
      <c r="AJ41" s="17" t="str">
        <f>IF('Score Sheet'!AN41="","R",IF('Race results'!$C$32&gt;0,ROUND(AVERAGE('Score Sheet'!$J41:AN41),1),ROUND(AVERAGE('Score Sheet'!$I41:AN41),1)))</f>
        <v>R</v>
      </c>
      <c r="AK41" s="17" t="str">
        <f>IF('Score Sheet'!AO41="","R",IF('Race results'!$C$32&gt;0,ROUND(AVERAGE('Score Sheet'!$J41:AO41),1),ROUND(AVERAGE('Score Sheet'!$I41:AO41),1)))</f>
        <v>R</v>
      </c>
      <c r="AL41" s="17" t="str">
        <f>IF('Score Sheet'!AP41="","R",IF('Race results'!$C$32&gt;0,ROUND(AVERAGE('Score Sheet'!$J41:AP41),1),ROUND(AVERAGE('Score Sheet'!$I41:AP41),1)))</f>
        <v>R</v>
      </c>
      <c r="AM41" s="17" t="str">
        <f>IF('Score Sheet'!AQ41="","R",IF('Race results'!$C$32&gt;0,ROUND(AVERAGE('Score Sheet'!$J41:AQ41),1),ROUND(AVERAGE('Score Sheet'!$I41:AQ41),1)))</f>
        <v>R</v>
      </c>
      <c r="AN41" s="17" t="str">
        <f>IF('Score Sheet'!AR41="","R",IF('Race results'!$C$32&gt;0,ROUND(AVERAGE('Score Sheet'!$J41:AR41),1),ROUND(AVERAGE('Score Sheet'!$I41:AR41),1)))</f>
        <v>R</v>
      </c>
      <c r="AO41" s="17" t="str">
        <f>IF('Score Sheet'!AS41="","R",IF('Race results'!$C$32&gt;0,ROUND(AVERAGE('Score Sheet'!$J41:AS41),1),ROUND(AVERAGE('Score Sheet'!$I41:AS41),1)))</f>
        <v>R</v>
      </c>
      <c r="AP41" s="17" t="str">
        <f>IF('Score Sheet'!AT41="","R",IF('Race results'!$C$32&gt;0,ROUND(AVERAGE('Score Sheet'!$J41:AT41),1),ROUND(AVERAGE('Score Sheet'!$I41:AT41),1)))</f>
        <v>R</v>
      </c>
      <c r="AQ41" s="17" t="str">
        <f>IF('Score Sheet'!AU41="","R",IF('Race results'!$C$32&gt;0,ROUND(AVERAGE('Score Sheet'!$J41:AU41),1),ROUND(AVERAGE('Score Sheet'!$I41:AU41),1)))</f>
        <v>R</v>
      </c>
      <c r="AR41" s="17" t="str">
        <f>IF('Score Sheet'!AV41="","R",IF('Race results'!$C$32&gt;0,ROUND(AVERAGE('Score Sheet'!$J41:AV41),1),ROUND(AVERAGE('Score Sheet'!$I41:AV41),1)))</f>
        <v>R</v>
      </c>
      <c r="AT41" s="62" t="str">
        <f t="shared" si="0"/>
        <v/>
      </c>
      <c r="AU41" s="17" t="str">
        <f>IF(C41="","",IF('Race results'!$C$7&lt;1, "E", IF('Race results'!$C$32&gt;0,IF(COUNT(AY41:CL41)&lt;1,"R",ROUND(AVERAGE(AY41:CL41),1)),IF(COUNT(AX41:CL41)&lt;1,"R",ROUND(AVERAGE(AX41:CL41),1)))))</f>
        <v/>
      </c>
      <c r="AV41" s="12"/>
      <c r="AX41" s="12" t="str">
        <f t="shared" si="1"/>
        <v/>
      </c>
      <c r="AY41" s="12" t="str">
        <f t="shared" si="2"/>
        <v/>
      </c>
      <c r="AZ41" s="12" t="str">
        <f t="shared" si="3"/>
        <v/>
      </c>
      <c r="BA41" s="12" t="str">
        <f t="shared" si="4"/>
        <v/>
      </c>
      <c r="BB41" s="12" t="str">
        <f t="shared" si="5"/>
        <v/>
      </c>
      <c r="BC41" s="12" t="str">
        <f t="shared" si="6"/>
        <v/>
      </c>
      <c r="BD41" s="12" t="str">
        <f t="shared" si="7"/>
        <v/>
      </c>
      <c r="BE41" s="12" t="str">
        <f t="shared" si="8"/>
        <v/>
      </c>
      <c r="BF41" s="12" t="str">
        <f t="shared" si="9"/>
        <v/>
      </c>
      <c r="BG41" s="12" t="str">
        <f t="shared" si="10"/>
        <v/>
      </c>
      <c r="BH41" s="12" t="str">
        <f t="shared" si="11"/>
        <v/>
      </c>
      <c r="BI41" s="12" t="str">
        <f t="shared" si="12"/>
        <v/>
      </c>
      <c r="BJ41" s="12" t="str">
        <f t="shared" si="13"/>
        <v/>
      </c>
      <c r="BK41" s="12" t="str">
        <f t="shared" si="14"/>
        <v/>
      </c>
      <c r="BL41" s="12" t="str">
        <f t="shared" si="15"/>
        <v/>
      </c>
      <c r="BM41" s="12" t="str">
        <f t="shared" si="16"/>
        <v/>
      </c>
      <c r="BN41" s="12" t="str">
        <f t="shared" si="17"/>
        <v/>
      </c>
      <c r="BO41" s="12" t="str">
        <f t="shared" si="18"/>
        <v/>
      </c>
      <c r="BP41" s="12" t="str">
        <f t="shared" si="19"/>
        <v/>
      </c>
      <c r="BQ41" s="12" t="str">
        <f t="shared" si="20"/>
        <v/>
      </c>
      <c r="BR41" s="12" t="str">
        <f t="shared" si="21"/>
        <v/>
      </c>
      <c r="BS41" s="12" t="str">
        <f t="shared" si="22"/>
        <v/>
      </c>
      <c r="BT41" s="12" t="str">
        <f t="shared" si="23"/>
        <v/>
      </c>
      <c r="BU41" s="12" t="str">
        <f t="shared" si="24"/>
        <v/>
      </c>
      <c r="BV41" s="12" t="str">
        <f t="shared" si="25"/>
        <v/>
      </c>
      <c r="BW41" s="12" t="str">
        <f t="shared" si="26"/>
        <v/>
      </c>
      <c r="BX41" s="12" t="str">
        <f t="shared" si="27"/>
        <v/>
      </c>
      <c r="BY41" s="12" t="str">
        <f t="shared" si="28"/>
        <v/>
      </c>
      <c r="BZ41" s="12" t="str">
        <f t="shared" si="29"/>
        <v/>
      </c>
      <c r="CA41" s="12" t="str">
        <f t="shared" si="30"/>
        <v/>
      </c>
      <c r="CB41" s="12" t="str">
        <f t="shared" si="31"/>
        <v/>
      </c>
      <c r="CC41" s="12" t="str">
        <f t="shared" si="32"/>
        <v/>
      </c>
      <c r="CD41" s="12" t="str">
        <f t="shared" si="33"/>
        <v/>
      </c>
      <c r="CE41" s="12" t="str">
        <f t="shared" si="34"/>
        <v/>
      </c>
      <c r="CF41" s="12" t="str">
        <f t="shared" si="35"/>
        <v/>
      </c>
      <c r="CG41" s="12" t="str">
        <f t="shared" si="36"/>
        <v/>
      </c>
      <c r="CH41" s="12" t="str">
        <f t="shared" si="37"/>
        <v/>
      </c>
      <c r="CI41" s="12" t="str">
        <f t="shared" si="38"/>
        <v/>
      </c>
      <c r="CJ41" s="12" t="str">
        <f t="shared" si="39"/>
        <v/>
      </c>
      <c r="CK41" s="12" t="str">
        <f t="shared" si="40"/>
        <v/>
      </c>
      <c r="CL41" s="12" t="str">
        <f t="shared" si="41"/>
        <v/>
      </c>
    </row>
    <row r="42" spans="2:90">
      <c r="B42" s="12">
        <v>33</v>
      </c>
      <c r="C42" s="62" t="str">
        <f>IF('Score Sheet'!C42="","",'Score Sheet'!C42)</f>
        <v/>
      </c>
      <c r="D42" s="12" t="str">
        <f>'Race results'!$F$159</f>
        <v>DAFT!</v>
      </c>
      <c r="E42" s="12" t="str">
        <f>'Race results'!$F$159</f>
        <v>DAFT!</v>
      </c>
      <c r="F42" s="17" t="str">
        <f>IF('Score Sheet'!J42="","R",IF('Race results'!$C$32&gt;0,'Race results'!$F$159,ROUND(AVERAGE('Score Sheet'!$I42:J42),1)))</f>
        <v>R</v>
      </c>
      <c r="G42" s="17" t="str">
        <f>IF('Score Sheet'!K42="","R",IF('Race results'!$C$32&gt;0,ROUND(AVERAGE('Score Sheet'!$J42:K42),1),ROUND(AVERAGE('Score Sheet'!$I42:K42),1)))</f>
        <v>R</v>
      </c>
      <c r="H42" s="17" t="str">
        <f>IF('Score Sheet'!L42="","R",IF('Race results'!$C$32&gt;0,ROUND(AVERAGE('Score Sheet'!$J42:L42),1),ROUND(AVERAGE('Score Sheet'!$I42:L42),1)))</f>
        <v>R</v>
      </c>
      <c r="I42" s="17" t="str">
        <f>IF('Score Sheet'!M42="","R",IF('Race results'!$C$32&gt;0,ROUND(AVERAGE('Score Sheet'!$J42:M42),1),ROUND(AVERAGE('Score Sheet'!$I42:M42),1)))</f>
        <v>R</v>
      </c>
      <c r="J42" s="17" t="str">
        <f>IF('Score Sheet'!N42="","R",IF('Race results'!$C$32&gt;0,ROUND(AVERAGE('Score Sheet'!$J42:N42),1),ROUND(AVERAGE('Score Sheet'!$I42:N42),1)))</f>
        <v>R</v>
      </c>
      <c r="K42" s="17" t="str">
        <f>IF('Score Sheet'!O42="","R",IF('Race results'!$C$32&gt;0,ROUND(AVERAGE('Score Sheet'!$J42:O42),1),ROUND(AVERAGE('Score Sheet'!$I42:O42),1)))</f>
        <v>R</v>
      </c>
      <c r="L42" s="17" t="str">
        <f>IF('Score Sheet'!P42="","R",IF('Race results'!$C$32&gt;0,ROUND(AVERAGE('Score Sheet'!$J42:P42),1),ROUND(AVERAGE('Score Sheet'!$I42:P42),1)))</f>
        <v>R</v>
      </c>
      <c r="M42" s="17" t="str">
        <f>IF('Score Sheet'!Q42="","R",IF('Race results'!$C$32&gt;0,ROUND(AVERAGE('Score Sheet'!$J42:Q42),1),ROUND(AVERAGE('Score Sheet'!$I42:Q42),1)))</f>
        <v>R</v>
      </c>
      <c r="N42" s="17" t="str">
        <f>IF('Score Sheet'!R42="","R",IF('Race results'!$C$32&gt;0,ROUND(AVERAGE('Score Sheet'!$J42:R42),1),ROUND(AVERAGE('Score Sheet'!$I42:R42),1)))</f>
        <v>R</v>
      </c>
      <c r="O42" s="17" t="str">
        <f>IF('Score Sheet'!S42="","R",IF('Race results'!$C$32&gt;0,ROUND(AVERAGE('Score Sheet'!$J42:S42),1),ROUND(AVERAGE('Score Sheet'!$I42:S42),1)))</f>
        <v>R</v>
      </c>
      <c r="P42" s="17" t="str">
        <f>IF('Score Sheet'!T42="","R",IF('Race results'!$C$32&gt;0,ROUND(AVERAGE('Score Sheet'!$J42:T42),1),ROUND(AVERAGE('Score Sheet'!$I42:T42),1)))</f>
        <v>R</v>
      </c>
      <c r="Q42" s="17" t="str">
        <f>IF('Score Sheet'!U42="","R",IF('Race results'!$C$32&gt;0,ROUND(AVERAGE('Score Sheet'!$J42:U42),1),ROUND(AVERAGE('Score Sheet'!$I42:U42),1)))</f>
        <v>R</v>
      </c>
      <c r="R42" s="17" t="str">
        <f>IF('Score Sheet'!V42="","R",IF('Race results'!$C$32&gt;0,ROUND(AVERAGE('Score Sheet'!$J42:V42),1),ROUND(AVERAGE('Score Sheet'!$I42:V42),1)))</f>
        <v>R</v>
      </c>
      <c r="S42" s="17" t="str">
        <f>IF('Score Sheet'!W42="","R",IF('Race results'!$C$32&gt;0,ROUND(AVERAGE('Score Sheet'!$J42:W42),1),ROUND(AVERAGE('Score Sheet'!$I42:W42),1)))</f>
        <v>R</v>
      </c>
      <c r="T42" s="17" t="str">
        <f>IF('Score Sheet'!X42="","R",IF('Race results'!$C$32&gt;0,ROUND(AVERAGE('Score Sheet'!$J42:X42),1),ROUND(AVERAGE('Score Sheet'!$I42:X42),1)))</f>
        <v>R</v>
      </c>
      <c r="U42" s="17" t="str">
        <f>IF('Score Sheet'!Y42="","R",IF('Race results'!$C$32&gt;0,ROUND(AVERAGE('Score Sheet'!$J42:Y42),1),ROUND(AVERAGE('Score Sheet'!$I42:Y42),1)))</f>
        <v>R</v>
      </c>
      <c r="V42" s="17" t="str">
        <f>IF('Score Sheet'!Z42="","R",IF('Race results'!$C$32&gt;0,ROUND(AVERAGE('Score Sheet'!$J42:Z42),1),ROUND(AVERAGE('Score Sheet'!$I42:Z42),1)))</f>
        <v>R</v>
      </c>
      <c r="W42" s="17" t="str">
        <f>IF('Score Sheet'!AA42="","R",IF('Race results'!$C$32&gt;0,ROUND(AVERAGE('Score Sheet'!$J42:AA42),1),ROUND(AVERAGE('Score Sheet'!$I42:AA42),1)))</f>
        <v>R</v>
      </c>
      <c r="X42" s="17" t="str">
        <f>IF('Score Sheet'!AB42="","R",IF('Race results'!$C$32&gt;0,ROUND(AVERAGE('Score Sheet'!$J42:AB42),1),ROUND(AVERAGE('Score Sheet'!$I42:AB42),1)))</f>
        <v>R</v>
      </c>
      <c r="Y42" s="17" t="str">
        <f>IF('Score Sheet'!AC42="","R",IF('Race results'!$C$32&gt;0,ROUND(AVERAGE('Score Sheet'!$J42:AC42),1),ROUND(AVERAGE('Score Sheet'!$I42:AC42),1)))</f>
        <v>R</v>
      </c>
      <c r="Z42" s="17" t="str">
        <f>IF('Score Sheet'!AD42="","R",IF('Race results'!$C$32&gt;0,ROUND(AVERAGE('Score Sheet'!$J42:AD42),1),ROUND(AVERAGE('Score Sheet'!$I42:AD42),1)))</f>
        <v>R</v>
      </c>
      <c r="AA42" s="17" t="str">
        <f>IF('Score Sheet'!AE42="","R",IF('Race results'!$C$32&gt;0,ROUND(AVERAGE('Score Sheet'!$J42:AE42),1),ROUND(AVERAGE('Score Sheet'!$I42:AE42),1)))</f>
        <v>R</v>
      </c>
      <c r="AB42" s="17" t="str">
        <f>IF('Score Sheet'!AF42="","R",IF('Race results'!$C$32&gt;0,ROUND(AVERAGE('Score Sheet'!$J42:AF42),1),ROUND(AVERAGE('Score Sheet'!$I42:AF42),1)))</f>
        <v>R</v>
      </c>
      <c r="AC42" s="17" t="str">
        <f>IF('Score Sheet'!AG42="","R",IF('Race results'!$C$32&gt;0,ROUND(AVERAGE('Score Sheet'!$J42:AG42),1),ROUND(AVERAGE('Score Sheet'!$I42:AG42),1)))</f>
        <v>R</v>
      </c>
      <c r="AD42" s="17" t="str">
        <f>IF('Score Sheet'!AH42="","R",IF('Race results'!$C$32&gt;0,ROUND(AVERAGE('Score Sheet'!$J42:AH42),1),ROUND(AVERAGE('Score Sheet'!$I42:AH42),1)))</f>
        <v>R</v>
      </c>
      <c r="AE42" s="17" t="str">
        <f>IF('Score Sheet'!AI42="","R",IF('Race results'!$C$32&gt;0,ROUND(AVERAGE('Score Sheet'!$J42:AI42),1),ROUND(AVERAGE('Score Sheet'!$I42:AI42),1)))</f>
        <v>R</v>
      </c>
      <c r="AF42" s="17" t="str">
        <f>IF('Score Sheet'!AJ42="","R",IF('Race results'!$C$32&gt;0,ROUND(AVERAGE('Score Sheet'!$J42:AJ42),1),ROUND(AVERAGE('Score Sheet'!$I42:AJ42),1)))</f>
        <v>R</v>
      </c>
      <c r="AG42" s="17" t="str">
        <f>IF('Score Sheet'!AK42="","R",IF('Race results'!$C$32&gt;0,ROUND(AVERAGE('Score Sheet'!$J42:AK42),1),ROUND(AVERAGE('Score Sheet'!$I42:AK42),1)))</f>
        <v>R</v>
      </c>
      <c r="AH42" s="17" t="str">
        <f>IF('Score Sheet'!AL42="","R",IF('Race results'!$C$32&gt;0,ROUND(AVERAGE('Score Sheet'!$J42:AL42),1),ROUND(AVERAGE('Score Sheet'!$I42:AL42),1)))</f>
        <v>R</v>
      </c>
      <c r="AI42" s="17" t="str">
        <f>IF('Score Sheet'!AM42="","R",IF('Race results'!$C$32&gt;0,ROUND(AVERAGE('Score Sheet'!$J42:AM42),1),ROUND(AVERAGE('Score Sheet'!$I42:AM42),1)))</f>
        <v>R</v>
      </c>
      <c r="AJ42" s="17" t="str">
        <f>IF('Score Sheet'!AN42="","R",IF('Race results'!$C$32&gt;0,ROUND(AVERAGE('Score Sheet'!$J42:AN42),1),ROUND(AVERAGE('Score Sheet'!$I42:AN42),1)))</f>
        <v>R</v>
      </c>
      <c r="AK42" s="17" t="str">
        <f>IF('Score Sheet'!AO42="","R",IF('Race results'!$C$32&gt;0,ROUND(AVERAGE('Score Sheet'!$J42:AO42),1),ROUND(AVERAGE('Score Sheet'!$I42:AO42),1)))</f>
        <v>R</v>
      </c>
      <c r="AL42" s="17" t="str">
        <f>IF('Score Sheet'!AP42="","R",IF('Race results'!$C$32&gt;0,ROUND(AVERAGE('Score Sheet'!$J42:AP42),1),ROUND(AVERAGE('Score Sheet'!$I42:AP42),1)))</f>
        <v>R</v>
      </c>
      <c r="AM42" s="17" t="str">
        <f>IF('Score Sheet'!AQ42="","R",IF('Race results'!$C$32&gt;0,ROUND(AVERAGE('Score Sheet'!$J42:AQ42),1),ROUND(AVERAGE('Score Sheet'!$I42:AQ42),1)))</f>
        <v>R</v>
      </c>
      <c r="AN42" s="17" t="str">
        <f>IF('Score Sheet'!AR42="","R",IF('Race results'!$C$32&gt;0,ROUND(AVERAGE('Score Sheet'!$J42:AR42),1),ROUND(AVERAGE('Score Sheet'!$I42:AR42),1)))</f>
        <v>R</v>
      </c>
      <c r="AO42" s="17" t="str">
        <f>IF('Score Sheet'!AS42="","R",IF('Race results'!$C$32&gt;0,ROUND(AVERAGE('Score Sheet'!$J42:AS42),1),ROUND(AVERAGE('Score Sheet'!$I42:AS42),1)))</f>
        <v>R</v>
      </c>
      <c r="AP42" s="17" t="str">
        <f>IF('Score Sheet'!AT42="","R",IF('Race results'!$C$32&gt;0,ROUND(AVERAGE('Score Sheet'!$J42:AT42),1),ROUND(AVERAGE('Score Sheet'!$I42:AT42),1)))</f>
        <v>R</v>
      </c>
      <c r="AQ42" s="17" t="str">
        <f>IF('Score Sheet'!AU42="","R",IF('Race results'!$C$32&gt;0,ROUND(AVERAGE('Score Sheet'!$J42:AU42),1),ROUND(AVERAGE('Score Sheet'!$I42:AU42),1)))</f>
        <v>R</v>
      </c>
      <c r="AR42" s="17" t="str">
        <f>IF('Score Sheet'!AV42="","R",IF('Race results'!$C$32&gt;0,ROUND(AVERAGE('Score Sheet'!$J42:AV42),1),ROUND(AVERAGE('Score Sheet'!$I42:AV42),1)))</f>
        <v>R</v>
      </c>
      <c r="AT42" s="62" t="str">
        <f t="shared" si="0"/>
        <v/>
      </c>
      <c r="AU42" s="17" t="str">
        <f>IF(C42="","",IF('Race results'!$C$7&lt;1, "E", IF('Race results'!$C$32&gt;0,IF(COUNT(AY42:CL42)&lt;1,"R",ROUND(AVERAGE(AY42:CL42),1)),IF(COUNT(AX42:CL42)&lt;1,"R",ROUND(AVERAGE(AX42:CL42),1)))))</f>
        <v/>
      </c>
      <c r="AV42" s="12"/>
      <c r="AX42" s="12" t="str">
        <f t="shared" si="1"/>
        <v/>
      </c>
      <c r="AY42" s="12" t="str">
        <f t="shared" si="2"/>
        <v/>
      </c>
      <c r="AZ42" s="12" t="str">
        <f t="shared" si="3"/>
        <v/>
      </c>
      <c r="BA42" s="12" t="str">
        <f t="shared" si="4"/>
        <v/>
      </c>
      <c r="BB42" s="12" t="str">
        <f t="shared" si="5"/>
        <v/>
      </c>
      <c r="BC42" s="12" t="str">
        <f t="shared" si="6"/>
        <v/>
      </c>
      <c r="BD42" s="12" t="str">
        <f t="shared" si="7"/>
        <v/>
      </c>
      <c r="BE42" s="12" t="str">
        <f t="shared" si="8"/>
        <v/>
      </c>
      <c r="BF42" s="12" t="str">
        <f t="shared" si="9"/>
        <v/>
      </c>
      <c r="BG42" s="12" t="str">
        <f t="shared" si="10"/>
        <v/>
      </c>
      <c r="BH42" s="12" t="str">
        <f t="shared" si="11"/>
        <v/>
      </c>
      <c r="BI42" s="12" t="str">
        <f t="shared" si="12"/>
        <v/>
      </c>
      <c r="BJ42" s="12" t="str">
        <f t="shared" si="13"/>
        <v/>
      </c>
      <c r="BK42" s="12" t="str">
        <f t="shared" si="14"/>
        <v/>
      </c>
      <c r="BL42" s="12" t="str">
        <f t="shared" si="15"/>
        <v/>
      </c>
      <c r="BM42" s="12" t="str">
        <f t="shared" si="16"/>
        <v/>
      </c>
      <c r="BN42" s="12" t="str">
        <f t="shared" si="17"/>
        <v/>
      </c>
      <c r="BO42" s="12" t="str">
        <f t="shared" si="18"/>
        <v/>
      </c>
      <c r="BP42" s="12" t="str">
        <f t="shared" si="19"/>
        <v/>
      </c>
      <c r="BQ42" s="12" t="str">
        <f t="shared" si="20"/>
        <v/>
      </c>
      <c r="BR42" s="12" t="str">
        <f t="shared" si="21"/>
        <v/>
      </c>
      <c r="BS42" s="12" t="str">
        <f t="shared" si="22"/>
        <v/>
      </c>
      <c r="BT42" s="12" t="str">
        <f t="shared" si="23"/>
        <v/>
      </c>
      <c r="BU42" s="12" t="str">
        <f t="shared" si="24"/>
        <v/>
      </c>
      <c r="BV42" s="12" t="str">
        <f t="shared" si="25"/>
        <v/>
      </c>
      <c r="BW42" s="12" t="str">
        <f t="shared" si="26"/>
        <v/>
      </c>
      <c r="BX42" s="12" t="str">
        <f t="shared" si="27"/>
        <v/>
      </c>
      <c r="BY42" s="12" t="str">
        <f t="shared" si="28"/>
        <v/>
      </c>
      <c r="BZ42" s="12" t="str">
        <f t="shared" si="29"/>
        <v/>
      </c>
      <c r="CA42" s="12" t="str">
        <f t="shared" si="30"/>
        <v/>
      </c>
      <c r="CB42" s="12" t="str">
        <f t="shared" si="31"/>
        <v/>
      </c>
      <c r="CC42" s="12" t="str">
        <f t="shared" si="32"/>
        <v/>
      </c>
      <c r="CD42" s="12" t="str">
        <f t="shared" si="33"/>
        <v/>
      </c>
      <c r="CE42" s="12" t="str">
        <f t="shared" si="34"/>
        <v/>
      </c>
      <c r="CF42" s="12" t="str">
        <f t="shared" si="35"/>
        <v/>
      </c>
      <c r="CG42" s="12" t="str">
        <f t="shared" si="36"/>
        <v/>
      </c>
      <c r="CH42" s="12" t="str">
        <f t="shared" si="37"/>
        <v/>
      </c>
      <c r="CI42" s="12" t="str">
        <f t="shared" si="38"/>
        <v/>
      </c>
      <c r="CJ42" s="12" t="str">
        <f t="shared" si="39"/>
        <v/>
      </c>
      <c r="CK42" s="12" t="str">
        <f t="shared" si="40"/>
        <v/>
      </c>
      <c r="CL42" s="12" t="str">
        <f t="shared" si="41"/>
        <v/>
      </c>
    </row>
    <row r="43" spans="2:90">
      <c r="B43" s="12">
        <v>34</v>
      </c>
      <c r="C43" s="62" t="str">
        <f>IF('Score Sheet'!C43="","",'Score Sheet'!C43)</f>
        <v/>
      </c>
      <c r="D43" s="12" t="str">
        <f>'Race results'!$F$159</f>
        <v>DAFT!</v>
      </c>
      <c r="E43" s="12" t="str">
        <f>'Race results'!$F$159</f>
        <v>DAFT!</v>
      </c>
      <c r="F43" s="17" t="str">
        <f>IF('Score Sheet'!J43="","R",IF('Race results'!$C$32&gt;0,'Race results'!$F$159,ROUND(AVERAGE('Score Sheet'!$I43:J43),1)))</f>
        <v>R</v>
      </c>
      <c r="G43" s="17" t="str">
        <f>IF('Score Sheet'!K43="","R",IF('Race results'!$C$32&gt;0,ROUND(AVERAGE('Score Sheet'!$J43:K43),1),ROUND(AVERAGE('Score Sheet'!$I43:K43),1)))</f>
        <v>R</v>
      </c>
      <c r="H43" s="17" t="str">
        <f>IF('Score Sheet'!L43="","R",IF('Race results'!$C$32&gt;0,ROUND(AVERAGE('Score Sheet'!$J43:L43),1),ROUND(AVERAGE('Score Sheet'!$I43:L43),1)))</f>
        <v>R</v>
      </c>
      <c r="I43" s="17" t="str">
        <f>IF('Score Sheet'!M43="","R",IF('Race results'!$C$32&gt;0,ROUND(AVERAGE('Score Sheet'!$J43:M43),1),ROUND(AVERAGE('Score Sheet'!$I43:M43),1)))</f>
        <v>R</v>
      </c>
      <c r="J43" s="17" t="str">
        <f>IF('Score Sheet'!N43="","R",IF('Race results'!$C$32&gt;0,ROUND(AVERAGE('Score Sheet'!$J43:N43),1),ROUND(AVERAGE('Score Sheet'!$I43:N43),1)))</f>
        <v>R</v>
      </c>
      <c r="K43" s="17" t="str">
        <f>IF('Score Sheet'!O43="","R",IF('Race results'!$C$32&gt;0,ROUND(AVERAGE('Score Sheet'!$J43:O43),1),ROUND(AVERAGE('Score Sheet'!$I43:O43),1)))</f>
        <v>R</v>
      </c>
      <c r="L43" s="17" t="str">
        <f>IF('Score Sheet'!P43="","R",IF('Race results'!$C$32&gt;0,ROUND(AVERAGE('Score Sheet'!$J43:P43),1),ROUND(AVERAGE('Score Sheet'!$I43:P43),1)))</f>
        <v>R</v>
      </c>
      <c r="M43" s="17" t="str">
        <f>IF('Score Sheet'!Q43="","R",IF('Race results'!$C$32&gt;0,ROUND(AVERAGE('Score Sheet'!$J43:Q43),1),ROUND(AVERAGE('Score Sheet'!$I43:Q43),1)))</f>
        <v>R</v>
      </c>
      <c r="N43" s="17" t="str">
        <f>IF('Score Sheet'!R43="","R",IF('Race results'!$C$32&gt;0,ROUND(AVERAGE('Score Sheet'!$J43:R43),1),ROUND(AVERAGE('Score Sheet'!$I43:R43),1)))</f>
        <v>R</v>
      </c>
      <c r="O43" s="17" t="str">
        <f>IF('Score Sheet'!S43="","R",IF('Race results'!$C$32&gt;0,ROUND(AVERAGE('Score Sheet'!$J43:S43),1),ROUND(AVERAGE('Score Sheet'!$I43:S43),1)))</f>
        <v>R</v>
      </c>
      <c r="P43" s="17" t="str">
        <f>IF('Score Sheet'!T43="","R",IF('Race results'!$C$32&gt;0,ROUND(AVERAGE('Score Sheet'!$J43:T43),1),ROUND(AVERAGE('Score Sheet'!$I43:T43),1)))</f>
        <v>R</v>
      </c>
      <c r="Q43" s="17" t="str">
        <f>IF('Score Sheet'!U43="","R",IF('Race results'!$C$32&gt;0,ROUND(AVERAGE('Score Sheet'!$J43:U43),1),ROUND(AVERAGE('Score Sheet'!$I43:U43),1)))</f>
        <v>R</v>
      </c>
      <c r="R43" s="17" t="str">
        <f>IF('Score Sheet'!V43="","R",IF('Race results'!$C$32&gt;0,ROUND(AVERAGE('Score Sheet'!$J43:V43),1),ROUND(AVERAGE('Score Sheet'!$I43:V43),1)))</f>
        <v>R</v>
      </c>
      <c r="S43" s="17" t="str">
        <f>IF('Score Sheet'!W43="","R",IF('Race results'!$C$32&gt;0,ROUND(AVERAGE('Score Sheet'!$J43:W43),1),ROUND(AVERAGE('Score Sheet'!$I43:W43),1)))</f>
        <v>R</v>
      </c>
      <c r="T43" s="17" t="str">
        <f>IF('Score Sheet'!X43="","R",IF('Race results'!$C$32&gt;0,ROUND(AVERAGE('Score Sheet'!$J43:X43),1),ROUND(AVERAGE('Score Sheet'!$I43:X43),1)))</f>
        <v>R</v>
      </c>
      <c r="U43" s="17" t="str">
        <f>IF('Score Sheet'!Y43="","R",IF('Race results'!$C$32&gt;0,ROUND(AVERAGE('Score Sheet'!$J43:Y43),1),ROUND(AVERAGE('Score Sheet'!$I43:Y43),1)))</f>
        <v>R</v>
      </c>
      <c r="V43" s="17" t="str">
        <f>IF('Score Sheet'!Z43="","R",IF('Race results'!$C$32&gt;0,ROUND(AVERAGE('Score Sheet'!$J43:Z43),1),ROUND(AVERAGE('Score Sheet'!$I43:Z43),1)))</f>
        <v>R</v>
      </c>
      <c r="W43" s="17" t="str">
        <f>IF('Score Sheet'!AA43="","R",IF('Race results'!$C$32&gt;0,ROUND(AVERAGE('Score Sheet'!$J43:AA43),1),ROUND(AVERAGE('Score Sheet'!$I43:AA43),1)))</f>
        <v>R</v>
      </c>
      <c r="X43" s="17" t="str">
        <f>IF('Score Sheet'!AB43="","R",IF('Race results'!$C$32&gt;0,ROUND(AVERAGE('Score Sheet'!$J43:AB43),1),ROUND(AVERAGE('Score Sheet'!$I43:AB43),1)))</f>
        <v>R</v>
      </c>
      <c r="Y43" s="17" t="str">
        <f>IF('Score Sheet'!AC43="","R",IF('Race results'!$C$32&gt;0,ROUND(AVERAGE('Score Sheet'!$J43:AC43),1),ROUND(AVERAGE('Score Sheet'!$I43:AC43),1)))</f>
        <v>R</v>
      </c>
      <c r="Z43" s="17" t="str">
        <f>IF('Score Sheet'!AD43="","R",IF('Race results'!$C$32&gt;0,ROUND(AVERAGE('Score Sheet'!$J43:AD43),1),ROUND(AVERAGE('Score Sheet'!$I43:AD43),1)))</f>
        <v>R</v>
      </c>
      <c r="AA43" s="17" t="str">
        <f>IF('Score Sheet'!AE43="","R",IF('Race results'!$C$32&gt;0,ROUND(AVERAGE('Score Sheet'!$J43:AE43),1),ROUND(AVERAGE('Score Sheet'!$I43:AE43),1)))</f>
        <v>R</v>
      </c>
      <c r="AB43" s="17" t="str">
        <f>IF('Score Sheet'!AF43="","R",IF('Race results'!$C$32&gt;0,ROUND(AVERAGE('Score Sheet'!$J43:AF43),1),ROUND(AVERAGE('Score Sheet'!$I43:AF43),1)))</f>
        <v>R</v>
      </c>
      <c r="AC43" s="17" t="str">
        <f>IF('Score Sheet'!AG43="","R",IF('Race results'!$C$32&gt;0,ROUND(AVERAGE('Score Sheet'!$J43:AG43),1),ROUND(AVERAGE('Score Sheet'!$I43:AG43),1)))</f>
        <v>R</v>
      </c>
      <c r="AD43" s="17" t="str">
        <f>IF('Score Sheet'!AH43="","R",IF('Race results'!$C$32&gt;0,ROUND(AVERAGE('Score Sheet'!$J43:AH43),1),ROUND(AVERAGE('Score Sheet'!$I43:AH43),1)))</f>
        <v>R</v>
      </c>
      <c r="AE43" s="17" t="str">
        <f>IF('Score Sheet'!AI43="","R",IF('Race results'!$C$32&gt;0,ROUND(AVERAGE('Score Sheet'!$J43:AI43),1),ROUND(AVERAGE('Score Sheet'!$I43:AI43),1)))</f>
        <v>R</v>
      </c>
      <c r="AF43" s="17" t="str">
        <f>IF('Score Sheet'!AJ43="","R",IF('Race results'!$C$32&gt;0,ROUND(AVERAGE('Score Sheet'!$J43:AJ43),1),ROUND(AVERAGE('Score Sheet'!$I43:AJ43),1)))</f>
        <v>R</v>
      </c>
      <c r="AG43" s="17" t="str">
        <f>IF('Score Sheet'!AK43="","R",IF('Race results'!$C$32&gt;0,ROUND(AVERAGE('Score Sheet'!$J43:AK43),1),ROUND(AVERAGE('Score Sheet'!$I43:AK43),1)))</f>
        <v>R</v>
      </c>
      <c r="AH43" s="17" t="str">
        <f>IF('Score Sheet'!AL43="","R",IF('Race results'!$C$32&gt;0,ROUND(AVERAGE('Score Sheet'!$J43:AL43),1),ROUND(AVERAGE('Score Sheet'!$I43:AL43),1)))</f>
        <v>R</v>
      </c>
      <c r="AI43" s="17" t="str">
        <f>IF('Score Sheet'!AM43="","R",IF('Race results'!$C$32&gt;0,ROUND(AVERAGE('Score Sheet'!$J43:AM43),1),ROUND(AVERAGE('Score Sheet'!$I43:AM43),1)))</f>
        <v>R</v>
      </c>
      <c r="AJ43" s="17" t="str">
        <f>IF('Score Sheet'!AN43="","R",IF('Race results'!$C$32&gt;0,ROUND(AVERAGE('Score Sheet'!$J43:AN43),1),ROUND(AVERAGE('Score Sheet'!$I43:AN43),1)))</f>
        <v>R</v>
      </c>
      <c r="AK43" s="17" t="str">
        <f>IF('Score Sheet'!AO43="","R",IF('Race results'!$C$32&gt;0,ROUND(AVERAGE('Score Sheet'!$J43:AO43),1),ROUND(AVERAGE('Score Sheet'!$I43:AO43),1)))</f>
        <v>R</v>
      </c>
      <c r="AL43" s="17" t="str">
        <f>IF('Score Sheet'!AP43="","R",IF('Race results'!$C$32&gt;0,ROUND(AVERAGE('Score Sheet'!$J43:AP43),1),ROUND(AVERAGE('Score Sheet'!$I43:AP43),1)))</f>
        <v>R</v>
      </c>
      <c r="AM43" s="17" t="str">
        <f>IF('Score Sheet'!AQ43="","R",IF('Race results'!$C$32&gt;0,ROUND(AVERAGE('Score Sheet'!$J43:AQ43),1),ROUND(AVERAGE('Score Sheet'!$I43:AQ43),1)))</f>
        <v>R</v>
      </c>
      <c r="AN43" s="17" t="str">
        <f>IF('Score Sheet'!AR43="","R",IF('Race results'!$C$32&gt;0,ROUND(AVERAGE('Score Sheet'!$J43:AR43),1),ROUND(AVERAGE('Score Sheet'!$I43:AR43),1)))</f>
        <v>R</v>
      </c>
      <c r="AO43" s="17" t="str">
        <f>IF('Score Sheet'!AS43="","R",IF('Race results'!$C$32&gt;0,ROUND(AVERAGE('Score Sheet'!$J43:AS43),1),ROUND(AVERAGE('Score Sheet'!$I43:AS43),1)))</f>
        <v>R</v>
      </c>
      <c r="AP43" s="17" t="str">
        <f>IF('Score Sheet'!AT43="","R",IF('Race results'!$C$32&gt;0,ROUND(AVERAGE('Score Sheet'!$J43:AT43),1),ROUND(AVERAGE('Score Sheet'!$I43:AT43),1)))</f>
        <v>R</v>
      </c>
      <c r="AQ43" s="17" t="str">
        <f>IF('Score Sheet'!AU43="","R",IF('Race results'!$C$32&gt;0,ROUND(AVERAGE('Score Sheet'!$J43:AU43),1),ROUND(AVERAGE('Score Sheet'!$I43:AU43),1)))</f>
        <v>R</v>
      </c>
      <c r="AR43" s="17" t="str">
        <f>IF('Score Sheet'!AV43="","R",IF('Race results'!$C$32&gt;0,ROUND(AVERAGE('Score Sheet'!$J43:AV43),1),ROUND(AVERAGE('Score Sheet'!$I43:AV43),1)))</f>
        <v>R</v>
      </c>
      <c r="AT43" s="62" t="str">
        <f t="shared" si="0"/>
        <v/>
      </c>
      <c r="AU43" s="17" t="str">
        <f>IF(C43="","",IF('Race results'!$C$7&lt;1, "E", IF('Race results'!$C$32&gt;0,IF(COUNT(AY43:CL43)&lt;1,"R",ROUND(AVERAGE(AY43:CL43),1)),IF(COUNT(AX43:CL43)&lt;1,"R",ROUND(AVERAGE(AX43:CL43),1)))))</f>
        <v/>
      </c>
      <c r="AV43" s="12"/>
      <c r="AX43" s="12" t="str">
        <f t="shared" si="1"/>
        <v/>
      </c>
      <c r="AY43" s="12" t="str">
        <f t="shared" si="2"/>
        <v/>
      </c>
      <c r="AZ43" s="12" t="str">
        <f t="shared" si="3"/>
        <v/>
      </c>
      <c r="BA43" s="12" t="str">
        <f t="shared" si="4"/>
        <v/>
      </c>
      <c r="BB43" s="12" t="str">
        <f t="shared" si="5"/>
        <v/>
      </c>
      <c r="BC43" s="12" t="str">
        <f t="shared" si="6"/>
        <v/>
      </c>
      <c r="BD43" s="12" t="str">
        <f t="shared" si="7"/>
        <v/>
      </c>
      <c r="BE43" s="12" t="str">
        <f t="shared" si="8"/>
        <v/>
      </c>
      <c r="BF43" s="12" t="str">
        <f t="shared" si="9"/>
        <v/>
      </c>
      <c r="BG43" s="12" t="str">
        <f t="shared" si="10"/>
        <v/>
      </c>
      <c r="BH43" s="12" t="str">
        <f t="shared" si="11"/>
        <v/>
      </c>
      <c r="BI43" s="12" t="str">
        <f t="shared" si="12"/>
        <v/>
      </c>
      <c r="BJ43" s="12" t="str">
        <f t="shared" si="13"/>
        <v/>
      </c>
      <c r="BK43" s="12" t="str">
        <f t="shared" si="14"/>
        <v/>
      </c>
      <c r="BL43" s="12" t="str">
        <f t="shared" si="15"/>
        <v/>
      </c>
      <c r="BM43" s="12" t="str">
        <f t="shared" si="16"/>
        <v/>
      </c>
      <c r="BN43" s="12" t="str">
        <f t="shared" si="17"/>
        <v/>
      </c>
      <c r="BO43" s="12" t="str">
        <f t="shared" si="18"/>
        <v/>
      </c>
      <c r="BP43" s="12" t="str">
        <f t="shared" si="19"/>
        <v/>
      </c>
      <c r="BQ43" s="12" t="str">
        <f t="shared" si="20"/>
        <v/>
      </c>
      <c r="BR43" s="12" t="str">
        <f t="shared" si="21"/>
        <v/>
      </c>
      <c r="BS43" s="12" t="str">
        <f t="shared" si="22"/>
        <v/>
      </c>
      <c r="BT43" s="12" t="str">
        <f t="shared" si="23"/>
        <v/>
      </c>
      <c r="BU43" s="12" t="str">
        <f t="shared" si="24"/>
        <v/>
      </c>
      <c r="BV43" s="12" t="str">
        <f t="shared" si="25"/>
        <v/>
      </c>
      <c r="BW43" s="12" t="str">
        <f t="shared" si="26"/>
        <v/>
      </c>
      <c r="BX43" s="12" t="str">
        <f t="shared" si="27"/>
        <v/>
      </c>
      <c r="BY43" s="12" t="str">
        <f t="shared" si="28"/>
        <v/>
      </c>
      <c r="BZ43" s="12" t="str">
        <f t="shared" si="29"/>
        <v/>
      </c>
      <c r="CA43" s="12" t="str">
        <f t="shared" si="30"/>
        <v/>
      </c>
      <c r="CB43" s="12" t="str">
        <f t="shared" si="31"/>
        <v/>
      </c>
      <c r="CC43" s="12" t="str">
        <f t="shared" si="32"/>
        <v/>
      </c>
      <c r="CD43" s="12" t="str">
        <f t="shared" si="33"/>
        <v/>
      </c>
      <c r="CE43" s="12" t="str">
        <f t="shared" si="34"/>
        <v/>
      </c>
      <c r="CF43" s="12" t="str">
        <f t="shared" si="35"/>
        <v/>
      </c>
      <c r="CG43" s="12" t="str">
        <f t="shared" si="36"/>
        <v/>
      </c>
      <c r="CH43" s="12" t="str">
        <f t="shared" si="37"/>
        <v/>
      </c>
      <c r="CI43" s="12" t="str">
        <f t="shared" si="38"/>
        <v/>
      </c>
      <c r="CJ43" s="12" t="str">
        <f t="shared" si="39"/>
        <v/>
      </c>
      <c r="CK43" s="12" t="str">
        <f t="shared" si="40"/>
        <v/>
      </c>
      <c r="CL43" s="12" t="str">
        <f t="shared" si="41"/>
        <v/>
      </c>
    </row>
    <row r="44" spans="2:90">
      <c r="B44" s="12">
        <v>35</v>
      </c>
      <c r="C44" s="62" t="str">
        <f>IF('Score Sheet'!C44="","",'Score Sheet'!C44)</f>
        <v/>
      </c>
      <c r="D44" s="12" t="str">
        <f>'Race results'!$F$159</f>
        <v>DAFT!</v>
      </c>
      <c r="E44" s="12" t="str">
        <f>'Race results'!$F$159</f>
        <v>DAFT!</v>
      </c>
      <c r="F44" s="17" t="str">
        <f>IF('Score Sheet'!J44="","R",IF('Race results'!$C$32&gt;0,'Race results'!$F$159,ROUND(AVERAGE('Score Sheet'!$I44:J44),1)))</f>
        <v>R</v>
      </c>
      <c r="G44" s="17" t="str">
        <f>IF('Score Sheet'!K44="","R",IF('Race results'!$C$32&gt;0,ROUND(AVERAGE('Score Sheet'!$J44:K44),1),ROUND(AVERAGE('Score Sheet'!$I44:K44),1)))</f>
        <v>R</v>
      </c>
      <c r="H44" s="17" t="str">
        <f>IF('Score Sheet'!L44="","R",IF('Race results'!$C$32&gt;0,ROUND(AVERAGE('Score Sheet'!$J44:L44),1),ROUND(AVERAGE('Score Sheet'!$I44:L44),1)))</f>
        <v>R</v>
      </c>
      <c r="I44" s="17" t="str">
        <f>IF('Score Sheet'!M44="","R",IF('Race results'!$C$32&gt;0,ROUND(AVERAGE('Score Sheet'!$J44:M44),1),ROUND(AVERAGE('Score Sheet'!$I44:M44),1)))</f>
        <v>R</v>
      </c>
      <c r="J44" s="17" t="str">
        <f>IF('Score Sheet'!N44="","R",IF('Race results'!$C$32&gt;0,ROUND(AVERAGE('Score Sheet'!$J44:N44),1),ROUND(AVERAGE('Score Sheet'!$I44:N44),1)))</f>
        <v>R</v>
      </c>
      <c r="K44" s="17" t="str">
        <f>IF('Score Sheet'!O44="","R",IF('Race results'!$C$32&gt;0,ROUND(AVERAGE('Score Sheet'!$J44:O44),1),ROUND(AVERAGE('Score Sheet'!$I44:O44),1)))</f>
        <v>R</v>
      </c>
      <c r="L44" s="17" t="str">
        <f>IF('Score Sheet'!P44="","R",IF('Race results'!$C$32&gt;0,ROUND(AVERAGE('Score Sheet'!$J44:P44),1),ROUND(AVERAGE('Score Sheet'!$I44:P44),1)))</f>
        <v>R</v>
      </c>
      <c r="M44" s="17" t="str">
        <f>IF('Score Sheet'!Q44="","R",IF('Race results'!$C$32&gt;0,ROUND(AVERAGE('Score Sheet'!$J44:Q44),1),ROUND(AVERAGE('Score Sheet'!$I44:Q44),1)))</f>
        <v>R</v>
      </c>
      <c r="N44" s="17" t="str">
        <f>IF('Score Sheet'!R44="","R",IF('Race results'!$C$32&gt;0,ROUND(AVERAGE('Score Sheet'!$J44:R44),1),ROUND(AVERAGE('Score Sheet'!$I44:R44),1)))</f>
        <v>R</v>
      </c>
      <c r="O44" s="17" t="str">
        <f>IF('Score Sheet'!S44="","R",IF('Race results'!$C$32&gt;0,ROUND(AVERAGE('Score Sheet'!$J44:S44),1),ROUND(AVERAGE('Score Sheet'!$I44:S44),1)))</f>
        <v>R</v>
      </c>
      <c r="P44" s="17" t="str">
        <f>IF('Score Sheet'!T44="","R",IF('Race results'!$C$32&gt;0,ROUND(AVERAGE('Score Sheet'!$J44:T44),1),ROUND(AVERAGE('Score Sheet'!$I44:T44),1)))</f>
        <v>R</v>
      </c>
      <c r="Q44" s="17" t="str">
        <f>IF('Score Sheet'!U44="","R",IF('Race results'!$C$32&gt;0,ROUND(AVERAGE('Score Sheet'!$J44:U44),1),ROUND(AVERAGE('Score Sheet'!$I44:U44),1)))</f>
        <v>R</v>
      </c>
      <c r="R44" s="17" t="str">
        <f>IF('Score Sheet'!V44="","R",IF('Race results'!$C$32&gt;0,ROUND(AVERAGE('Score Sheet'!$J44:V44),1),ROUND(AVERAGE('Score Sheet'!$I44:V44),1)))</f>
        <v>R</v>
      </c>
      <c r="S44" s="17" t="str">
        <f>IF('Score Sheet'!W44="","R",IF('Race results'!$C$32&gt;0,ROUND(AVERAGE('Score Sheet'!$J44:W44),1),ROUND(AVERAGE('Score Sheet'!$I44:W44),1)))</f>
        <v>R</v>
      </c>
      <c r="T44" s="17" t="str">
        <f>IF('Score Sheet'!X44="","R",IF('Race results'!$C$32&gt;0,ROUND(AVERAGE('Score Sheet'!$J44:X44),1),ROUND(AVERAGE('Score Sheet'!$I44:X44),1)))</f>
        <v>R</v>
      </c>
      <c r="U44" s="17" t="str">
        <f>IF('Score Sheet'!Y44="","R",IF('Race results'!$C$32&gt;0,ROUND(AVERAGE('Score Sheet'!$J44:Y44),1),ROUND(AVERAGE('Score Sheet'!$I44:Y44),1)))</f>
        <v>R</v>
      </c>
      <c r="V44" s="17" t="str">
        <f>IF('Score Sheet'!Z44="","R",IF('Race results'!$C$32&gt;0,ROUND(AVERAGE('Score Sheet'!$J44:Z44),1),ROUND(AVERAGE('Score Sheet'!$I44:Z44),1)))</f>
        <v>R</v>
      </c>
      <c r="W44" s="17" t="str">
        <f>IF('Score Sheet'!AA44="","R",IF('Race results'!$C$32&gt;0,ROUND(AVERAGE('Score Sheet'!$J44:AA44),1),ROUND(AVERAGE('Score Sheet'!$I44:AA44),1)))</f>
        <v>R</v>
      </c>
      <c r="X44" s="17" t="str">
        <f>IF('Score Sheet'!AB44="","R",IF('Race results'!$C$32&gt;0,ROUND(AVERAGE('Score Sheet'!$J44:AB44),1),ROUND(AVERAGE('Score Sheet'!$I44:AB44),1)))</f>
        <v>R</v>
      </c>
      <c r="Y44" s="17" t="str">
        <f>IF('Score Sheet'!AC44="","R",IF('Race results'!$C$32&gt;0,ROUND(AVERAGE('Score Sheet'!$J44:AC44),1),ROUND(AVERAGE('Score Sheet'!$I44:AC44),1)))</f>
        <v>R</v>
      </c>
      <c r="Z44" s="17" t="str">
        <f>IF('Score Sheet'!AD44="","R",IF('Race results'!$C$32&gt;0,ROUND(AVERAGE('Score Sheet'!$J44:AD44),1),ROUND(AVERAGE('Score Sheet'!$I44:AD44),1)))</f>
        <v>R</v>
      </c>
      <c r="AA44" s="17" t="str">
        <f>IF('Score Sheet'!AE44="","R",IF('Race results'!$C$32&gt;0,ROUND(AVERAGE('Score Sheet'!$J44:AE44),1),ROUND(AVERAGE('Score Sheet'!$I44:AE44),1)))</f>
        <v>R</v>
      </c>
      <c r="AB44" s="17" t="str">
        <f>IF('Score Sheet'!AF44="","R",IF('Race results'!$C$32&gt;0,ROUND(AVERAGE('Score Sheet'!$J44:AF44),1),ROUND(AVERAGE('Score Sheet'!$I44:AF44),1)))</f>
        <v>R</v>
      </c>
      <c r="AC44" s="17" t="str">
        <f>IF('Score Sheet'!AG44="","R",IF('Race results'!$C$32&gt;0,ROUND(AVERAGE('Score Sheet'!$J44:AG44),1),ROUND(AVERAGE('Score Sheet'!$I44:AG44),1)))</f>
        <v>R</v>
      </c>
      <c r="AD44" s="17" t="str">
        <f>IF('Score Sheet'!AH44="","R",IF('Race results'!$C$32&gt;0,ROUND(AVERAGE('Score Sheet'!$J44:AH44),1),ROUND(AVERAGE('Score Sheet'!$I44:AH44),1)))</f>
        <v>R</v>
      </c>
      <c r="AE44" s="17" t="str">
        <f>IF('Score Sheet'!AI44="","R",IF('Race results'!$C$32&gt;0,ROUND(AVERAGE('Score Sheet'!$J44:AI44),1),ROUND(AVERAGE('Score Sheet'!$I44:AI44),1)))</f>
        <v>R</v>
      </c>
      <c r="AF44" s="17" t="str">
        <f>IF('Score Sheet'!AJ44="","R",IF('Race results'!$C$32&gt;0,ROUND(AVERAGE('Score Sheet'!$J44:AJ44),1),ROUND(AVERAGE('Score Sheet'!$I44:AJ44),1)))</f>
        <v>R</v>
      </c>
      <c r="AG44" s="17" t="str">
        <f>IF('Score Sheet'!AK44="","R",IF('Race results'!$C$32&gt;0,ROUND(AVERAGE('Score Sheet'!$J44:AK44),1),ROUND(AVERAGE('Score Sheet'!$I44:AK44),1)))</f>
        <v>R</v>
      </c>
      <c r="AH44" s="17" t="str">
        <f>IF('Score Sheet'!AL44="","R",IF('Race results'!$C$32&gt;0,ROUND(AVERAGE('Score Sheet'!$J44:AL44),1),ROUND(AVERAGE('Score Sheet'!$I44:AL44),1)))</f>
        <v>R</v>
      </c>
      <c r="AI44" s="17" t="str">
        <f>IF('Score Sheet'!AM44="","R",IF('Race results'!$C$32&gt;0,ROUND(AVERAGE('Score Sheet'!$J44:AM44),1),ROUND(AVERAGE('Score Sheet'!$I44:AM44),1)))</f>
        <v>R</v>
      </c>
      <c r="AJ44" s="17" t="str">
        <f>IF('Score Sheet'!AN44="","R",IF('Race results'!$C$32&gt;0,ROUND(AVERAGE('Score Sheet'!$J44:AN44),1),ROUND(AVERAGE('Score Sheet'!$I44:AN44),1)))</f>
        <v>R</v>
      </c>
      <c r="AK44" s="17" t="str">
        <f>IF('Score Sheet'!AO44="","R",IF('Race results'!$C$32&gt;0,ROUND(AVERAGE('Score Sheet'!$J44:AO44),1),ROUND(AVERAGE('Score Sheet'!$I44:AO44),1)))</f>
        <v>R</v>
      </c>
      <c r="AL44" s="17" t="str">
        <f>IF('Score Sheet'!AP44="","R",IF('Race results'!$C$32&gt;0,ROUND(AVERAGE('Score Sheet'!$J44:AP44),1),ROUND(AVERAGE('Score Sheet'!$I44:AP44),1)))</f>
        <v>R</v>
      </c>
      <c r="AM44" s="17" t="str">
        <f>IF('Score Sheet'!AQ44="","R",IF('Race results'!$C$32&gt;0,ROUND(AVERAGE('Score Sheet'!$J44:AQ44),1),ROUND(AVERAGE('Score Sheet'!$I44:AQ44),1)))</f>
        <v>R</v>
      </c>
      <c r="AN44" s="17" t="str">
        <f>IF('Score Sheet'!AR44="","R",IF('Race results'!$C$32&gt;0,ROUND(AVERAGE('Score Sheet'!$J44:AR44),1),ROUND(AVERAGE('Score Sheet'!$I44:AR44),1)))</f>
        <v>R</v>
      </c>
      <c r="AO44" s="17" t="str">
        <f>IF('Score Sheet'!AS44="","R",IF('Race results'!$C$32&gt;0,ROUND(AVERAGE('Score Sheet'!$J44:AS44),1),ROUND(AVERAGE('Score Sheet'!$I44:AS44),1)))</f>
        <v>R</v>
      </c>
      <c r="AP44" s="17" t="str">
        <f>IF('Score Sheet'!AT44="","R",IF('Race results'!$C$32&gt;0,ROUND(AVERAGE('Score Sheet'!$J44:AT44),1),ROUND(AVERAGE('Score Sheet'!$I44:AT44),1)))</f>
        <v>R</v>
      </c>
      <c r="AQ44" s="17" t="str">
        <f>IF('Score Sheet'!AU44="","R",IF('Race results'!$C$32&gt;0,ROUND(AVERAGE('Score Sheet'!$J44:AU44),1),ROUND(AVERAGE('Score Sheet'!$I44:AU44),1)))</f>
        <v>R</v>
      </c>
      <c r="AR44" s="17" t="str">
        <f>IF('Score Sheet'!AV44="","R",IF('Race results'!$C$32&gt;0,ROUND(AVERAGE('Score Sheet'!$J44:AV44),1),ROUND(AVERAGE('Score Sheet'!$I44:AV44),1)))</f>
        <v>R</v>
      </c>
      <c r="AT44" s="62" t="str">
        <f t="shared" si="0"/>
        <v/>
      </c>
      <c r="AU44" s="17" t="str">
        <f>IF(C44="","",IF('Race results'!$C$7&lt;1, "E", IF('Race results'!$C$32&gt;0,IF(COUNT(AY44:CL44)&lt;1,"R",ROUND(AVERAGE(AY44:CL44),1)),IF(COUNT(AX44:CL44)&lt;1,"R",ROUND(AVERAGE(AX44:CL44),1)))))</f>
        <v/>
      </c>
      <c r="AV44" s="12"/>
      <c r="AX44" s="12" t="str">
        <f t="shared" si="1"/>
        <v/>
      </c>
      <c r="AY44" s="12" t="str">
        <f t="shared" si="2"/>
        <v/>
      </c>
      <c r="AZ44" s="12" t="str">
        <f t="shared" si="3"/>
        <v/>
      </c>
      <c r="BA44" s="12" t="str">
        <f t="shared" si="4"/>
        <v/>
      </c>
      <c r="BB44" s="12" t="str">
        <f t="shared" si="5"/>
        <v/>
      </c>
      <c r="BC44" s="12" t="str">
        <f t="shared" si="6"/>
        <v/>
      </c>
      <c r="BD44" s="12" t="str">
        <f t="shared" si="7"/>
        <v/>
      </c>
      <c r="BE44" s="12" t="str">
        <f t="shared" si="8"/>
        <v/>
      </c>
      <c r="BF44" s="12" t="str">
        <f t="shared" si="9"/>
        <v/>
      </c>
      <c r="BG44" s="12" t="str">
        <f t="shared" si="10"/>
        <v/>
      </c>
      <c r="BH44" s="12" t="str">
        <f t="shared" si="11"/>
        <v/>
      </c>
      <c r="BI44" s="12" t="str">
        <f t="shared" si="12"/>
        <v/>
      </c>
      <c r="BJ44" s="12" t="str">
        <f t="shared" si="13"/>
        <v/>
      </c>
      <c r="BK44" s="12" t="str">
        <f t="shared" si="14"/>
        <v/>
      </c>
      <c r="BL44" s="12" t="str">
        <f t="shared" si="15"/>
        <v/>
      </c>
      <c r="BM44" s="12" t="str">
        <f t="shared" si="16"/>
        <v/>
      </c>
      <c r="BN44" s="12" t="str">
        <f t="shared" si="17"/>
        <v/>
      </c>
      <c r="BO44" s="12" t="str">
        <f t="shared" si="18"/>
        <v/>
      </c>
      <c r="BP44" s="12" t="str">
        <f t="shared" si="19"/>
        <v/>
      </c>
      <c r="BQ44" s="12" t="str">
        <f t="shared" si="20"/>
        <v/>
      </c>
      <c r="BR44" s="12" t="str">
        <f t="shared" si="21"/>
        <v/>
      </c>
      <c r="BS44" s="12" t="str">
        <f t="shared" si="22"/>
        <v/>
      </c>
      <c r="BT44" s="12" t="str">
        <f t="shared" si="23"/>
        <v/>
      </c>
      <c r="BU44" s="12" t="str">
        <f t="shared" si="24"/>
        <v/>
      </c>
      <c r="BV44" s="12" t="str">
        <f t="shared" si="25"/>
        <v/>
      </c>
      <c r="BW44" s="12" t="str">
        <f t="shared" si="26"/>
        <v/>
      </c>
      <c r="BX44" s="12" t="str">
        <f t="shared" si="27"/>
        <v/>
      </c>
      <c r="BY44" s="12" t="str">
        <f t="shared" si="28"/>
        <v/>
      </c>
      <c r="BZ44" s="12" t="str">
        <f t="shared" si="29"/>
        <v/>
      </c>
      <c r="CA44" s="12" t="str">
        <f t="shared" si="30"/>
        <v/>
      </c>
      <c r="CB44" s="12" t="str">
        <f t="shared" si="31"/>
        <v/>
      </c>
      <c r="CC44" s="12" t="str">
        <f t="shared" si="32"/>
        <v/>
      </c>
      <c r="CD44" s="12" t="str">
        <f t="shared" si="33"/>
        <v/>
      </c>
      <c r="CE44" s="12" t="str">
        <f t="shared" si="34"/>
        <v/>
      </c>
      <c r="CF44" s="12" t="str">
        <f t="shared" si="35"/>
        <v/>
      </c>
      <c r="CG44" s="12" t="str">
        <f t="shared" si="36"/>
        <v/>
      </c>
      <c r="CH44" s="12" t="str">
        <f t="shared" si="37"/>
        <v/>
      </c>
      <c r="CI44" s="12" t="str">
        <f t="shared" si="38"/>
        <v/>
      </c>
      <c r="CJ44" s="12" t="str">
        <f t="shared" si="39"/>
        <v/>
      </c>
      <c r="CK44" s="12" t="str">
        <f t="shared" si="40"/>
        <v/>
      </c>
      <c r="CL44" s="12" t="str">
        <f t="shared" si="41"/>
        <v/>
      </c>
    </row>
    <row r="45" spans="2:90">
      <c r="B45" s="12">
        <v>36</v>
      </c>
      <c r="C45" s="62" t="str">
        <f>IF('Score Sheet'!C45="","",'Score Sheet'!C45)</f>
        <v/>
      </c>
      <c r="D45" s="12" t="str">
        <f>'Race results'!$F$159</f>
        <v>DAFT!</v>
      </c>
      <c r="E45" s="12" t="str">
        <f>'Race results'!$F$159</f>
        <v>DAFT!</v>
      </c>
      <c r="F45" s="17" t="str">
        <f>IF('Score Sheet'!J45="","R",IF('Race results'!$C$32&gt;0,'Race results'!$F$159,ROUND(AVERAGE('Score Sheet'!$I45:J45),1)))</f>
        <v>R</v>
      </c>
      <c r="G45" s="17" t="str">
        <f>IF('Score Sheet'!K45="","R",IF('Race results'!$C$32&gt;0,ROUND(AVERAGE('Score Sheet'!$J45:K45),1),ROUND(AVERAGE('Score Sheet'!$I45:K45),1)))</f>
        <v>R</v>
      </c>
      <c r="H45" s="17" t="str">
        <f>IF('Score Sheet'!L45="","R",IF('Race results'!$C$32&gt;0,ROUND(AVERAGE('Score Sheet'!$J45:L45),1),ROUND(AVERAGE('Score Sheet'!$I45:L45),1)))</f>
        <v>R</v>
      </c>
      <c r="I45" s="17" t="str">
        <f>IF('Score Sheet'!M45="","R",IF('Race results'!$C$32&gt;0,ROUND(AVERAGE('Score Sheet'!$J45:M45),1),ROUND(AVERAGE('Score Sheet'!$I45:M45),1)))</f>
        <v>R</v>
      </c>
      <c r="J45" s="17" t="str">
        <f>IF('Score Sheet'!N45="","R",IF('Race results'!$C$32&gt;0,ROUND(AVERAGE('Score Sheet'!$J45:N45),1),ROUND(AVERAGE('Score Sheet'!$I45:N45),1)))</f>
        <v>R</v>
      </c>
      <c r="K45" s="17" t="str">
        <f>IF('Score Sheet'!O45="","R",IF('Race results'!$C$32&gt;0,ROUND(AVERAGE('Score Sheet'!$J45:O45),1),ROUND(AVERAGE('Score Sheet'!$I45:O45),1)))</f>
        <v>R</v>
      </c>
      <c r="L45" s="17" t="str">
        <f>IF('Score Sheet'!P45="","R",IF('Race results'!$C$32&gt;0,ROUND(AVERAGE('Score Sheet'!$J45:P45),1),ROUND(AVERAGE('Score Sheet'!$I45:P45),1)))</f>
        <v>R</v>
      </c>
      <c r="M45" s="17" t="str">
        <f>IF('Score Sheet'!Q45="","R",IF('Race results'!$C$32&gt;0,ROUND(AVERAGE('Score Sheet'!$J45:Q45),1),ROUND(AVERAGE('Score Sheet'!$I45:Q45),1)))</f>
        <v>R</v>
      </c>
      <c r="N45" s="17" t="str">
        <f>IF('Score Sheet'!R45="","R",IF('Race results'!$C$32&gt;0,ROUND(AVERAGE('Score Sheet'!$J45:R45),1),ROUND(AVERAGE('Score Sheet'!$I45:R45),1)))</f>
        <v>R</v>
      </c>
      <c r="O45" s="17" t="str">
        <f>IF('Score Sheet'!S45="","R",IF('Race results'!$C$32&gt;0,ROUND(AVERAGE('Score Sheet'!$J45:S45),1),ROUND(AVERAGE('Score Sheet'!$I45:S45),1)))</f>
        <v>R</v>
      </c>
      <c r="P45" s="17" t="str">
        <f>IF('Score Sheet'!T45="","R",IF('Race results'!$C$32&gt;0,ROUND(AVERAGE('Score Sheet'!$J45:T45),1),ROUND(AVERAGE('Score Sheet'!$I45:T45),1)))</f>
        <v>R</v>
      </c>
      <c r="Q45" s="17" t="str">
        <f>IF('Score Sheet'!U45="","R",IF('Race results'!$C$32&gt;0,ROUND(AVERAGE('Score Sheet'!$J45:U45),1),ROUND(AVERAGE('Score Sheet'!$I45:U45),1)))</f>
        <v>R</v>
      </c>
      <c r="R45" s="17" t="str">
        <f>IF('Score Sheet'!V45="","R",IF('Race results'!$C$32&gt;0,ROUND(AVERAGE('Score Sheet'!$J45:V45),1),ROUND(AVERAGE('Score Sheet'!$I45:V45),1)))</f>
        <v>R</v>
      </c>
      <c r="S45" s="17" t="str">
        <f>IF('Score Sheet'!W45="","R",IF('Race results'!$C$32&gt;0,ROUND(AVERAGE('Score Sheet'!$J45:W45),1),ROUND(AVERAGE('Score Sheet'!$I45:W45),1)))</f>
        <v>R</v>
      </c>
      <c r="T45" s="17" t="str">
        <f>IF('Score Sheet'!X45="","R",IF('Race results'!$C$32&gt;0,ROUND(AVERAGE('Score Sheet'!$J45:X45),1),ROUND(AVERAGE('Score Sheet'!$I45:X45),1)))</f>
        <v>R</v>
      </c>
      <c r="U45" s="17" t="str">
        <f>IF('Score Sheet'!Y45="","R",IF('Race results'!$C$32&gt;0,ROUND(AVERAGE('Score Sheet'!$J45:Y45),1),ROUND(AVERAGE('Score Sheet'!$I45:Y45),1)))</f>
        <v>R</v>
      </c>
      <c r="V45" s="17" t="str">
        <f>IF('Score Sheet'!Z45="","R",IF('Race results'!$C$32&gt;0,ROUND(AVERAGE('Score Sheet'!$J45:Z45),1),ROUND(AVERAGE('Score Sheet'!$I45:Z45),1)))</f>
        <v>R</v>
      </c>
      <c r="W45" s="17" t="str">
        <f>IF('Score Sheet'!AA45="","R",IF('Race results'!$C$32&gt;0,ROUND(AVERAGE('Score Sheet'!$J45:AA45),1),ROUND(AVERAGE('Score Sheet'!$I45:AA45),1)))</f>
        <v>R</v>
      </c>
      <c r="X45" s="17" t="str">
        <f>IF('Score Sheet'!AB45="","R",IF('Race results'!$C$32&gt;0,ROUND(AVERAGE('Score Sheet'!$J45:AB45),1),ROUND(AVERAGE('Score Sheet'!$I45:AB45),1)))</f>
        <v>R</v>
      </c>
      <c r="Y45" s="17" t="str">
        <f>IF('Score Sheet'!AC45="","R",IF('Race results'!$C$32&gt;0,ROUND(AVERAGE('Score Sheet'!$J45:AC45),1),ROUND(AVERAGE('Score Sheet'!$I45:AC45),1)))</f>
        <v>R</v>
      </c>
      <c r="Z45" s="17" t="str">
        <f>IF('Score Sheet'!AD45="","R",IF('Race results'!$C$32&gt;0,ROUND(AVERAGE('Score Sheet'!$J45:AD45),1),ROUND(AVERAGE('Score Sheet'!$I45:AD45),1)))</f>
        <v>R</v>
      </c>
      <c r="AA45" s="17" t="str">
        <f>IF('Score Sheet'!AE45="","R",IF('Race results'!$C$32&gt;0,ROUND(AVERAGE('Score Sheet'!$J45:AE45),1),ROUND(AVERAGE('Score Sheet'!$I45:AE45),1)))</f>
        <v>R</v>
      </c>
      <c r="AB45" s="17" t="str">
        <f>IF('Score Sheet'!AF45="","R",IF('Race results'!$C$32&gt;0,ROUND(AVERAGE('Score Sheet'!$J45:AF45),1),ROUND(AVERAGE('Score Sheet'!$I45:AF45),1)))</f>
        <v>R</v>
      </c>
      <c r="AC45" s="17" t="str">
        <f>IF('Score Sheet'!AG45="","R",IF('Race results'!$C$32&gt;0,ROUND(AVERAGE('Score Sheet'!$J45:AG45),1),ROUND(AVERAGE('Score Sheet'!$I45:AG45),1)))</f>
        <v>R</v>
      </c>
      <c r="AD45" s="17" t="str">
        <f>IF('Score Sheet'!AH45="","R",IF('Race results'!$C$32&gt;0,ROUND(AVERAGE('Score Sheet'!$J45:AH45),1),ROUND(AVERAGE('Score Sheet'!$I45:AH45),1)))</f>
        <v>R</v>
      </c>
      <c r="AE45" s="17" t="str">
        <f>IF('Score Sheet'!AI45="","R",IF('Race results'!$C$32&gt;0,ROUND(AVERAGE('Score Sheet'!$J45:AI45),1),ROUND(AVERAGE('Score Sheet'!$I45:AI45),1)))</f>
        <v>R</v>
      </c>
      <c r="AF45" s="17" t="str">
        <f>IF('Score Sheet'!AJ45="","R",IF('Race results'!$C$32&gt;0,ROUND(AVERAGE('Score Sheet'!$J45:AJ45),1),ROUND(AVERAGE('Score Sheet'!$I45:AJ45),1)))</f>
        <v>R</v>
      </c>
      <c r="AG45" s="17" t="str">
        <f>IF('Score Sheet'!AK45="","R",IF('Race results'!$C$32&gt;0,ROUND(AVERAGE('Score Sheet'!$J45:AK45),1),ROUND(AVERAGE('Score Sheet'!$I45:AK45),1)))</f>
        <v>R</v>
      </c>
      <c r="AH45" s="17" t="str">
        <f>IF('Score Sheet'!AL45="","R",IF('Race results'!$C$32&gt;0,ROUND(AVERAGE('Score Sheet'!$J45:AL45),1),ROUND(AVERAGE('Score Sheet'!$I45:AL45),1)))</f>
        <v>R</v>
      </c>
      <c r="AI45" s="17" t="str">
        <f>IF('Score Sheet'!AM45="","R",IF('Race results'!$C$32&gt;0,ROUND(AVERAGE('Score Sheet'!$J45:AM45),1),ROUND(AVERAGE('Score Sheet'!$I45:AM45),1)))</f>
        <v>R</v>
      </c>
      <c r="AJ45" s="17" t="str">
        <f>IF('Score Sheet'!AN45="","R",IF('Race results'!$C$32&gt;0,ROUND(AVERAGE('Score Sheet'!$J45:AN45),1),ROUND(AVERAGE('Score Sheet'!$I45:AN45),1)))</f>
        <v>R</v>
      </c>
      <c r="AK45" s="17" t="str">
        <f>IF('Score Sheet'!AO45="","R",IF('Race results'!$C$32&gt;0,ROUND(AVERAGE('Score Sheet'!$J45:AO45),1),ROUND(AVERAGE('Score Sheet'!$I45:AO45),1)))</f>
        <v>R</v>
      </c>
      <c r="AL45" s="17" t="str">
        <f>IF('Score Sheet'!AP45="","R",IF('Race results'!$C$32&gt;0,ROUND(AVERAGE('Score Sheet'!$J45:AP45),1),ROUND(AVERAGE('Score Sheet'!$I45:AP45),1)))</f>
        <v>R</v>
      </c>
      <c r="AM45" s="17" t="str">
        <f>IF('Score Sheet'!AQ45="","R",IF('Race results'!$C$32&gt;0,ROUND(AVERAGE('Score Sheet'!$J45:AQ45),1),ROUND(AVERAGE('Score Sheet'!$I45:AQ45),1)))</f>
        <v>R</v>
      </c>
      <c r="AN45" s="17" t="str">
        <f>IF('Score Sheet'!AR45="","R",IF('Race results'!$C$32&gt;0,ROUND(AVERAGE('Score Sheet'!$J45:AR45),1),ROUND(AVERAGE('Score Sheet'!$I45:AR45),1)))</f>
        <v>R</v>
      </c>
      <c r="AO45" s="17" t="str">
        <f>IF('Score Sheet'!AS45="","R",IF('Race results'!$C$32&gt;0,ROUND(AVERAGE('Score Sheet'!$J45:AS45),1),ROUND(AVERAGE('Score Sheet'!$I45:AS45),1)))</f>
        <v>R</v>
      </c>
      <c r="AP45" s="17" t="str">
        <f>IF('Score Sheet'!AT45="","R",IF('Race results'!$C$32&gt;0,ROUND(AVERAGE('Score Sheet'!$J45:AT45),1),ROUND(AVERAGE('Score Sheet'!$I45:AT45),1)))</f>
        <v>R</v>
      </c>
      <c r="AQ45" s="17" t="str">
        <f>IF('Score Sheet'!AU45="","R",IF('Race results'!$C$32&gt;0,ROUND(AVERAGE('Score Sheet'!$J45:AU45),1),ROUND(AVERAGE('Score Sheet'!$I45:AU45),1)))</f>
        <v>R</v>
      </c>
      <c r="AR45" s="17" t="str">
        <f>IF('Score Sheet'!AV45="","R",IF('Race results'!$C$32&gt;0,ROUND(AVERAGE('Score Sheet'!$J45:AV45),1),ROUND(AVERAGE('Score Sheet'!$I45:AV45),1)))</f>
        <v>R</v>
      </c>
      <c r="AT45" s="62" t="str">
        <f t="shared" si="0"/>
        <v/>
      </c>
      <c r="AU45" s="17" t="str">
        <f>IF(C45="","",IF('Race results'!$C$7&lt;1, "E", IF('Race results'!$C$32&gt;0,IF(COUNT(AY45:CL45)&lt;1,"R",ROUND(AVERAGE(AY45:CL45),1)),IF(COUNT(AX45:CL45)&lt;1,"R",ROUND(AVERAGE(AX45:CL45),1)))))</f>
        <v/>
      </c>
      <c r="AV45" s="12"/>
      <c r="AX45" s="12" t="str">
        <f t="shared" si="1"/>
        <v/>
      </c>
      <c r="AY45" s="12" t="str">
        <f t="shared" si="2"/>
        <v/>
      </c>
      <c r="AZ45" s="12" t="str">
        <f t="shared" si="3"/>
        <v/>
      </c>
      <c r="BA45" s="12" t="str">
        <f t="shared" si="4"/>
        <v/>
      </c>
      <c r="BB45" s="12" t="str">
        <f t="shared" si="5"/>
        <v/>
      </c>
      <c r="BC45" s="12" t="str">
        <f t="shared" si="6"/>
        <v/>
      </c>
      <c r="BD45" s="12" t="str">
        <f t="shared" si="7"/>
        <v/>
      </c>
      <c r="BE45" s="12" t="str">
        <f t="shared" si="8"/>
        <v/>
      </c>
      <c r="BF45" s="12" t="str">
        <f t="shared" si="9"/>
        <v/>
      </c>
      <c r="BG45" s="12" t="str">
        <f t="shared" si="10"/>
        <v/>
      </c>
      <c r="BH45" s="12" t="str">
        <f t="shared" si="11"/>
        <v/>
      </c>
      <c r="BI45" s="12" t="str">
        <f t="shared" si="12"/>
        <v/>
      </c>
      <c r="BJ45" s="12" t="str">
        <f t="shared" si="13"/>
        <v/>
      </c>
      <c r="BK45" s="12" t="str">
        <f t="shared" si="14"/>
        <v/>
      </c>
      <c r="BL45" s="12" t="str">
        <f t="shared" si="15"/>
        <v/>
      </c>
      <c r="BM45" s="12" t="str">
        <f t="shared" si="16"/>
        <v/>
      </c>
      <c r="BN45" s="12" t="str">
        <f t="shared" si="17"/>
        <v/>
      </c>
      <c r="BO45" s="12" t="str">
        <f t="shared" si="18"/>
        <v/>
      </c>
      <c r="BP45" s="12" t="str">
        <f t="shared" si="19"/>
        <v/>
      </c>
      <c r="BQ45" s="12" t="str">
        <f t="shared" si="20"/>
        <v/>
      </c>
      <c r="BR45" s="12" t="str">
        <f t="shared" si="21"/>
        <v/>
      </c>
      <c r="BS45" s="12" t="str">
        <f t="shared" si="22"/>
        <v/>
      </c>
      <c r="BT45" s="12" t="str">
        <f t="shared" si="23"/>
        <v/>
      </c>
      <c r="BU45" s="12" t="str">
        <f t="shared" si="24"/>
        <v/>
      </c>
      <c r="BV45" s="12" t="str">
        <f t="shared" si="25"/>
        <v/>
      </c>
      <c r="BW45" s="12" t="str">
        <f t="shared" si="26"/>
        <v/>
      </c>
      <c r="BX45" s="12" t="str">
        <f t="shared" si="27"/>
        <v/>
      </c>
      <c r="BY45" s="12" t="str">
        <f t="shared" si="28"/>
        <v/>
      </c>
      <c r="BZ45" s="12" t="str">
        <f t="shared" si="29"/>
        <v/>
      </c>
      <c r="CA45" s="12" t="str">
        <f t="shared" si="30"/>
        <v/>
      </c>
      <c r="CB45" s="12" t="str">
        <f t="shared" si="31"/>
        <v/>
      </c>
      <c r="CC45" s="12" t="str">
        <f t="shared" si="32"/>
        <v/>
      </c>
      <c r="CD45" s="12" t="str">
        <f t="shared" si="33"/>
        <v/>
      </c>
      <c r="CE45" s="12" t="str">
        <f t="shared" si="34"/>
        <v/>
      </c>
      <c r="CF45" s="12" t="str">
        <f t="shared" si="35"/>
        <v/>
      </c>
      <c r="CG45" s="12" t="str">
        <f t="shared" si="36"/>
        <v/>
      </c>
      <c r="CH45" s="12" t="str">
        <f t="shared" si="37"/>
        <v/>
      </c>
      <c r="CI45" s="12" t="str">
        <f t="shared" si="38"/>
        <v/>
      </c>
      <c r="CJ45" s="12" t="str">
        <f t="shared" si="39"/>
        <v/>
      </c>
      <c r="CK45" s="12" t="str">
        <f t="shared" si="40"/>
        <v/>
      </c>
      <c r="CL45" s="12" t="str">
        <f t="shared" si="41"/>
        <v/>
      </c>
    </row>
    <row r="46" spans="2:90">
      <c r="B46" s="12">
        <v>37</v>
      </c>
      <c r="C46" s="62" t="str">
        <f>IF('Score Sheet'!C46="","",'Score Sheet'!C46)</f>
        <v/>
      </c>
      <c r="D46" s="12" t="str">
        <f>'Race results'!$F$159</f>
        <v>DAFT!</v>
      </c>
      <c r="E46" s="12" t="str">
        <f>'Race results'!$F$159</f>
        <v>DAFT!</v>
      </c>
      <c r="F46" s="17" t="str">
        <f>IF('Score Sheet'!J46="","R",IF('Race results'!$C$32&gt;0,'Race results'!$F$159,ROUND(AVERAGE('Score Sheet'!$I46:J46),1)))</f>
        <v>R</v>
      </c>
      <c r="G46" s="17" t="str">
        <f>IF('Score Sheet'!K46="","R",IF('Race results'!$C$32&gt;0,ROUND(AVERAGE('Score Sheet'!$J46:K46),1),ROUND(AVERAGE('Score Sheet'!$I46:K46),1)))</f>
        <v>R</v>
      </c>
      <c r="H46" s="17" t="str">
        <f>IF('Score Sheet'!L46="","R",IF('Race results'!$C$32&gt;0,ROUND(AVERAGE('Score Sheet'!$J46:L46),1),ROUND(AVERAGE('Score Sheet'!$I46:L46),1)))</f>
        <v>R</v>
      </c>
      <c r="I46" s="17" t="str">
        <f>IF('Score Sheet'!M46="","R",IF('Race results'!$C$32&gt;0,ROUND(AVERAGE('Score Sheet'!$J46:M46),1),ROUND(AVERAGE('Score Sheet'!$I46:M46),1)))</f>
        <v>R</v>
      </c>
      <c r="J46" s="17" t="str">
        <f>IF('Score Sheet'!N46="","R",IF('Race results'!$C$32&gt;0,ROUND(AVERAGE('Score Sheet'!$J46:N46),1),ROUND(AVERAGE('Score Sheet'!$I46:N46),1)))</f>
        <v>R</v>
      </c>
      <c r="K46" s="17" t="str">
        <f>IF('Score Sheet'!O46="","R",IF('Race results'!$C$32&gt;0,ROUND(AVERAGE('Score Sheet'!$J46:O46),1),ROUND(AVERAGE('Score Sheet'!$I46:O46),1)))</f>
        <v>R</v>
      </c>
      <c r="L46" s="17" t="str">
        <f>IF('Score Sheet'!P46="","R",IF('Race results'!$C$32&gt;0,ROUND(AVERAGE('Score Sheet'!$J46:P46),1),ROUND(AVERAGE('Score Sheet'!$I46:P46),1)))</f>
        <v>R</v>
      </c>
      <c r="M46" s="17" t="str">
        <f>IF('Score Sheet'!Q46="","R",IF('Race results'!$C$32&gt;0,ROUND(AVERAGE('Score Sheet'!$J46:Q46),1),ROUND(AVERAGE('Score Sheet'!$I46:Q46),1)))</f>
        <v>R</v>
      </c>
      <c r="N46" s="17" t="str">
        <f>IF('Score Sheet'!R46="","R",IF('Race results'!$C$32&gt;0,ROUND(AVERAGE('Score Sheet'!$J46:R46),1),ROUND(AVERAGE('Score Sheet'!$I46:R46),1)))</f>
        <v>R</v>
      </c>
      <c r="O46" s="17" t="str">
        <f>IF('Score Sheet'!S46="","R",IF('Race results'!$C$32&gt;0,ROUND(AVERAGE('Score Sheet'!$J46:S46),1),ROUND(AVERAGE('Score Sheet'!$I46:S46),1)))</f>
        <v>R</v>
      </c>
      <c r="P46" s="17" t="str">
        <f>IF('Score Sheet'!T46="","R",IF('Race results'!$C$32&gt;0,ROUND(AVERAGE('Score Sheet'!$J46:T46),1),ROUND(AVERAGE('Score Sheet'!$I46:T46),1)))</f>
        <v>R</v>
      </c>
      <c r="Q46" s="17" t="str">
        <f>IF('Score Sheet'!U46="","R",IF('Race results'!$C$32&gt;0,ROUND(AVERAGE('Score Sheet'!$J46:U46),1),ROUND(AVERAGE('Score Sheet'!$I46:U46),1)))</f>
        <v>R</v>
      </c>
      <c r="R46" s="17" t="str">
        <f>IF('Score Sheet'!V46="","R",IF('Race results'!$C$32&gt;0,ROUND(AVERAGE('Score Sheet'!$J46:V46),1),ROUND(AVERAGE('Score Sheet'!$I46:V46),1)))</f>
        <v>R</v>
      </c>
      <c r="S46" s="17" t="str">
        <f>IF('Score Sheet'!W46="","R",IF('Race results'!$C$32&gt;0,ROUND(AVERAGE('Score Sheet'!$J46:W46),1),ROUND(AVERAGE('Score Sheet'!$I46:W46),1)))</f>
        <v>R</v>
      </c>
      <c r="T46" s="17" t="str">
        <f>IF('Score Sheet'!X46="","R",IF('Race results'!$C$32&gt;0,ROUND(AVERAGE('Score Sheet'!$J46:X46),1),ROUND(AVERAGE('Score Sheet'!$I46:X46),1)))</f>
        <v>R</v>
      </c>
      <c r="U46" s="17" t="str">
        <f>IF('Score Sheet'!Y46="","R",IF('Race results'!$C$32&gt;0,ROUND(AVERAGE('Score Sheet'!$J46:Y46),1),ROUND(AVERAGE('Score Sheet'!$I46:Y46),1)))</f>
        <v>R</v>
      </c>
      <c r="V46" s="17" t="str">
        <f>IF('Score Sheet'!Z46="","R",IF('Race results'!$C$32&gt;0,ROUND(AVERAGE('Score Sheet'!$J46:Z46),1),ROUND(AVERAGE('Score Sheet'!$I46:Z46),1)))</f>
        <v>R</v>
      </c>
      <c r="W46" s="17" t="str">
        <f>IF('Score Sheet'!AA46="","R",IF('Race results'!$C$32&gt;0,ROUND(AVERAGE('Score Sheet'!$J46:AA46),1),ROUND(AVERAGE('Score Sheet'!$I46:AA46),1)))</f>
        <v>R</v>
      </c>
      <c r="X46" s="17" t="str">
        <f>IF('Score Sheet'!AB46="","R",IF('Race results'!$C$32&gt;0,ROUND(AVERAGE('Score Sheet'!$J46:AB46),1),ROUND(AVERAGE('Score Sheet'!$I46:AB46),1)))</f>
        <v>R</v>
      </c>
      <c r="Y46" s="17" t="str">
        <f>IF('Score Sheet'!AC46="","R",IF('Race results'!$C$32&gt;0,ROUND(AVERAGE('Score Sheet'!$J46:AC46),1),ROUND(AVERAGE('Score Sheet'!$I46:AC46),1)))</f>
        <v>R</v>
      </c>
      <c r="Z46" s="17" t="str">
        <f>IF('Score Sheet'!AD46="","R",IF('Race results'!$C$32&gt;0,ROUND(AVERAGE('Score Sheet'!$J46:AD46),1),ROUND(AVERAGE('Score Sheet'!$I46:AD46),1)))</f>
        <v>R</v>
      </c>
      <c r="AA46" s="17" t="str">
        <f>IF('Score Sheet'!AE46="","R",IF('Race results'!$C$32&gt;0,ROUND(AVERAGE('Score Sheet'!$J46:AE46),1),ROUND(AVERAGE('Score Sheet'!$I46:AE46),1)))</f>
        <v>R</v>
      </c>
      <c r="AB46" s="17" t="str">
        <f>IF('Score Sheet'!AF46="","R",IF('Race results'!$C$32&gt;0,ROUND(AVERAGE('Score Sheet'!$J46:AF46),1),ROUND(AVERAGE('Score Sheet'!$I46:AF46),1)))</f>
        <v>R</v>
      </c>
      <c r="AC46" s="17" t="str">
        <f>IF('Score Sheet'!AG46="","R",IF('Race results'!$C$32&gt;0,ROUND(AVERAGE('Score Sheet'!$J46:AG46),1),ROUND(AVERAGE('Score Sheet'!$I46:AG46),1)))</f>
        <v>R</v>
      </c>
      <c r="AD46" s="17" t="str">
        <f>IF('Score Sheet'!AH46="","R",IF('Race results'!$C$32&gt;0,ROUND(AVERAGE('Score Sheet'!$J46:AH46),1),ROUND(AVERAGE('Score Sheet'!$I46:AH46),1)))</f>
        <v>R</v>
      </c>
      <c r="AE46" s="17" t="str">
        <f>IF('Score Sheet'!AI46="","R",IF('Race results'!$C$32&gt;0,ROUND(AVERAGE('Score Sheet'!$J46:AI46),1),ROUND(AVERAGE('Score Sheet'!$I46:AI46),1)))</f>
        <v>R</v>
      </c>
      <c r="AF46" s="17" t="str">
        <f>IF('Score Sheet'!AJ46="","R",IF('Race results'!$C$32&gt;0,ROUND(AVERAGE('Score Sheet'!$J46:AJ46),1),ROUND(AVERAGE('Score Sheet'!$I46:AJ46),1)))</f>
        <v>R</v>
      </c>
      <c r="AG46" s="17" t="str">
        <f>IF('Score Sheet'!AK46="","R",IF('Race results'!$C$32&gt;0,ROUND(AVERAGE('Score Sheet'!$J46:AK46),1),ROUND(AVERAGE('Score Sheet'!$I46:AK46),1)))</f>
        <v>R</v>
      </c>
      <c r="AH46" s="17" t="str">
        <f>IF('Score Sheet'!AL46="","R",IF('Race results'!$C$32&gt;0,ROUND(AVERAGE('Score Sheet'!$J46:AL46),1),ROUND(AVERAGE('Score Sheet'!$I46:AL46),1)))</f>
        <v>R</v>
      </c>
      <c r="AI46" s="17" t="str">
        <f>IF('Score Sheet'!AM46="","R",IF('Race results'!$C$32&gt;0,ROUND(AVERAGE('Score Sheet'!$J46:AM46),1),ROUND(AVERAGE('Score Sheet'!$I46:AM46),1)))</f>
        <v>R</v>
      </c>
      <c r="AJ46" s="17" t="str">
        <f>IF('Score Sheet'!AN46="","R",IF('Race results'!$C$32&gt;0,ROUND(AVERAGE('Score Sheet'!$J46:AN46),1),ROUND(AVERAGE('Score Sheet'!$I46:AN46),1)))</f>
        <v>R</v>
      </c>
      <c r="AK46" s="17" t="str">
        <f>IF('Score Sheet'!AO46="","R",IF('Race results'!$C$32&gt;0,ROUND(AVERAGE('Score Sheet'!$J46:AO46),1),ROUND(AVERAGE('Score Sheet'!$I46:AO46),1)))</f>
        <v>R</v>
      </c>
      <c r="AL46" s="17" t="str">
        <f>IF('Score Sheet'!AP46="","R",IF('Race results'!$C$32&gt;0,ROUND(AVERAGE('Score Sheet'!$J46:AP46),1),ROUND(AVERAGE('Score Sheet'!$I46:AP46),1)))</f>
        <v>R</v>
      </c>
      <c r="AM46" s="17" t="str">
        <f>IF('Score Sheet'!AQ46="","R",IF('Race results'!$C$32&gt;0,ROUND(AVERAGE('Score Sheet'!$J46:AQ46),1),ROUND(AVERAGE('Score Sheet'!$I46:AQ46),1)))</f>
        <v>R</v>
      </c>
      <c r="AN46" s="17" t="str">
        <f>IF('Score Sheet'!AR46="","R",IF('Race results'!$C$32&gt;0,ROUND(AVERAGE('Score Sheet'!$J46:AR46),1),ROUND(AVERAGE('Score Sheet'!$I46:AR46),1)))</f>
        <v>R</v>
      </c>
      <c r="AO46" s="17" t="str">
        <f>IF('Score Sheet'!AS46="","R",IF('Race results'!$C$32&gt;0,ROUND(AVERAGE('Score Sheet'!$J46:AS46),1),ROUND(AVERAGE('Score Sheet'!$I46:AS46),1)))</f>
        <v>R</v>
      </c>
      <c r="AP46" s="17" t="str">
        <f>IF('Score Sheet'!AT46="","R",IF('Race results'!$C$32&gt;0,ROUND(AVERAGE('Score Sheet'!$J46:AT46),1),ROUND(AVERAGE('Score Sheet'!$I46:AT46),1)))</f>
        <v>R</v>
      </c>
      <c r="AQ46" s="17" t="str">
        <f>IF('Score Sheet'!AU46="","R",IF('Race results'!$C$32&gt;0,ROUND(AVERAGE('Score Sheet'!$J46:AU46),1),ROUND(AVERAGE('Score Sheet'!$I46:AU46),1)))</f>
        <v>R</v>
      </c>
      <c r="AR46" s="17" t="str">
        <f>IF('Score Sheet'!AV46="","R",IF('Race results'!$C$32&gt;0,ROUND(AVERAGE('Score Sheet'!$J46:AV46),1),ROUND(AVERAGE('Score Sheet'!$I46:AV46),1)))</f>
        <v>R</v>
      </c>
      <c r="AT46" s="62" t="str">
        <f t="shared" si="0"/>
        <v/>
      </c>
      <c r="AU46" s="17" t="str">
        <f>IF(C46="","",IF('Race results'!$C$7&lt;1, "E", IF('Race results'!$C$32&gt;0,IF(COUNT(AY46:CL46)&lt;1,"R",ROUND(AVERAGE(AY46:CL46),1)),IF(COUNT(AX46:CL46)&lt;1,"R",ROUND(AVERAGE(AX46:CL46),1)))))</f>
        <v/>
      </c>
      <c r="AV46" s="12"/>
      <c r="AX46" s="12" t="str">
        <f t="shared" si="1"/>
        <v/>
      </c>
      <c r="AY46" s="12" t="str">
        <f t="shared" si="2"/>
        <v/>
      </c>
      <c r="AZ46" s="12" t="str">
        <f t="shared" si="3"/>
        <v/>
      </c>
      <c r="BA46" s="12" t="str">
        <f t="shared" si="4"/>
        <v/>
      </c>
      <c r="BB46" s="12" t="str">
        <f t="shared" si="5"/>
        <v/>
      </c>
      <c r="BC46" s="12" t="str">
        <f t="shared" si="6"/>
        <v/>
      </c>
      <c r="BD46" s="12" t="str">
        <f t="shared" si="7"/>
        <v/>
      </c>
      <c r="BE46" s="12" t="str">
        <f t="shared" si="8"/>
        <v/>
      </c>
      <c r="BF46" s="12" t="str">
        <f t="shared" si="9"/>
        <v/>
      </c>
      <c r="BG46" s="12" t="str">
        <f t="shared" si="10"/>
        <v/>
      </c>
      <c r="BH46" s="12" t="str">
        <f t="shared" si="11"/>
        <v/>
      </c>
      <c r="BI46" s="12" t="str">
        <f t="shared" si="12"/>
        <v/>
      </c>
      <c r="BJ46" s="12" t="str">
        <f t="shared" si="13"/>
        <v/>
      </c>
      <c r="BK46" s="12" t="str">
        <f t="shared" si="14"/>
        <v/>
      </c>
      <c r="BL46" s="12" t="str">
        <f t="shared" si="15"/>
        <v/>
      </c>
      <c r="BM46" s="12" t="str">
        <f t="shared" si="16"/>
        <v/>
      </c>
      <c r="BN46" s="12" t="str">
        <f t="shared" si="17"/>
        <v/>
      </c>
      <c r="BO46" s="12" t="str">
        <f t="shared" si="18"/>
        <v/>
      </c>
      <c r="BP46" s="12" t="str">
        <f t="shared" si="19"/>
        <v/>
      </c>
      <c r="BQ46" s="12" t="str">
        <f t="shared" si="20"/>
        <v/>
      </c>
      <c r="BR46" s="12" t="str">
        <f t="shared" si="21"/>
        <v/>
      </c>
      <c r="BS46" s="12" t="str">
        <f t="shared" si="22"/>
        <v/>
      </c>
      <c r="BT46" s="12" t="str">
        <f t="shared" si="23"/>
        <v/>
      </c>
      <c r="BU46" s="12" t="str">
        <f t="shared" si="24"/>
        <v/>
      </c>
      <c r="BV46" s="12" t="str">
        <f t="shared" si="25"/>
        <v/>
      </c>
      <c r="BW46" s="12" t="str">
        <f t="shared" si="26"/>
        <v/>
      </c>
      <c r="BX46" s="12" t="str">
        <f t="shared" si="27"/>
        <v/>
      </c>
      <c r="BY46" s="12" t="str">
        <f t="shared" si="28"/>
        <v/>
      </c>
      <c r="BZ46" s="12" t="str">
        <f t="shared" si="29"/>
        <v/>
      </c>
      <c r="CA46" s="12" t="str">
        <f t="shared" si="30"/>
        <v/>
      </c>
      <c r="CB46" s="12" t="str">
        <f t="shared" si="31"/>
        <v/>
      </c>
      <c r="CC46" s="12" t="str">
        <f t="shared" si="32"/>
        <v/>
      </c>
      <c r="CD46" s="12" t="str">
        <f t="shared" si="33"/>
        <v/>
      </c>
      <c r="CE46" s="12" t="str">
        <f t="shared" si="34"/>
        <v/>
      </c>
      <c r="CF46" s="12" t="str">
        <f t="shared" si="35"/>
        <v/>
      </c>
      <c r="CG46" s="12" t="str">
        <f t="shared" si="36"/>
        <v/>
      </c>
      <c r="CH46" s="12" t="str">
        <f t="shared" si="37"/>
        <v/>
      </c>
      <c r="CI46" s="12" t="str">
        <f t="shared" si="38"/>
        <v/>
      </c>
      <c r="CJ46" s="12" t="str">
        <f t="shared" si="39"/>
        <v/>
      </c>
      <c r="CK46" s="12" t="str">
        <f t="shared" si="40"/>
        <v/>
      </c>
      <c r="CL46" s="12" t="str">
        <f t="shared" si="41"/>
        <v/>
      </c>
    </row>
    <row r="47" spans="2:90">
      <c r="B47" s="12">
        <v>38</v>
      </c>
      <c r="C47" s="62" t="str">
        <f>IF('Score Sheet'!C47="","",'Score Sheet'!C47)</f>
        <v/>
      </c>
      <c r="D47" s="12" t="str">
        <f>'Race results'!$F$159</f>
        <v>DAFT!</v>
      </c>
      <c r="E47" s="12" t="str">
        <f>'Race results'!$F$159</f>
        <v>DAFT!</v>
      </c>
      <c r="F47" s="17" t="str">
        <f>IF('Score Sheet'!J47="","R",IF('Race results'!$C$32&gt;0,'Race results'!$F$159,ROUND(AVERAGE('Score Sheet'!$I47:J47),1)))</f>
        <v>R</v>
      </c>
      <c r="G47" s="17" t="str">
        <f>IF('Score Sheet'!K47="","R",IF('Race results'!$C$32&gt;0,ROUND(AVERAGE('Score Sheet'!$J47:K47),1),ROUND(AVERAGE('Score Sheet'!$I47:K47),1)))</f>
        <v>R</v>
      </c>
      <c r="H47" s="17" t="str">
        <f>IF('Score Sheet'!L47="","R",IF('Race results'!$C$32&gt;0,ROUND(AVERAGE('Score Sheet'!$J47:L47),1),ROUND(AVERAGE('Score Sheet'!$I47:L47),1)))</f>
        <v>R</v>
      </c>
      <c r="I47" s="17" t="str">
        <f>IF('Score Sheet'!M47="","R",IF('Race results'!$C$32&gt;0,ROUND(AVERAGE('Score Sheet'!$J47:M47),1),ROUND(AVERAGE('Score Sheet'!$I47:M47),1)))</f>
        <v>R</v>
      </c>
      <c r="J47" s="17" t="str">
        <f>IF('Score Sheet'!N47="","R",IF('Race results'!$C$32&gt;0,ROUND(AVERAGE('Score Sheet'!$J47:N47),1),ROUND(AVERAGE('Score Sheet'!$I47:N47),1)))</f>
        <v>R</v>
      </c>
      <c r="K47" s="17" t="str">
        <f>IF('Score Sheet'!O47="","R",IF('Race results'!$C$32&gt;0,ROUND(AVERAGE('Score Sheet'!$J47:O47),1),ROUND(AVERAGE('Score Sheet'!$I47:O47),1)))</f>
        <v>R</v>
      </c>
      <c r="L47" s="17" t="str">
        <f>IF('Score Sheet'!P47="","R",IF('Race results'!$C$32&gt;0,ROUND(AVERAGE('Score Sheet'!$J47:P47),1),ROUND(AVERAGE('Score Sheet'!$I47:P47),1)))</f>
        <v>R</v>
      </c>
      <c r="M47" s="17" t="str">
        <f>IF('Score Sheet'!Q47="","R",IF('Race results'!$C$32&gt;0,ROUND(AVERAGE('Score Sheet'!$J47:Q47),1),ROUND(AVERAGE('Score Sheet'!$I47:Q47),1)))</f>
        <v>R</v>
      </c>
      <c r="N47" s="17" t="str">
        <f>IF('Score Sheet'!R47="","R",IF('Race results'!$C$32&gt;0,ROUND(AVERAGE('Score Sheet'!$J47:R47),1),ROUND(AVERAGE('Score Sheet'!$I47:R47),1)))</f>
        <v>R</v>
      </c>
      <c r="O47" s="17" t="str">
        <f>IF('Score Sheet'!S47="","R",IF('Race results'!$C$32&gt;0,ROUND(AVERAGE('Score Sheet'!$J47:S47),1),ROUND(AVERAGE('Score Sheet'!$I47:S47),1)))</f>
        <v>R</v>
      </c>
      <c r="P47" s="17" t="str">
        <f>IF('Score Sheet'!T47="","R",IF('Race results'!$C$32&gt;0,ROUND(AVERAGE('Score Sheet'!$J47:T47),1),ROUND(AVERAGE('Score Sheet'!$I47:T47),1)))</f>
        <v>R</v>
      </c>
      <c r="Q47" s="17" t="str">
        <f>IF('Score Sheet'!U47="","R",IF('Race results'!$C$32&gt;0,ROUND(AVERAGE('Score Sheet'!$J47:U47),1),ROUND(AVERAGE('Score Sheet'!$I47:U47),1)))</f>
        <v>R</v>
      </c>
      <c r="R47" s="17" t="str">
        <f>IF('Score Sheet'!V47="","R",IF('Race results'!$C$32&gt;0,ROUND(AVERAGE('Score Sheet'!$J47:V47),1),ROUND(AVERAGE('Score Sheet'!$I47:V47),1)))</f>
        <v>R</v>
      </c>
      <c r="S47" s="17" t="str">
        <f>IF('Score Sheet'!W47="","R",IF('Race results'!$C$32&gt;0,ROUND(AVERAGE('Score Sheet'!$J47:W47),1),ROUND(AVERAGE('Score Sheet'!$I47:W47),1)))</f>
        <v>R</v>
      </c>
      <c r="T47" s="17" t="str">
        <f>IF('Score Sheet'!X47="","R",IF('Race results'!$C$32&gt;0,ROUND(AVERAGE('Score Sheet'!$J47:X47),1),ROUND(AVERAGE('Score Sheet'!$I47:X47),1)))</f>
        <v>R</v>
      </c>
      <c r="U47" s="17" t="str">
        <f>IF('Score Sheet'!Y47="","R",IF('Race results'!$C$32&gt;0,ROUND(AVERAGE('Score Sheet'!$J47:Y47),1),ROUND(AVERAGE('Score Sheet'!$I47:Y47),1)))</f>
        <v>R</v>
      </c>
      <c r="V47" s="17" t="str">
        <f>IF('Score Sheet'!Z47="","R",IF('Race results'!$C$32&gt;0,ROUND(AVERAGE('Score Sheet'!$J47:Z47),1),ROUND(AVERAGE('Score Sheet'!$I47:Z47),1)))</f>
        <v>R</v>
      </c>
      <c r="W47" s="17" t="str">
        <f>IF('Score Sheet'!AA47="","R",IF('Race results'!$C$32&gt;0,ROUND(AVERAGE('Score Sheet'!$J47:AA47),1),ROUND(AVERAGE('Score Sheet'!$I47:AA47),1)))</f>
        <v>R</v>
      </c>
      <c r="X47" s="17" t="str">
        <f>IF('Score Sheet'!AB47="","R",IF('Race results'!$C$32&gt;0,ROUND(AVERAGE('Score Sheet'!$J47:AB47),1),ROUND(AVERAGE('Score Sheet'!$I47:AB47),1)))</f>
        <v>R</v>
      </c>
      <c r="Y47" s="17" t="str">
        <f>IF('Score Sheet'!AC47="","R",IF('Race results'!$C$32&gt;0,ROUND(AVERAGE('Score Sheet'!$J47:AC47),1),ROUND(AVERAGE('Score Sheet'!$I47:AC47),1)))</f>
        <v>R</v>
      </c>
      <c r="Z47" s="17" t="str">
        <f>IF('Score Sheet'!AD47="","R",IF('Race results'!$C$32&gt;0,ROUND(AVERAGE('Score Sheet'!$J47:AD47),1),ROUND(AVERAGE('Score Sheet'!$I47:AD47),1)))</f>
        <v>R</v>
      </c>
      <c r="AA47" s="17" t="str">
        <f>IF('Score Sheet'!AE47="","R",IF('Race results'!$C$32&gt;0,ROUND(AVERAGE('Score Sheet'!$J47:AE47),1),ROUND(AVERAGE('Score Sheet'!$I47:AE47),1)))</f>
        <v>R</v>
      </c>
      <c r="AB47" s="17" t="str">
        <f>IF('Score Sheet'!AF47="","R",IF('Race results'!$C$32&gt;0,ROUND(AVERAGE('Score Sheet'!$J47:AF47),1),ROUND(AVERAGE('Score Sheet'!$I47:AF47),1)))</f>
        <v>R</v>
      </c>
      <c r="AC47" s="17" t="str">
        <f>IF('Score Sheet'!AG47="","R",IF('Race results'!$C$32&gt;0,ROUND(AVERAGE('Score Sheet'!$J47:AG47),1),ROUND(AVERAGE('Score Sheet'!$I47:AG47),1)))</f>
        <v>R</v>
      </c>
      <c r="AD47" s="17" t="str">
        <f>IF('Score Sheet'!AH47="","R",IF('Race results'!$C$32&gt;0,ROUND(AVERAGE('Score Sheet'!$J47:AH47),1),ROUND(AVERAGE('Score Sheet'!$I47:AH47),1)))</f>
        <v>R</v>
      </c>
      <c r="AE47" s="17" t="str">
        <f>IF('Score Sheet'!AI47="","R",IF('Race results'!$C$32&gt;0,ROUND(AVERAGE('Score Sheet'!$J47:AI47),1),ROUND(AVERAGE('Score Sheet'!$I47:AI47),1)))</f>
        <v>R</v>
      </c>
      <c r="AF47" s="17" t="str">
        <f>IF('Score Sheet'!AJ47="","R",IF('Race results'!$C$32&gt;0,ROUND(AVERAGE('Score Sheet'!$J47:AJ47),1),ROUND(AVERAGE('Score Sheet'!$I47:AJ47),1)))</f>
        <v>R</v>
      </c>
      <c r="AG47" s="17" t="str">
        <f>IF('Score Sheet'!AK47="","R",IF('Race results'!$C$32&gt;0,ROUND(AVERAGE('Score Sheet'!$J47:AK47),1),ROUND(AVERAGE('Score Sheet'!$I47:AK47),1)))</f>
        <v>R</v>
      </c>
      <c r="AH47" s="17" t="str">
        <f>IF('Score Sheet'!AL47="","R",IF('Race results'!$C$32&gt;0,ROUND(AVERAGE('Score Sheet'!$J47:AL47),1),ROUND(AVERAGE('Score Sheet'!$I47:AL47),1)))</f>
        <v>R</v>
      </c>
      <c r="AI47" s="17" t="str">
        <f>IF('Score Sheet'!AM47="","R",IF('Race results'!$C$32&gt;0,ROUND(AVERAGE('Score Sheet'!$J47:AM47),1),ROUND(AVERAGE('Score Sheet'!$I47:AM47),1)))</f>
        <v>R</v>
      </c>
      <c r="AJ47" s="17" t="str">
        <f>IF('Score Sheet'!AN47="","R",IF('Race results'!$C$32&gt;0,ROUND(AVERAGE('Score Sheet'!$J47:AN47),1),ROUND(AVERAGE('Score Sheet'!$I47:AN47),1)))</f>
        <v>R</v>
      </c>
      <c r="AK47" s="17" t="str">
        <f>IF('Score Sheet'!AO47="","R",IF('Race results'!$C$32&gt;0,ROUND(AVERAGE('Score Sheet'!$J47:AO47),1),ROUND(AVERAGE('Score Sheet'!$I47:AO47),1)))</f>
        <v>R</v>
      </c>
      <c r="AL47" s="17" t="str">
        <f>IF('Score Sheet'!AP47="","R",IF('Race results'!$C$32&gt;0,ROUND(AVERAGE('Score Sheet'!$J47:AP47),1),ROUND(AVERAGE('Score Sheet'!$I47:AP47),1)))</f>
        <v>R</v>
      </c>
      <c r="AM47" s="17" t="str">
        <f>IF('Score Sheet'!AQ47="","R",IF('Race results'!$C$32&gt;0,ROUND(AVERAGE('Score Sheet'!$J47:AQ47),1),ROUND(AVERAGE('Score Sheet'!$I47:AQ47),1)))</f>
        <v>R</v>
      </c>
      <c r="AN47" s="17" t="str">
        <f>IF('Score Sheet'!AR47="","R",IF('Race results'!$C$32&gt;0,ROUND(AVERAGE('Score Sheet'!$J47:AR47),1),ROUND(AVERAGE('Score Sheet'!$I47:AR47),1)))</f>
        <v>R</v>
      </c>
      <c r="AO47" s="17" t="str">
        <f>IF('Score Sheet'!AS47="","R",IF('Race results'!$C$32&gt;0,ROUND(AVERAGE('Score Sheet'!$J47:AS47),1),ROUND(AVERAGE('Score Sheet'!$I47:AS47),1)))</f>
        <v>R</v>
      </c>
      <c r="AP47" s="17" t="str">
        <f>IF('Score Sheet'!AT47="","R",IF('Race results'!$C$32&gt;0,ROUND(AVERAGE('Score Sheet'!$J47:AT47),1),ROUND(AVERAGE('Score Sheet'!$I47:AT47),1)))</f>
        <v>R</v>
      </c>
      <c r="AQ47" s="17" t="str">
        <f>IF('Score Sheet'!AU47="","R",IF('Race results'!$C$32&gt;0,ROUND(AVERAGE('Score Sheet'!$J47:AU47),1),ROUND(AVERAGE('Score Sheet'!$I47:AU47),1)))</f>
        <v>R</v>
      </c>
      <c r="AR47" s="17" t="str">
        <f>IF('Score Sheet'!AV47="","R",IF('Race results'!$C$32&gt;0,ROUND(AVERAGE('Score Sheet'!$J47:AV47),1),ROUND(AVERAGE('Score Sheet'!$I47:AV47),1)))</f>
        <v>R</v>
      </c>
      <c r="AT47" s="62" t="str">
        <f t="shared" si="0"/>
        <v/>
      </c>
      <c r="AU47" s="17" t="str">
        <f>IF(C47="","",IF('Race results'!$C$7&lt;1, "E", IF('Race results'!$C$32&gt;0,IF(COUNT(AY47:CL47)&lt;1,"R",ROUND(AVERAGE(AY47:CL47),1)),IF(COUNT(AX47:CL47)&lt;1,"R",ROUND(AVERAGE(AX47:CL47),1)))))</f>
        <v/>
      </c>
      <c r="AV47" s="12"/>
      <c r="AX47" s="12" t="str">
        <f t="shared" si="1"/>
        <v/>
      </c>
      <c r="AY47" s="12" t="str">
        <f t="shared" si="2"/>
        <v/>
      </c>
      <c r="AZ47" s="12" t="str">
        <f t="shared" si="3"/>
        <v/>
      </c>
      <c r="BA47" s="12" t="str">
        <f t="shared" si="4"/>
        <v/>
      </c>
      <c r="BB47" s="12" t="str">
        <f t="shared" si="5"/>
        <v/>
      </c>
      <c r="BC47" s="12" t="str">
        <f t="shared" si="6"/>
        <v/>
      </c>
      <c r="BD47" s="12" t="str">
        <f t="shared" si="7"/>
        <v/>
      </c>
      <c r="BE47" s="12" t="str">
        <f t="shared" si="8"/>
        <v/>
      </c>
      <c r="BF47" s="12" t="str">
        <f t="shared" si="9"/>
        <v/>
      </c>
      <c r="BG47" s="12" t="str">
        <f t="shared" si="10"/>
        <v/>
      </c>
      <c r="BH47" s="12" t="str">
        <f t="shared" si="11"/>
        <v/>
      </c>
      <c r="BI47" s="12" t="str">
        <f t="shared" si="12"/>
        <v/>
      </c>
      <c r="BJ47" s="12" t="str">
        <f t="shared" si="13"/>
        <v/>
      </c>
      <c r="BK47" s="12" t="str">
        <f t="shared" si="14"/>
        <v/>
      </c>
      <c r="BL47" s="12" t="str">
        <f t="shared" si="15"/>
        <v/>
      </c>
      <c r="BM47" s="12" t="str">
        <f t="shared" si="16"/>
        <v/>
      </c>
      <c r="BN47" s="12" t="str">
        <f t="shared" si="17"/>
        <v/>
      </c>
      <c r="BO47" s="12" t="str">
        <f t="shared" si="18"/>
        <v/>
      </c>
      <c r="BP47" s="12" t="str">
        <f t="shared" si="19"/>
        <v/>
      </c>
      <c r="BQ47" s="12" t="str">
        <f t="shared" si="20"/>
        <v/>
      </c>
      <c r="BR47" s="12" t="str">
        <f t="shared" si="21"/>
        <v/>
      </c>
      <c r="BS47" s="12" t="str">
        <f t="shared" si="22"/>
        <v/>
      </c>
      <c r="BT47" s="12" t="str">
        <f t="shared" si="23"/>
        <v/>
      </c>
      <c r="BU47" s="12" t="str">
        <f t="shared" si="24"/>
        <v/>
      </c>
      <c r="BV47" s="12" t="str">
        <f t="shared" si="25"/>
        <v/>
      </c>
      <c r="BW47" s="12" t="str">
        <f t="shared" si="26"/>
        <v/>
      </c>
      <c r="BX47" s="12" t="str">
        <f t="shared" si="27"/>
        <v/>
      </c>
      <c r="BY47" s="12" t="str">
        <f t="shared" si="28"/>
        <v/>
      </c>
      <c r="BZ47" s="12" t="str">
        <f t="shared" si="29"/>
        <v/>
      </c>
      <c r="CA47" s="12" t="str">
        <f t="shared" si="30"/>
        <v/>
      </c>
      <c r="CB47" s="12" t="str">
        <f t="shared" si="31"/>
        <v/>
      </c>
      <c r="CC47" s="12" t="str">
        <f t="shared" si="32"/>
        <v/>
      </c>
      <c r="CD47" s="12" t="str">
        <f t="shared" si="33"/>
        <v/>
      </c>
      <c r="CE47" s="12" t="str">
        <f t="shared" si="34"/>
        <v/>
      </c>
      <c r="CF47" s="12" t="str">
        <f t="shared" si="35"/>
        <v/>
      </c>
      <c r="CG47" s="12" t="str">
        <f t="shared" si="36"/>
        <v/>
      </c>
      <c r="CH47" s="12" t="str">
        <f t="shared" si="37"/>
        <v/>
      </c>
      <c r="CI47" s="12" t="str">
        <f t="shared" si="38"/>
        <v/>
      </c>
      <c r="CJ47" s="12" t="str">
        <f t="shared" si="39"/>
        <v/>
      </c>
      <c r="CK47" s="12" t="str">
        <f t="shared" si="40"/>
        <v/>
      </c>
      <c r="CL47" s="12" t="str">
        <f t="shared" si="41"/>
        <v/>
      </c>
    </row>
    <row r="48" spans="2:90">
      <c r="B48" s="12">
        <v>39</v>
      </c>
      <c r="C48" s="62" t="str">
        <f>IF('Score Sheet'!C48="","",'Score Sheet'!C48)</f>
        <v/>
      </c>
      <c r="D48" s="12" t="str">
        <f>'Race results'!$F$159</f>
        <v>DAFT!</v>
      </c>
      <c r="E48" s="12" t="str">
        <f>'Race results'!$F$159</f>
        <v>DAFT!</v>
      </c>
      <c r="F48" s="17" t="str">
        <f>IF('Score Sheet'!J48="","R",IF('Race results'!$C$32&gt;0,'Race results'!$F$159,ROUND(AVERAGE('Score Sheet'!$I48:J48),1)))</f>
        <v>R</v>
      </c>
      <c r="G48" s="17" t="str">
        <f>IF('Score Sheet'!K48="","R",IF('Race results'!$C$32&gt;0,ROUND(AVERAGE('Score Sheet'!$J48:K48),1),ROUND(AVERAGE('Score Sheet'!$I48:K48),1)))</f>
        <v>R</v>
      </c>
      <c r="H48" s="17" t="str">
        <f>IF('Score Sheet'!L48="","R",IF('Race results'!$C$32&gt;0,ROUND(AVERAGE('Score Sheet'!$J48:L48),1),ROUND(AVERAGE('Score Sheet'!$I48:L48),1)))</f>
        <v>R</v>
      </c>
      <c r="I48" s="17" t="str">
        <f>IF('Score Sheet'!M48="","R",IF('Race results'!$C$32&gt;0,ROUND(AVERAGE('Score Sheet'!$J48:M48),1),ROUND(AVERAGE('Score Sheet'!$I48:M48),1)))</f>
        <v>R</v>
      </c>
      <c r="J48" s="17" t="str">
        <f>IF('Score Sheet'!N48="","R",IF('Race results'!$C$32&gt;0,ROUND(AVERAGE('Score Sheet'!$J48:N48),1),ROUND(AVERAGE('Score Sheet'!$I48:N48),1)))</f>
        <v>R</v>
      </c>
      <c r="K48" s="17" t="str">
        <f>IF('Score Sheet'!O48="","R",IF('Race results'!$C$32&gt;0,ROUND(AVERAGE('Score Sheet'!$J48:O48),1),ROUND(AVERAGE('Score Sheet'!$I48:O48),1)))</f>
        <v>R</v>
      </c>
      <c r="L48" s="17" t="str">
        <f>IF('Score Sheet'!P48="","R",IF('Race results'!$C$32&gt;0,ROUND(AVERAGE('Score Sheet'!$J48:P48),1),ROUND(AVERAGE('Score Sheet'!$I48:P48),1)))</f>
        <v>R</v>
      </c>
      <c r="M48" s="17" t="str">
        <f>IF('Score Sheet'!Q48="","R",IF('Race results'!$C$32&gt;0,ROUND(AVERAGE('Score Sheet'!$J48:Q48),1),ROUND(AVERAGE('Score Sheet'!$I48:Q48),1)))</f>
        <v>R</v>
      </c>
      <c r="N48" s="17" t="str">
        <f>IF('Score Sheet'!R48="","R",IF('Race results'!$C$32&gt;0,ROUND(AVERAGE('Score Sheet'!$J48:R48),1),ROUND(AVERAGE('Score Sheet'!$I48:R48),1)))</f>
        <v>R</v>
      </c>
      <c r="O48" s="17" t="str">
        <f>IF('Score Sheet'!S48="","R",IF('Race results'!$C$32&gt;0,ROUND(AVERAGE('Score Sheet'!$J48:S48),1),ROUND(AVERAGE('Score Sheet'!$I48:S48),1)))</f>
        <v>R</v>
      </c>
      <c r="P48" s="17" t="str">
        <f>IF('Score Sheet'!T48="","R",IF('Race results'!$C$32&gt;0,ROUND(AVERAGE('Score Sheet'!$J48:T48),1),ROUND(AVERAGE('Score Sheet'!$I48:T48),1)))</f>
        <v>R</v>
      </c>
      <c r="Q48" s="17" t="str">
        <f>IF('Score Sheet'!U48="","R",IF('Race results'!$C$32&gt;0,ROUND(AVERAGE('Score Sheet'!$J48:U48),1),ROUND(AVERAGE('Score Sheet'!$I48:U48),1)))</f>
        <v>R</v>
      </c>
      <c r="R48" s="17" t="str">
        <f>IF('Score Sheet'!V48="","R",IF('Race results'!$C$32&gt;0,ROUND(AVERAGE('Score Sheet'!$J48:V48),1),ROUND(AVERAGE('Score Sheet'!$I48:V48),1)))</f>
        <v>R</v>
      </c>
      <c r="S48" s="17" t="str">
        <f>IF('Score Sheet'!W48="","R",IF('Race results'!$C$32&gt;0,ROUND(AVERAGE('Score Sheet'!$J48:W48),1),ROUND(AVERAGE('Score Sheet'!$I48:W48),1)))</f>
        <v>R</v>
      </c>
      <c r="T48" s="17" t="str">
        <f>IF('Score Sheet'!X48="","R",IF('Race results'!$C$32&gt;0,ROUND(AVERAGE('Score Sheet'!$J48:X48),1),ROUND(AVERAGE('Score Sheet'!$I48:X48),1)))</f>
        <v>R</v>
      </c>
      <c r="U48" s="17" t="str">
        <f>IF('Score Sheet'!Y48="","R",IF('Race results'!$C$32&gt;0,ROUND(AVERAGE('Score Sheet'!$J48:Y48),1),ROUND(AVERAGE('Score Sheet'!$I48:Y48),1)))</f>
        <v>R</v>
      </c>
      <c r="V48" s="17" t="str">
        <f>IF('Score Sheet'!Z48="","R",IF('Race results'!$C$32&gt;0,ROUND(AVERAGE('Score Sheet'!$J48:Z48),1),ROUND(AVERAGE('Score Sheet'!$I48:Z48),1)))</f>
        <v>R</v>
      </c>
      <c r="W48" s="17" t="str">
        <f>IF('Score Sheet'!AA48="","R",IF('Race results'!$C$32&gt;0,ROUND(AVERAGE('Score Sheet'!$J48:AA48),1),ROUND(AVERAGE('Score Sheet'!$I48:AA48),1)))</f>
        <v>R</v>
      </c>
      <c r="X48" s="17" t="str">
        <f>IF('Score Sheet'!AB48="","R",IF('Race results'!$C$32&gt;0,ROUND(AVERAGE('Score Sheet'!$J48:AB48),1),ROUND(AVERAGE('Score Sheet'!$I48:AB48),1)))</f>
        <v>R</v>
      </c>
      <c r="Y48" s="17" t="str">
        <f>IF('Score Sheet'!AC48="","R",IF('Race results'!$C$32&gt;0,ROUND(AVERAGE('Score Sheet'!$J48:AC48),1),ROUND(AVERAGE('Score Sheet'!$I48:AC48),1)))</f>
        <v>R</v>
      </c>
      <c r="Z48" s="17" t="str">
        <f>IF('Score Sheet'!AD48="","R",IF('Race results'!$C$32&gt;0,ROUND(AVERAGE('Score Sheet'!$J48:AD48),1),ROUND(AVERAGE('Score Sheet'!$I48:AD48),1)))</f>
        <v>R</v>
      </c>
      <c r="AA48" s="17" t="str">
        <f>IF('Score Sheet'!AE48="","R",IF('Race results'!$C$32&gt;0,ROUND(AVERAGE('Score Sheet'!$J48:AE48),1),ROUND(AVERAGE('Score Sheet'!$I48:AE48),1)))</f>
        <v>R</v>
      </c>
      <c r="AB48" s="17" t="str">
        <f>IF('Score Sheet'!AF48="","R",IF('Race results'!$C$32&gt;0,ROUND(AVERAGE('Score Sheet'!$J48:AF48),1),ROUND(AVERAGE('Score Sheet'!$I48:AF48),1)))</f>
        <v>R</v>
      </c>
      <c r="AC48" s="17" t="str">
        <f>IF('Score Sheet'!AG48="","R",IF('Race results'!$C$32&gt;0,ROUND(AVERAGE('Score Sheet'!$J48:AG48),1),ROUND(AVERAGE('Score Sheet'!$I48:AG48),1)))</f>
        <v>R</v>
      </c>
      <c r="AD48" s="17" t="str">
        <f>IF('Score Sheet'!AH48="","R",IF('Race results'!$C$32&gt;0,ROUND(AVERAGE('Score Sheet'!$J48:AH48),1),ROUND(AVERAGE('Score Sheet'!$I48:AH48),1)))</f>
        <v>R</v>
      </c>
      <c r="AE48" s="17" t="str">
        <f>IF('Score Sheet'!AI48="","R",IF('Race results'!$C$32&gt;0,ROUND(AVERAGE('Score Sheet'!$J48:AI48),1),ROUND(AVERAGE('Score Sheet'!$I48:AI48),1)))</f>
        <v>R</v>
      </c>
      <c r="AF48" s="17" t="str">
        <f>IF('Score Sheet'!AJ48="","R",IF('Race results'!$C$32&gt;0,ROUND(AVERAGE('Score Sheet'!$J48:AJ48),1),ROUND(AVERAGE('Score Sheet'!$I48:AJ48),1)))</f>
        <v>R</v>
      </c>
      <c r="AG48" s="17" t="str">
        <f>IF('Score Sheet'!AK48="","R",IF('Race results'!$C$32&gt;0,ROUND(AVERAGE('Score Sheet'!$J48:AK48),1),ROUND(AVERAGE('Score Sheet'!$I48:AK48),1)))</f>
        <v>R</v>
      </c>
      <c r="AH48" s="17" t="str">
        <f>IF('Score Sheet'!AL48="","R",IF('Race results'!$C$32&gt;0,ROUND(AVERAGE('Score Sheet'!$J48:AL48),1),ROUND(AVERAGE('Score Sheet'!$I48:AL48),1)))</f>
        <v>R</v>
      </c>
      <c r="AI48" s="17" t="str">
        <f>IF('Score Sheet'!AM48="","R",IF('Race results'!$C$32&gt;0,ROUND(AVERAGE('Score Sheet'!$J48:AM48),1),ROUND(AVERAGE('Score Sheet'!$I48:AM48),1)))</f>
        <v>R</v>
      </c>
      <c r="AJ48" s="17" t="str">
        <f>IF('Score Sheet'!AN48="","R",IF('Race results'!$C$32&gt;0,ROUND(AVERAGE('Score Sheet'!$J48:AN48),1),ROUND(AVERAGE('Score Sheet'!$I48:AN48),1)))</f>
        <v>R</v>
      </c>
      <c r="AK48" s="17" t="str">
        <f>IF('Score Sheet'!AO48="","R",IF('Race results'!$C$32&gt;0,ROUND(AVERAGE('Score Sheet'!$J48:AO48),1),ROUND(AVERAGE('Score Sheet'!$I48:AO48),1)))</f>
        <v>R</v>
      </c>
      <c r="AL48" s="17" t="str">
        <f>IF('Score Sheet'!AP48="","R",IF('Race results'!$C$32&gt;0,ROUND(AVERAGE('Score Sheet'!$J48:AP48),1),ROUND(AVERAGE('Score Sheet'!$I48:AP48),1)))</f>
        <v>R</v>
      </c>
      <c r="AM48" s="17" t="str">
        <f>IF('Score Sheet'!AQ48="","R",IF('Race results'!$C$32&gt;0,ROUND(AVERAGE('Score Sheet'!$J48:AQ48),1),ROUND(AVERAGE('Score Sheet'!$I48:AQ48),1)))</f>
        <v>R</v>
      </c>
      <c r="AN48" s="17" t="str">
        <f>IF('Score Sheet'!AR48="","R",IF('Race results'!$C$32&gt;0,ROUND(AVERAGE('Score Sheet'!$J48:AR48),1),ROUND(AVERAGE('Score Sheet'!$I48:AR48),1)))</f>
        <v>R</v>
      </c>
      <c r="AO48" s="17" t="str">
        <f>IF('Score Sheet'!AS48="","R",IF('Race results'!$C$32&gt;0,ROUND(AVERAGE('Score Sheet'!$J48:AS48),1),ROUND(AVERAGE('Score Sheet'!$I48:AS48),1)))</f>
        <v>R</v>
      </c>
      <c r="AP48" s="17" t="str">
        <f>IF('Score Sheet'!AT48="","R",IF('Race results'!$C$32&gt;0,ROUND(AVERAGE('Score Sheet'!$J48:AT48),1),ROUND(AVERAGE('Score Sheet'!$I48:AT48),1)))</f>
        <v>R</v>
      </c>
      <c r="AQ48" s="17" t="str">
        <f>IF('Score Sheet'!AU48="","R",IF('Race results'!$C$32&gt;0,ROUND(AVERAGE('Score Sheet'!$J48:AU48),1),ROUND(AVERAGE('Score Sheet'!$I48:AU48),1)))</f>
        <v>R</v>
      </c>
      <c r="AR48" s="17" t="str">
        <f>IF('Score Sheet'!AV48="","R",IF('Race results'!$C$32&gt;0,ROUND(AVERAGE('Score Sheet'!$J48:AV48),1),ROUND(AVERAGE('Score Sheet'!$I48:AV48),1)))</f>
        <v>R</v>
      </c>
      <c r="AT48" s="62" t="str">
        <f t="shared" si="0"/>
        <v/>
      </c>
      <c r="AU48" s="17" t="str">
        <f>IF(C48="","",IF('Race results'!$C$7&lt;1, "E", IF('Race results'!$C$32&gt;0,IF(COUNT(AY48:CL48)&lt;1,"R",ROUND(AVERAGE(AY48:CL48),1)),IF(COUNT(AX48:CL48)&lt;1,"R",ROUND(AVERAGE(AX48:CL48),1)))))</f>
        <v/>
      </c>
      <c r="AV48" s="12"/>
      <c r="AX48" s="12" t="str">
        <f t="shared" si="1"/>
        <v/>
      </c>
      <c r="AY48" s="12" t="str">
        <f t="shared" si="2"/>
        <v/>
      </c>
      <c r="AZ48" s="12" t="str">
        <f t="shared" si="3"/>
        <v/>
      </c>
      <c r="BA48" s="12" t="str">
        <f t="shared" si="4"/>
        <v/>
      </c>
      <c r="BB48" s="12" t="str">
        <f t="shared" si="5"/>
        <v/>
      </c>
      <c r="BC48" s="12" t="str">
        <f t="shared" si="6"/>
        <v/>
      </c>
      <c r="BD48" s="12" t="str">
        <f t="shared" si="7"/>
        <v/>
      </c>
      <c r="BE48" s="12" t="str">
        <f t="shared" si="8"/>
        <v/>
      </c>
      <c r="BF48" s="12" t="str">
        <f t="shared" si="9"/>
        <v/>
      </c>
      <c r="BG48" s="12" t="str">
        <f t="shared" si="10"/>
        <v/>
      </c>
      <c r="BH48" s="12" t="str">
        <f t="shared" si="11"/>
        <v/>
      </c>
      <c r="BI48" s="12" t="str">
        <f t="shared" si="12"/>
        <v/>
      </c>
      <c r="BJ48" s="12" t="str">
        <f t="shared" si="13"/>
        <v/>
      </c>
      <c r="BK48" s="12" t="str">
        <f t="shared" si="14"/>
        <v/>
      </c>
      <c r="BL48" s="12" t="str">
        <f t="shared" si="15"/>
        <v/>
      </c>
      <c r="BM48" s="12" t="str">
        <f t="shared" si="16"/>
        <v/>
      </c>
      <c r="BN48" s="12" t="str">
        <f t="shared" si="17"/>
        <v/>
      </c>
      <c r="BO48" s="12" t="str">
        <f t="shared" si="18"/>
        <v/>
      </c>
      <c r="BP48" s="12" t="str">
        <f t="shared" si="19"/>
        <v/>
      </c>
      <c r="BQ48" s="12" t="str">
        <f t="shared" si="20"/>
        <v/>
      </c>
      <c r="BR48" s="12" t="str">
        <f t="shared" si="21"/>
        <v/>
      </c>
      <c r="BS48" s="12" t="str">
        <f t="shared" si="22"/>
        <v/>
      </c>
      <c r="BT48" s="12" t="str">
        <f t="shared" si="23"/>
        <v/>
      </c>
      <c r="BU48" s="12" t="str">
        <f t="shared" si="24"/>
        <v/>
      </c>
      <c r="BV48" s="12" t="str">
        <f t="shared" si="25"/>
        <v/>
      </c>
      <c r="BW48" s="12" t="str">
        <f t="shared" si="26"/>
        <v/>
      </c>
      <c r="BX48" s="12" t="str">
        <f t="shared" si="27"/>
        <v/>
      </c>
      <c r="BY48" s="12" t="str">
        <f t="shared" si="28"/>
        <v/>
      </c>
      <c r="BZ48" s="12" t="str">
        <f t="shared" si="29"/>
        <v/>
      </c>
      <c r="CA48" s="12" t="str">
        <f t="shared" si="30"/>
        <v/>
      </c>
      <c r="CB48" s="12" t="str">
        <f t="shared" si="31"/>
        <v/>
      </c>
      <c r="CC48" s="12" t="str">
        <f t="shared" si="32"/>
        <v/>
      </c>
      <c r="CD48" s="12" t="str">
        <f t="shared" si="33"/>
        <v/>
      </c>
      <c r="CE48" s="12" t="str">
        <f t="shared" si="34"/>
        <v/>
      </c>
      <c r="CF48" s="12" t="str">
        <f t="shared" si="35"/>
        <v/>
      </c>
      <c r="CG48" s="12" t="str">
        <f t="shared" si="36"/>
        <v/>
      </c>
      <c r="CH48" s="12" t="str">
        <f t="shared" si="37"/>
        <v/>
      </c>
      <c r="CI48" s="12" t="str">
        <f t="shared" si="38"/>
        <v/>
      </c>
      <c r="CJ48" s="12" t="str">
        <f t="shared" si="39"/>
        <v/>
      </c>
      <c r="CK48" s="12" t="str">
        <f t="shared" si="40"/>
        <v/>
      </c>
      <c r="CL48" s="12" t="str">
        <f t="shared" si="41"/>
        <v/>
      </c>
    </row>
    <row r="49" spans="2:90">
      <c r="B49" s="12">
        <v>40</v>
      </c>
      <c r="C49" s="62" t="str">
        <f>IF('Score Sheet'!C49="","",'Score Sheet'!C49)</f>
        <v/>
      </c>
      <c r="D49" s="12" t="str">
        <f>'Race results'!$F$159</f>
        <v>DAFT!</v>
      </c>
      <c r="E49" s="12" t="str">
        <f>'Race results'!$F$159</f>
        <v>DAFT!</v>
      </c>
      <c r="F49" s="17" t="str">
        <f>IF('Score Sheet'!J49="","R",IF('Race results'!$C$32&gt;0,'Race results'!$F$159,ROUND(AVERAGE('Score Sheet'!$I49:J49),1)))</f>
        <v>R</v>
      </c>
      <c r="G49" s="17" t="str">
        <f>IF('Score Sheet'!K49="","R",IF('Race results'!$C$32&gt;0,ROUND(AVERAGE('Score Sheet'!$J49:K49),1),ROUND(AVERAGE('Score Sheet'!$I49:K49),1)))</f>
        <v>R</v>
      </c>
      <c r="H49" s="17" t="str">
        <f>IF('Score Sheet'!L49="","R",IF('Race results'!$C$32&gt;0,ROUND(AVERAGE('Score Sheet'!$J49:L49),1),ROUND(AVERAGE('Score Sheet'!$I49:L49),1)))</f>
        <v>R</v>
      </c>
      <c r="I49" s="17" t="str">
        <f>IF('Score Sheet'!M49="","R",IF('Race results'!$C$32&gt;0,ROUND(AVERAGE('Score Sheet'!$J49:M49),1),ROUND(AVERAGE('Score Sheet'!$I49:M49),1)))</f>
        <v>R</v>
      </c>
      <c r="J49" s="17" t="str">
        <f>IF('Score Sheet'!N49="","R",IF('Race results'!$C$32&gt;0,ROUND(AVERAGE('Score Sheet'!$J49:N49),1),ROUND(AVERAGE('Score Sheet'!$I49:N49),1)))</f>
        <v>R</v>
      </c>
      <c r="K49" s="17" t="str">
        <f>IF('Score Sheet'!O49="","R",IF('Race results'!$C$32&gt;0,ROUND(AVERAGE('Score Sheet'!$J49:O49),1),ROUND(AVERAGE('Score Sheet'!$I49:O49),1)))</f>
        <v>R</v>
      </c>
      <c r="L49" s="17" t="str">
        <f>IF('Score Sheet'!P49="","R",IF('Race results'!$C$32&gt;0,ROUND(AVERAGE('Score Sheet'!$J49:P49),1),ROUND(AVERAGE('Score Sheet'!$I49:P49),1)))</f>
        <v>R</v>
      </c>
      <c r="M49" s="17" t="str">
        <f>IF('Score Sheet'!Q49="","R",IF('Race results'!$C$32&gt;0,ROUND(AVERAGE('Score Sheet'!$J49:Q49),1),ROUND(AVERAGE('Score Sheet'!$I49:Q49),1)))</f>
        <v>R</v>
      </c>
      <c r="N49" s="17" t="str">
        <f>IF('Score Sheet'!R49="","R",IF('Race results'!$C$32&gt;0,ROUND(AVERAGE('Score Sheet'!$J49:R49),1),ROUND(AVERAGE('Score Sheet'!$I49:R49),1)))</f>
        <v>R</v>
      </c>
      <c r="O49" s="17" t="str">
        <f>IF('Score Sheet'!S49="","R",IF('Race results'!$C$32&gt;0,ROUND(AVERAGE('Score Sheet'!$J49:S49),1),ROUND(AVERAGE('Score Sheet'!$I49:S49),1)))</f>
        <v>R</v>
      </c>
      <c r="P49" s="17" t="str">
        <f>IF('Score Sheet'!T49="","R",IF('Race results'!$C$32&gt;0,ROUND(AVERAGE('Score Sheet'!$J49:T49),1),ROUND(AVERAGE('Score Sheet'!$I49:T49),1)))</f>
        <v>R</v>
      </c>
      <c r="Q49" s="17" t="str">
        <f>IF('Score Sheet'!U49="","R",IF('Race results'!$C$32&gt;0,ROUND(AVERAGE('Score Sheet'!$J49:U49),1),ROUND(AVERAGE('Score Sheet'!$I49:U49),1)))</f>
        <v>R</v>
      </c>
      <c r="R49" s="17" t="str">
        <f>IF('Score Sheet'!V49="","R",IF('Race results'!$C$32&gt;0,ROUND(AVERAGE('Score Sheet'!$J49:V49),1),ROUND(AVERAGE('Score Sheet'!$I49:V49),1)))</f>
        <v>R</v>
      </c>
      <c r="S49" s="17" t="str">
        <f>IF('Score Sheet'!W49="","R",IF('Race results'!$C$32&gt;0,ROUND(AVERAGE('Score Sheet'!$J49:W49),1),ROUND(AVERAGE('Score Sheet'!$I49:W49),1)))</f>
        <v>R</v>
      </c>
      <c r="T49" s="17" t="str">
        <f>IF('Score Sheet'!X49="","R",IF('Race results'!$C$32&gt;0,ROUND(AVERAGE('Score Sheet'!$J49:X49),1),ROUND(AVERAGE('Score Sheet'!$I49:X49),1)))</f>
        <v>R</v>
      </c>
      <c r="U49" s="17" t="str">
        <f>IF('Score Sheet'!Y49="","R",IF('Race results'!$C$32&gt;0,ROUND(AVERAGE('Score Sheet'!$J49:Y49),1),ROUND(AVERAGE('Score Sheet'!$I49:Y49),1)))</f>
        <v>R</v>
      </c>
      <c r="V49" s="17" t="str">
        <f>IF('Score Sheet'!Z49="","R",IF('Race results'!$C$32&gt;0,ROUND(AVERAGE('Score Sheet'!$J49:Z49),1),ROUND(AVERAGE('Score Sheet'!$I49:Z49),1)))</f>
        <v>R</v>
      </c>
      <c r="W49" s="17" t="str">
        <f>IF('Score Sheet'!AA49="","R",IF('Race results'!$C$32&gt;0,ROUND(AVERAGE('Score Sheet'!$J49:AA49),1),ROUND(AVERAGE('Score Sheet'!$I49:AA49),1)))</f>
        <v>R</v>
      </c>
      <c r="X49" s="17" t="str">
        <f>IF('Score Sheet'!AB49="","R",IF('Race results'!$C$32&gt;0,ROUND(AVERAGE('Score Sheet'!$J49:AB49),1),ROUND(AVERAGE('Score Sheet'!$I49:AB49),1)))</f>
        <v>R</v>
      </c>
      <c r="Y49" s="17" t="str">
        <f>IF('Score Sheet'!AC49="","R",IF('Race results'!$C$32&gt;0,ROUND(AVERAGE('Score Sheet'!$J49:AC49),1),ROUND(AVERAGE('Score Sheet'!$I49:AC49),1)))</f>
        <v>R</v>
      </c>
      <c r="Z49" s="17" t="str">
        <f>IF('Score Sheet'!AD49="","R",IF('Race results'!$C$32&gt;0,ROUND(AVERAGE('Score Sheet'!$J49:AD49),1),ROUND(AVERAGE('Score Sheet'!$I49:AD49),1)))</f>
        <v>R</v>
      </c>
      <c r="AA49" s="17" t="str">
        <f>IF('Score Sheet'!AE49="","R",IF('Race results'!$C$32&gt;0,ROUND(AVERAGE('Score Sheet'!$J49:AE49),1),ROUND(AVERAGE('Score Sheet'!$I49:AE49),1)))</f>
        <v>R</v>
      </c>
      <c r="AB49" s="17" t="str">
        <f>IF('Score Sheet'!AF49="","R",IF('Race results'!$C$32&gt;0,ROUND(AVERAGE('Score Sheet'!$J49:AF49),1),ROUND(AVERAGE('Score Sheet'!$I49:AF49),1)))</f>
        <v>R</v>
      </c>
      <c r="AC49" s="17" t="str">
        <f>IF('Score Sheet'!AG49="","R",IF('Race results'!$C$32&gt;0,ROUND(AVERAGE('Score Sheet'!$J49:AG49),1),ROUND(AVERAGE('Score Sheet'!$I49:AG49),1)))</f>
        <v>R</v>
      </c>
      <c r="AD49" s="17" t="str">
        <f>IF('Score Sheet'!AH49="","R",IF('Race results'!$C$32&gt;0,ROUND(AVERAGE('Score Sheet'!$J49:AH49),1),ROUND(AVERAGE('Score Sheet'!$I49:AH49),1)))</f>
        <v>R</v>
      </c>
      <c r="AE49" s="17" t="str">
        <f>IF('Score Sheet'!AI49="","R",IF('Race results'!$C$32&gt;0,ROUND(AVERAGE('Score Sheet'!$J49:AI49),1),ROUND(AVERAGE('Score Sheet'!$I49:AI49),1)))</f>
        <v>R</v>
      </c>
      <c r="AF49" s="17" t="str">
        <f>IF('Score Sheet'!AJ49="","R",IF('Race results'!$C$32&gt;0,ROUND(AVERAGE('Score Sheet'!$J49:AJ49),1),ROUND(AVERAGE('Score Sheet'!$I49:AJ49),1)))</f>
        <v>R</v>
      </c>
      <c r="AG49" s="17" t="str">
        <f>IF('Score Sheet'!AK49="","R",IF('Race results'!$C$32&gt;0,ROUND(AVERAGE('Score Sheet'!$J49:AK49),1),ROUND(AVERAGE('Score Sheet'!$I49:AK49),1)))</f>
        <v>R</v>
      </c>
      <c r="AH49" s="17" t="str">
        <f>IF('Score Sheet'!AL49="","R",IF('Race results'!$C$32&gt;0,ROUND(AVERAGE('Score Sheet'!$J49:AL49),1),ROUND(AVERAGE('Score Sheet'!$I49:AL49),1)))</f>
        <v>R</v>
      </c>
      <c r="AI49" s="17" t="str">
        <f>IF('Score Sheet'!AM49="","R",IF('Race results'!$C$32&gt;0,ROUND(AVERAGE('Score Sheet'!$J49:AM49),1),ROUND(AVERAGE('Score Sheet'!$I49:AM49),1)))</f>
        <v>R</v>
      </c>
      <c r="AJ49" s="17" t="str">
        <f>IF('Score Sheet'!AN49="","R",IF('Race results'!$C$32&gt;0,ROUND(AVERAGE('Score Sheet'!$J49:AN49),1),ROUND(AVERAGE('Score Sheet'!$I49:AN49),1)))</f>
        <v>R</v>
      </c>
      <c r="AK49" s="17" t="str">
        <f>IF('Score Sheet'!AO49="","R",IF('Race results'!$C$32&gt;0,ROUND(AVERAGE('Score Sheet'!$J49:AO49),1),ROUND(AVERAGE('Score Sheet'!$I49:AO49),1)))</f>
        <v>R</v>
      </c>
      <c r="AL49" s="17" t="str">
        <f>IF('Score Sheet'!AP49="","R",IF('Race results'!$C$32&gt;0,ROUND(AVERAGE('Score Sheet'!$J49:AP49),1),ROUND(AVERAGE('Score Sheet'!$I49:AP49),1)))</f>
        <v>R</v>
      </c>
      <c r="AM49" s="17" t="str">
        <f>IF('Score Sheet'!AQ49="","R",IF('Race results'!$C$32&gt;0,ROUND(AVERAGE('Score Sheet'!$J49:AQ49),1),ROUND(AVERAGE('Score Sheet'!$I49:AQ49),1)))</f>
        <v>R</v>
      </c>
      <c r="AN49" s="17" t="str">
        <f>IF('Score Sheet'!AR49="","R",IF('Race results'!$C$32&gt;0,ROUND(AVERAGE('Score Sheet'!$J49:AR49),1),ROUND(AVERAGE('Score Sheet'!$I49:AR49),1)))</f>
        <v>R</v>
      </c>
      <c r="AO49" s="17" t="str">
        <f>IF('Score Sheet'!AS49="","R",IF('Race results'!$C$32&gt;0,ROUND(AVERAGE('Score Sheet'!$J49:AS49),1),ROUND(AVERAGE('Score Sheet'!$I49:AS49),1)))</f>
        <v>R</v>
      </c>
      <c r="AP49" s="17" t="str">
        <f>IF('Score Sheet'!AT49="","R",IF('Race results'!$C$32&gt;0,ROUND(AVERAGE('Score Sheet'!$J49:AT49),1),ROUND(AVERAGE('Score Sheet'!$I49:AT49),1)))</f>
        <v>R</v>
      </c>
      <c r="AQ49" s="17" t="str">
        <f>IF('Score Sheet'!AU49="","R",IF('Race results'!$C$32&gt;0,ROUND(AVERAGE('Score Sheet'!$J49:AU49),1),ROUND(AVERAGE('Score Sheet'!$I49:AU49),1)))</f>
        <v>R</v>
      </c>
      <c r="AR49" s="17" t="str">
        <f>IF('Score Sheet'!AV49="","R",IF('Race results'!$C$32&gt;0,ROUND(AVERAGE('Score Sheet'!$J49:AV49),1),ROUND(AVERAGE('Score Sheet'!$I49:AV49),1)))</f>
        <v>R</v>
      </c>
      <c r="AT49" s="62" t="str">
        <f t="shared" si="0"/>
        <v/>
      </c>
      <c r="AU49" s="17" t="str">
        <f>IF(C49="","",IF('Race results'!$C$7&lt;1, "E", IF('Race results'!$C$32&gt;0,IF(COUNT(AY49:CL49)&lt;1,"R",ROUND(AVERAGE(AY49:CL49),1)),IF(COUNT(AX49:CL49)&lt;1,"R",ROUND(AVERAGE(AX49:CL49),1)))))</f>
        <v/>
      </c>
      <c r="AV49" s="12"/>
      <c r="AX49" s="12" t="str">
        <f t="shared" si="1"/>
        <v/>
      </c>
      <c r="AY49" s="12" t="str">
        <f t="shared" si="2"/>
        <v/>
      </c>
      <c r="AZ49" s="12" t="str">
        <f t="shared" si="3"/>
        <v/>
      </c>
      <c r="BA49" s="12" t="str">
        <f t="shared" si="4"/>
        <v/>
      </c>
      <c r="BB49" s="12" t="str">
        <f t="shared" si="5"/>
        <v/>
      </c>
      <c r="BC49" s="12" t="str">
        <f t="shared" si="6"/>
        <v/>
      </c>
      <c r="BD49" s="12" t="str">
        <f t="shared" si="7"/>
        <v/>
      </c>
      <c r="BE49" s="12" t="str">
        <f t="shared" si="8"/>
        <v/>
      </c>
      <c r="BF49" s="12" t="str">
        <f t="shared" si="9"/>
        <v/>
      </c>
      <c r="BG49" s="12" t="str">
        <f t="shared" si="10"/>
        <v/>
      </c>
      <c r="BH49" s="12" t="str">
        <f t="shared" si="11"/>
        <v/>
      </c>
      <c r="BI49" s="12" t="str">
        <f t="shared" si="12"/>
        <v/>
      </c>
      <c r="BJ49" s="12" t="str">
        <f t="shared" si="13"/>
        <v/>
      </c>
      <c r="BK49" s="12" t="str">
        <f t="shared" si="14"/>
        <v/>
      </c>
      <c r="BL49" s="12" t="str">
        <f t="shared" si="15"/>
        <v/>
      </c>
      <c r="BM49" s="12" t="str">
        <f t="shared" si="16"/>
        <v/>
      </c>
      <c r="BN49" s="12" t="str">
        <f t="shared" si="17"/>
        <v/>
      </c>
      <c r="BO49" s="12" t="str">
        <f t="shared" si="18"/>
        <v/>
      </c>
      <c r="BP49" s="12" t="str">
        <f t="shared" si="19"/>
        <v/>
      </c>
      <c r="BQ49" s="12" t="str">
        <f t="shared" si="20"/>
        <v/>
      </c>
      <c r="BR49" s="12" t="str">
        <f t="shared" si="21"/>
        <v/>
      </c>
      <c r="BS49" s="12" t="str">
        <f t="shared" si="22"/>
        <v/>
      </c>
      <c r="BT49" s="12" t="str">
        <f t="shared" si="23"/>
        <v/>
      </c>
      <c r="BU49" s="12" t="str">
        <f t="shared" si="24"/>
        <v/>
      </c>
      <c r="BV49" s="12" t="str">
        <f t="shared" si="25"/>
        <v/>
      </c>
      <c r="BW49" s="12" t="str">
        <f t="shared" si="26"/>
        <v/>
      </c>
      <c r="BX49" s="12" t="str">
        <f t="shared" si="27"/>
        <v/>
      </c>
      <c r="BY49" s="12" t="str">
        <f t="shared" si="28"/>
        <v/>
      </c>
      <c r="BZ49" s="12" t="str">
        <f t="shared" si="29"/>
        <v/>
      </c>
      <c r="CA49" s="12" t="str">
        <f t="shared" si="30"/>
        <v/>
      </c>
      <c r="CB49" s="12" t="str">
        <f t="shared" si="31"/>
        <v/>
      </c>
      <c r="CC49" s="12" t="str">
        <f t="shared" si="32"/>
        <v/>
      </c>
      <c r="CD49" s="12" t="str">
        <f t="shared" si="33"/>
        <v/>
      </c>
      <c r="CE49" s="12" t="str">
        <f t="shared" si="34"/>
        <v/>
      </c>
      <c r="CF49" s="12" t="str">
        <f t="shared" si="35"/>
        <v/>
      </c>
      <c r="CG49" s="12" t="str">
        <f t="shared" si="36"/>
        <v/>
      </c>
      <c r="CH49" s="12" t="str">
        <f t="shared" si="37"/>
        <v/>
      </c>
      <c r="CI49" s="12" t="str">
        <f t="shared" si="38"/>
        <v/>
      </c>
      <c r="CJ49" s="12" t="str">
        <f t="shared" si="39"/>
        <v/>
      </c>
      <c r="CK49" s="12" t="str">
        <f t="shared" si="40"/>
        <v/>
      </c>
      <c r="CL49" s="12" t="str">
        <f t="shared" si="41"/>
        <v/>
      </c>
    </row>
    <row r="50" spans="2:90">
      <c r="B50" s="12">
        <v>41</v>
      </c>
      <c r="C50" s="62" t="str">
        <f>IF('Score Sheet'!C50="","",'Score Sheet'!C50)</f>
        <v/>
      </c>
      <c r="D50" s="12" t="str">
        <f>'Race results'!$F$159</f>
        <v>DAFT!</v>
      </c>
      <c r="E50" s="12" t="str">
        <f>'Race results'!$F$159</f>
        <v>DAFT!</v>
      </c>
      <c r="F50" s="17" t="str">
        <f>IF('Score Sheet'!J50="","R",IF('Race results'!$C$32&gt;0,'Race results'!$F$159,ROUND(AVERAGE('Score Sheet'!$I50:J50),1)))</f>
        <v>R</v>
      </c>
      <c r="G50" s="17" t="str">
        <f>IF('Score Sheet'!K50="","R",IF('Race results'!$C$32&gt;0,ROUND(AVERAGE('Score Sheet'!$J50:K50),1),ROUND(AVERAGE('Score Sheet'!$I50:K50),1)))</f>
        <v>R</v>
      </c>
      <c r="H50" s="17" t="str">
        <f>IF('Score Sheet'!L50="","R",IF('Race results'!$C$32&gt;0,ROUND(AVERAGE('Score Sheet'!$J50:L50),1),ROUND(AVERAGE('Score Sheet'!$I50:L50),1)))</f>
        <v>R</v>
      </c>
      <c r="I50" s="17" t="str">
        <f>IF('Score Sheet'!M50="","R",IF('Race results'!$C$32&gt;0,ROUND(AVERAGE('Score Sheet'!$J50:M50),1),ROUND(AVERAGE('Score Sheet'!$I50:M50),1)))</f>
        <v>R</v>
      </c>
      <c r="J50" s="17" t="str">
        <f>IF('Score Sheet'!N50="","R",IF('Race results'!$C$32&gt;0,ROUND(AVERAGE('Score Sheet'!$J50:N50),1),ROUND(AVERAGE('Score Sheet'!$I50:N50),1)))</f>
        <v>R</v>
      </c>
      <c r="K50" s="17" t="str">
        <f>IF('Score Sheet'!O50="","R",IF('Race results'!$C$32&gt;0,ROUND(AVERAGE('Score Sheet'!$J50:O50),1),ROUND(AVERAGE('Score Sheet'!$I50:O50),1)))</f>
        <v>R</v>
      </c>
      <c r="L50" s="17" t="str">
        <f>IF('Score Sheet'!P50="","R",IF('Race results'!$C$32&gt;0,ROUND(AVERAGE('Score Sheet'!$J50:P50),1),ROUND(AVERAGE('Score Sheet'!$I50:P50),1)))</f>
        <v>R</v>
      </c>
      <c r="M50" s="17" t="str">
        <f>IF('Score Sheet'!Q50="","R",IF('Race results'!$C$32&gt;0,ROUND(AVERAGE('Score Sheet'!$J50:Q50),1),ROUND(AVERAGE('Score Sheet'!$I50:Q50),1)))</f>
        <v>R</v>
      </c>
      <c r="N50" s="17" t="str">
        <f>IF('Score Sheet'!R50="","R",IF('Race results'!$C$32&gt;0,ROUND(AVERAGE('Score Sheet'!$J50:R50),1),ROUND(AVERAGE('Score Sheet'!$I50:R50),1)))</f>
        <v>R</v>
      </c>
      <c r="O50" s="17" t="str">
        <f>IF('Score Sheet'!S50="","R",IF('Race results'!$C$32&gt;0,ROUND(AVERAGE('Score Sheet'!$J50:S50),1),ROUND(AVERAGE('Score Sheet'!$I50:S50),1)))</f>
        <v>R</v>
      </c>
      <c r="P50" s="17" t="str">
        <f>IF('Score Sheet'!T50="","R",IF('Race results'!$C$32&gt;0,ROUND(AVERAGE('Score Sheet'!$J50:T50),1),ROUND(AVERAGE('Score Sheet'!$I50:T50),1)))</f>
        <v>R</v>
      </c>
      <c r="Q50" s="17" t="str">
        <f>IF('Score Sheet'!U50="","R",IF('Race results'!$C$32&gt;0,ROUND(AVERAGE('Score Sheet'!$J50:U50),1),ROUND(AVERAGE('Score Sheet'!$I50:U50),1)))</f>
        <v>R</v>
      </c>
      <c r="R50" s="17" t="str">
        <f>IF('Score Sheet'!V50="","R",IF('Race results'!$C$32&gt;0,ROUND(AVERAGE('Score Sheet'!$J50:V50),1),ROUND(AVERAGE('Score Sheet'!$I50:V50),1)))</f>
        <v>R</v>
      </c>
      <c r="S50" s="17" t="str">
        <f>IF('Score Sheet'!W50="","R",IF('Race results'!$C$32&gt;0,ROUND(AVERAGE('Score Sheet'!$J50:W50),1),ROUND(AVERAGE('Score Sheet'!$I50:W50),1)))</f>
        <v>R</v>
      </c>
      <c r="T50" s="17" t="str">
        <f>IF('Score Sheet'!X50="","R",IF('Race results'!$C$32&gt;0,ROUND(AVERAGE('Score Sheet'!$J50:X50),1),ROUND(AVERAGE('Score Sheet'!$I50:X50),1)))</f>
        <v>R</v>
      </c>
      <c r="U50" s="17" t="str">
        <f>IF('Score Sheet'!Y50="","R",IF('Race results'!$C$32&gt;0,ROUND(AVERAGE('Score Sheet'!$J50:Y50),1),ROUND(AVERAGE('Score Sheet'!$I50:Y50),1)))</f>
        <v>R</v>
      </c>
      <c r="V50" s="17" t="str">
        <f>IF('Score Sheet'!Z50="","R",IF('Race results'!$C$32&gt;0,ROUND(AVERAGE('Score Sheet'!$J50:Z50),1),ROUND(AVERAGE('Score Sheet'!$I50:Z50),1)))</f>
        <v>R</v>
      </c>
      <c r="W50" s="17" t="str">
        <f>IF('Score Sheet'!AA50="","R",IF('Race results'!$C$32&gt;0,ROUND(AVERAGE('Score Sheet'!$J50:AA50),1),ROUND(AVERAGE('Score Sheet'!$I50:AA50),1)))</f>
        <v>R</v>
      </c>
      <c r="X50" s="17" t="str">
        <f>IF('Score Sheet'!AB50="","R",IF('Race results'!$C$32&gt;0,ROUND(AVERAGE('Score Sheet'!$J50:AB50),1),ROUND(AVERAGE('Score Sheet'!$I50:AB50),1)))</f>
        <v>R</v>
      </c>
      <c r="Y50" s="17" t="str">
        <f>IF('Score Sheet'!AC50="","R",IF('Race results'!$C$32&gt;0,ROUND(AVERAGE('Score Sheet'!$J50:AC50),1),ROUND(AVERAGE('Score Sheet'!$I50:AC50),1)))</f>
        <v>R</v>
      </c>
      <c r="Z50" s="17" t="str">
        <f>IF('Score Sheet'!AD50="","R",IF('Race results'!$C$32&gt;0,ROUND(AVERAGE('Score Sheet'!$J50:AD50),1),ROUND(AVERAGE('Score Sheet'!$I50:AD50),1)))</f>
        <v>R</v>
      </c>
      <c r="AA50" s="17" t="str">
        <f>IF('Score Sheet'!AE50="","R",IF('Race results'!$C$32&gt;0,ROUND(AVERAGE('Score Sheet'!$J50:AE50),1),ROUND(AVERAGE('Score Sheet'!$I50:AE50),1)))</f>
        <v>R</v>
      </c>
      <c r="AB50" s="17" t="str">
        <f>IF('Score Sheet'!AF50="","R",IF('Race results'!$C$32&gt;0,ROUND(AVERAGE('Score Sheet'!$J50:AF50),1),ROUND(AVERAGE('Score Sheet'!$I50:AF50),1)))</f>
        <v>R</v>
      </c>
      <c r="AC50" s="17" t="str">
        <f>IF('Score Sheet'!AG50="","R",IF('Race results'!$C$32&gt;0,ROUND(AVERAGE('Score Sheet'!$J50:AG50),1),ROUND(AVERAGE('Score Sheet'!$I50:AG50),1)))</f>
        <v>R</v>
      </c>
      <c r="AD50" s="17" t="str">
        <f>IF('Score Sheet'!AH50="","R",IF('Race results'!$C$32&gt;0,ROUND(AVERAGE('Score Sheet'!$J50:AH50),1),ROUND(AVERAGE('Score Sheet'!$I50:AH50),1)))</f>
        <v>R</v>
      </c>
      <c r="AE50" s="17" t="str">
        <f>IF('Score Sheet'!AI50="","R",IF('Race results'!$C$32&gt;0,ROUND(AVERAGE('Score Sheet'!$J50:AI50),1),ROUND(AVERAGE('Score Sheet'!$I50:AI50),1)))</f>
        <v>R</v>
      </c>
      <c r="AF50" s="17" t="str">
        <f>IF('Score Sheet'!AJ50="","R",IF('Race results'!$C$32&gt;0,ROUND(AVERAGE('Score Sheet'!$J50:AJ50),1),ROUND(AVERAGE('Score Sheet'!$I50:AJ50),1)))</f>
        <v>R</v>
      </c>
      <c r="AG50" s="17" t="str">
        <f>IF('Score Sheet'!AK50="","R",IF('Race results'!$C$32&gt;0,ROUND(AVERAGE('Score Sheet'!$J50:AK50),1),ROUND(AVERAGE('Score Sheet'!$I50:AK50),1)))</f>
        <v>R</v>
      </c>
      <c r="AH50" s="17" t="str">
        <f>IF('Score Sheet'!AL50="","R",IF('Race results'!$C$32&gt;0,ROUND(AVERAGE('Score Sheet'!$J50:AL50),1),ROUND(AVERAGE('Score Sheet'!$I50:AL50),1)))</f>
        <v>R</v>
      </c>
      <c r="AI50" s="17" t="str">
        <f>IF('Score Sheet'!AM50="","R",IF('Race results'!$C$32&gt;0,ROUND(AVERAGE('Score Sheet'!$J50:AM50),1),ROUND(AVERAGE('Score Sheet'!$I50:AM50),1)))</f>
        <v>R</v>
      </c>
      <c r="AJ50" s="17" t="str">
        <f>IF('Score Sheet'!AN50="","R",IF('Race results'!$C$32&gt;0,ROUND(AVERAGE('Score Sheet'!$J50:AN50),1),ROUND(AVERAGE('Score Sheet'!$I50:AN50),1)))</f>
        <v>R</v>
      </c>
      <c r="AK50" s="17" t="str">
        <f>IF('Score Sheet'!AO50="","R",IF('Race results'!$C$32&gt;0,ROUND(AVERAGE('Score Sheet'!$J50:AO50),1),ROUND(AVERAGE('Score Sheet'!$I50:AO50),1)))</f>
        <v>R</v>
      </c>
      <c r="AL50" s="17" t="str">
        <f>IF('Score Sheet'!AP50="","R",IF('Race results'!$C$32&gt;0,ROUND(AVERAGE('Score Sheet'!$J50:AP50),1),ROUND(AVERAGE('Score Sheet'!$I50:AP50),1)))</f>
        <v>R</v>
      </c>
      <c r="AM50" s="17" t="str">
        <f>IF('Score Sheet'!AQ50="","R",IF('Race results'!$C$32&gt;0,ROUND(AVERAGE('Score Sheet'!$J50:AQ50),1),ROUND(AVERAGE('Score Sheet'!$I50:AQ50),1)))</f>
        <v>R</v>
      </c>
      <c r="AN50" s="17" t="str">
        <f>IF('Score Sheet'!AR50="","R",IF('Race results'!$C$32&gt;0,ROUND(AVERAGE('Score Sheet'!$J50:AR50),1),ROUND(AVERAGE('Score Sheet'!$I50:AR50),1)))</f>
        <v>R</v>
      </c>
      <c r="AO50" s="17" t="str">
        <f>IF('Score Sheet'!AS50="","R",IF('Race results'!$C$32&gt;0,ROUND(AVERAGE('Score Sheet'!$J50:AS50),1),ROUND(AVERAGE('Score Sheet'!$I50:AS50),1)))</f>
        <v>R</v>
      </c>
      <c r="AP50" s="17" t="str">
        <f>IF('Score Sheet'!AT50="","R",IF('Race results'!$C$32&gt;0,ROUND(AVERAGE('Score Sheet'!$J50:AT50),1),ROUND(AVERAGE('Score Sheet'!$I50:AT50),1)))</f>
        <v>R</v>
      </c>
      <c r="AQ50" s="17" t="str">
        <f>IF('Score Sheet'!AU50="","R",IF('Race results'!$C$32&gt;0,ROUND(AVERAGE('Score Sheet'!$J50:AU50),1),ROUND(AVERAGE('Score Sheet'!$I50:AU50),1)))</f>
        <v>R</v>
      </c>
      <c r="AR50" s="17" t="str">
        <f>IF('Score Sheet'!AV50="","R",IF('Race results'!$C$32&gt;0,ROUND(AVERAGE('Score Sheet'!$J50:AV50),1),ROUND(AVERAGE('Score Sheet'!$I50:AV50),1)))</f>
        <v>R</v>
      </c>
      <c r="AT50" s="62" t="str">
        <f t="shared" si="0"/>
        <v/>
      </c>
      <c r="AU50" s="17" t="str">
        <f>IF(C50="","",IF('Race results'!$C$7&lt;1, "E", IF('Race results'!$C$32&gt;0,IF(COUNT(AY50:CL50)&lt;1,"R",ROUND(AVERAGE(AY50:CL50),1)),IF(COUNT(AX50:CL50)&lt;1,"R",ROUND(AVERAGE(AX50:CL50),1)))))</f>
        <v/>
      </c>
      <c r="AV50" s="12"/>
      <c r="AX50" s="12" t="str">
        <f t="shared" si="1"/>
        <v/>
      </c>
      <c r="AY50" s="12" t="str">
        <f t="shared" si="2"/>
        <v/>
      </c>
      <c r="AZ50" s="12" t="str">
        <f t="shared" si="3"/>
        <v/>
      </c>
      <c r="BA50" s="12" t="str">
        <f t="shared" si="4"/>
        <v/>
      </c>
      <c r="BB50" s="12" t="str">
        <f t="shared" si="5"/>
        <v/>
      </c>
      <c r="BC50" s="12" t="str">
        <f t="shared" si="6"/>
        <v/>
      </c>
      <c r="BD50" s="12" t="str">
        <f t="shared" si="7"/>
        <v/>
      </c>
      <c r="BE50" s="12" t="str">
        <f t="shared" si="8"/>
        <v/>
      </c>
      <c r="BF50" s="12" t="str">
        <f t="shared" si="9"/>
        <v/>
      </c>
      <c r="BG50" s="12" t="str">
        <f t="shared" si="10"/>
        <v/>
      </c>
      <c r="BH50" s="12" t="str">
        <f t="shared" si="11"/>
        <v/>
      </c>
      <c r="BI50" s="12" t="str">
        <f t="shared" si="12"/>
        <v/>
      </c>
      <c r="BJ50" s="12" t="str">
        <f t="shared" si="13"/>
        <v/>
      </c>
      <c r="BK50" s="12" t="str">
        <f t="shared" si="14"/>
        <v/>
      </c>
      <c r="BL50" s="12" t="str">
        <f t="shared" si="15"/>
        <v/>
      </c>
      <c r="BM50" s="12" t="str">
        <f t="shared" si="16"/>
        <v/>
      </c>
      <c r="BN50" s="12" t="str">
        <f t="shared" si="17"/>
        <v/>
      </c>
      <c r="BO50" s="12" t="str">
        <f t="shared" si="18"/>
        <v/>
      </c>
      <c r="BP50" s="12" t="str">
        <f t="shared" si="19"/>
        <v/>
      </c>
      <c r="BQ50" s="12" t="str">
        <f t="shared" si="20"/>
        <v/>
      </c>
      <c r="BR50" s="12" t="str">
        <f t="shared" si="21"/>
        <v/>
      </c>
      <c r="BS50" s="12" t="str">
        <f t="shared" si="22"/>
        <v/>
      </c>
      <c r="BT50" s="12" t="str">
        <f t="shared" si="23"/>
        <v/>
      </c>
      <c r="BU50" s="12" t="str">
        <f t="shared" si="24"/>
        <v/>
      </c>
      <c r="BV50" s="12" t="str">
        <f t="shared" si="25"/>
        <v/>
      </c>
      <c r="BW50" s="12" t="str">
        <f t="shared" si="26"/>
        <v/>
      </c>
      <c r="BX50" s="12" t="str">
        <f t="shared" si="27"/>
        <v/>
      </c>
      <c r="BY50" s="12" t="str">
        <f t="shared" si="28"/>
        <v/>
      </c>
      <c r="BZ50" s="12" t="str">
        <f t="shared" si="29"/>
        <v/>
      </c>
      <c r="CA50" s="12" t="str">
        <f t="shared" si="30"/>
        <v/>
      </c>
      <c r="CB50" s="12" t="str">
        <f t="shared" si="31"/>
        <v/>
      </c>
      <c r="CC50" s="12" t="str">
        <f t="shared" si="32"/>
        <v/>
      </c>
      <c r="CD50" s="12" t="str">
        <f t="shared" si="33"/>
        <v/>
      </c>
      <c r="CE50" s="12" t="str">
        <f t="shared" si="34"/>
        <v/>
      </c>
      <c r="CF50" s="12" t="str">
        <f t="shared" si="35"/>
        <v/>
      </c>
      <c r="CG50" s="12" t="str">
        <f t="shared" si="36"/>
        <v/>
      </c>
      <c r="CH50" s="12" t="str">
        <f t="shared" si="37"/>
        <v/>
      </c>
      <c r="CI50" s="12" t="str">
        <f t="shared" si="38"/>
        <v/>
      </c>
      <c r="CJ50" s="12" t="str">
        <f t="shared" si="39"/>
        <v/>
      </c>
      <c r="CK50" s="12" t="str">
        <f t="shared" si="40"/>
        <v/>
      </c>
      <c r="CL50" s="12" t="str">
        <f t="shared" si="41"/>
        <v/>
      </c>
    </row>
    <row r="51" spans="2:90">
      <c r="B51" s="12">
        <v>42</v>
      </c>
      <c r="C51" s="62" t="str">
        <f>IF('Score Sheet'!C51="","",'Score Sheet'!C51)</f>
        <v/>
      </c>
      <c r="D51" s="12" t="str">
        <f>'Race results'!$F$159</f>
        <v>DAFT!</v>
      </c>
      <c r="E51" s="12" t="str">
        <f>'Race results'!$F$159</f>
        <v>DAFT!</v>
      </c>
      <c r="F51" s="17" t="str">
        <f>IF('Score Sheet'!J51="","R",IF('Race results'!$C$32&gt;0,'Race results'!$F$159,ROUND(AVERAGE('Score Sheet'!$I51:J51),1)))</f>
        <v>R</v>
      </c>
      <c r="G51" s="17" t="str">
        <f>IF('Score Sheet'!K51="","R",IF('Race results'!$C$32&gt;0,ROUND(AVERAGE('Score Sheet'!$J51:K51),1),ROUND(AVERAGE('Score Sheet'!$I51:K51),1)))</f>
        <v>R</v>
      </c>
      <c r="H51" s="17" t="str">
        <f>IF('Score Sheet'!L51="","R",IF('Race results'!$C$32&gt;0,ROUND(AVERAGE('Score Sheet'!$J51:L51),1),ROUND(AVERAGE('Score Sheet'!$I51:L51),1)))</f>
        <v>R</v>
      </c>
      <c r="I51" s="17" t="str">
        <f>IF('Score Sheet'!M51="","R",IF('Race results'!$C$32&gt;0,ROUND(AVERAGE('Score Sheet'!$J51:M51),1),ROUND(AVERAGE('Score Sheet'!$I51:M51),1)))</f>
        <v>R</v>
      </c>
      <c r="J51" s="17" t="str">
        <f>IF('Score Sheet'!N51="","R",IF('Race results'!$C$32&gt;0,ROUND(AVERAGE('Score Sheet'!$J51:N51),1),ROUND(AVERAGE('Score Sheet'!$I51:N51),1)))</f>
        <v>R</v>
      </c>
      <c r="K51" s="17" t="str">
        <f>IF('Score Sheet'!O51="","R",IF('Race results'!$C$32&gt;0,ROUND(AVERAGE('Score Sheet'!$J51:O51),1),ROUND(AVERAGE('Score Sheet'!$I51:O51),1)))</f>
        <v>R</v>
      </c>
      <c r="L51" s="17" t="str">
        <f>IF('Score Sheet'!P51="","R",IF('Race results'!$C$32&gt;0,ROUND(AVERAGE('Score Sheet'!$J51:P51),1),ROUND(AVERAGE('Score Sheet'!$I51:P51),1)))</f>
        <v>R</v>
      </c>
      <c r="M51" s="17" t="str">
        <f>IF('Score Sheet'!Q51="","R",IF('Race results'!$C$32&gt;0,ROUND(AVERAGE('Score Sheet'!$J51:Q51),1),ROUND(AVERAGE('Score Sheet'!$I51:Q51),1)))</f>
        <v>R</v>
      </c>
      <c r="N51" s="17" t="str">
        <f>IF('Score Sheet'!R51="","R",IF('Race results'!$C$32&gt;0,ROUND(AVERAGE('Score Sheet'!$J51:R51),1),ROUND(AVERAGE('Score Sheet'!$I51:R51),1)))</f>
        <v>R</v>
      </c>
      <c r="O51" s="17" t="str">
        <f>IF('Score Sheet'!S51="","R",IF('Race results'!$C$32&gt;0,ROUND(AVERAGE('Score Sheet'!$J51:S51),1),ROUND(AVERAGE('Score Sheet'!$I51:S51),1)))</f>
        <v>R</v>
      </c>
      <c r="P51" s="17" t="str">
        <f>IF('Score Sheet'!T51="","R",IF('Race results'!$C$32&gt;0,ROUND(AVERAGE('Score Sheet'!$J51:T51),1),ROUND(AVERAGE('Score Sheet'!$I51:T51),1)))</f>
        <v>R</v>
      </c>
      <c r="Q51" s="17" t="str">
        <f>IF('Score Sheet'!U51="","R",IF('Race results'!$C$32&gt;0,ROUND(AVERAGE('Score Sheet'!$J51:U51),1),ROUND(AVERAGE('Score Sheet'!$I51:U51),1)))</f>
        <v>R</v>
      </c>
      <c r="R51" s="17" t="str">
        <f>IF('Score Sheet'!V51="","R",IF('Race results'!$C$32&gt;0,ROUND(AVERAGE('Score Sheet'!$J51:V51),1),ROUND(AVERAGE('Score Sheet'!$I51:V51),1)))</f>
        <v>R</v>
      </c>
      <c r="S51" s="17" t="str">
        <f>IF('Score Sheet'!W51="","R",IF('Race results'!$C$32&gt;0,ROUND(AVERAGE('Score Sheet'!$J51:W51),1),ROUND(AVERAGE('Score Sheet'!$I51:W51),1)))</f>
        <v>R</v>
      </c>
      <c r="T51" s="17" t="str">
        <f>IF('Score Sheet'!X51="","R",IF('Race results'!$C$32&gt;0,ROUND(AVERAGE('Score Sheet'!$J51:X51),1),ROUND(AVERAGE('Score Sheet'!$I51:X51),1)))</f>
        <v>R</v>
      </c>
      <c r="U51" s="17" t="str">
        <f>IF('Score Sheet'!Y51="","R",IF('Race results'!$C$32&gt;0,ROUND(AVERAGE('Score Sheet'!$J51:Y51),1),ROUND(AVERAGE('Score Sheet'!$I51:Y51),1)))</f>
        <v>R</v>
      </c>
      <c r="V51" s="17" t="str">
        <f>IF('Score Sheet'!Z51="","R",IF('Race results'!$C$32&gt;0,ROUND(AVERAGE('Score Sheet'!$J51:Z51),1),ROUND(AVERAGE('Score Sheet'!$I51:Z51),1)))</f>
        <v>R</v>
      </c>
      <c r="W51" s="17" t="str">
        <f>IF('Score Sheet'!AA51="","R",IF('Race results'!$C$32&gt;0,ROUND(AVERAGE('Score Sheet'!$J51:AA51),1),ROUND(AVERAGE('Score Sheet'!$I51:AA51),1)))</f>
        <v>R</v>
      </c>
      <c r="X51" s="17" t="str">
        <f>IF('Score Sheet'!AB51="","R",IF('Race results'!$C$32&gt;0,ROUND(AVERAGE('Score Sheet'!$J51:AB51),1),ROUND(AVERAGE('Score Sheet'!$I51:AB51),1)))</f>
        <v>R</v>
      </c>
      <c r="Y51" s="17" t="str">
        <f>IF('Score Sheet'!AC51="","R",IF('Race results'!$C$32&gt;0,ROUND(AVERAGE('Score Sheet'!$J51:AC51),1),ROUND(AVERAGE('Score Sheet'!$I51:AC51),1)))</f>
        <v>R</v>
      </c>
      <c r="Z51" s="17" t="str">
        <f>IF('Score Sheet'!AD51="","R",IF('Race results'!$C$32&gt;0,ROUND(AVERAGE('Score Sheet'!$J51:AD51),1),ROUND(AVERAGE('Score Sheet'!$I51:AD51),1)))</f>
        <v>R</v>
      </c>
      <c r="AA51" s="17" t="str">
        <f>IF('Score Sheet'!AE51="","R",IF('Race results'!$C$32&gt;0,ROUND(AVERAGE('Score Sheet'!$J51:AE51),1),ROUND(AVERAGE('Score Sheet'!$I51:AE51),1)))</f>
        <v>R</v>
      </c>
      <c r="AB51" s="17" t="str">
        <f>IF('Score Sheet'!AF51="","R",IF('Race results'!$C$32&gt;0,ROUND(AVERAGE('Score Sheet'!$J51:AF51),1),ROUND(AVERAGE('Score Sheet'!$I51:AF51),1)))</f>
        <v>R</v>
      </c>
      <c r="AC51" s="17" t="str">
        <f>IF('Score Sheet'!AG51="","R",IF('Race results'!$C$32&gt;0,ROUND(AVERAGE('Score Sheet'!$J51:AG51),1),ROUND(AVERAGE('Score Sheet'!$I51:AG51),1)))</f>
        <v>R</v>
      </c>
      <c r="AD51" s="17" t="str">
        <f>IF('Score Sheet'!AH51="","R",IF('Race results'!$C$32&gt;0,ROUND(AVERAGE('Score Sheet'!$J51:AH51),1),ROUND(AVERAGE('Score Sheet'!$I51:AH51),1)))</f>
        <v>R</v>
      </c>
      <c r="AE51" s="17" t="str">
        <f>IF('Score Sheet'!AI51="","R",IF('Race results'!$C$32&gt;0,ROUND(AVERAGE('Score Sheet'!$J51:AI51),1),ROUND(AVERAGE('Score Sheet'!$I51:AI51),1)))</f>
        <v>R</v>
      </c>
      <c r="AF51" s="17" t="str">
        <f>IF('Score Sheet'!AJ51="","R",IF('Race results'!$C$32&gt;0,ROUND(AVERAGE('Score Sheet'!$J51:AJ51),1),ROUND(AVERAGE('Score Sheet'!$I51:AJ51),1)))</f>
        <v>R</v>
      </c>
      <c r="AG51" s="17" t="str">
        <f>IF('Score Sheet'!AK51="","R",IF('Race results'!$C$32&gt;0,ROUND(AVERAGE('Score Sheet'!$J51:AK51),1),ROUND(AVERAGE('Score Sheet'!$I51:AK51),1)))</f>
        <v>R</v>
      </c>
      <c r="AH51" s="17" t="str">
        <f>IF('Score Sheet'!AL51="","R",IF('Race results'!$C$32&gt;0,ROUND(AVERAGE('Score Sheet'!$J51:AL51),1),ROUND(AVERAGE('Score Sheet'!$I51:AL51),1)))</f>
        <v>R</v>
      </c>
      <c r="AI51" s="17" t="str">
        <f>IF('Score Sheet'!AM51="","R",IF('Race results'!$C$32&gt;0,ROUND(AVERAGE('Score Sheet'!$J51:AM51),1),ROUND(AVERAGE('Score Sheet'!$I51:AM51),1)))</f>
        <v>R</v>
      </c>
      <c r="AJ51" s="17" t="str">
        <f>IF('Score Sheet'!AN51="","R",IF('Race results'!$C$32&gt;0,ROUND(AVERAGE('Score Sheet'!$J51:AN51),1),ROUND(AVERAGE('Score Sheet'!$I51:AN51),1)))</f>
        <v>R</v>
      </c>
      <c r="AK51" s="17" t="str">
        <f>IF('Score Sheet'!AO51="","R",IF('Race results'!$C$32&gt;0,ROUND(AVERAGE('Score Sheet'!$J51:AO51),1),ROUND(AVERAGE('Score Sheet'!$I51:AO51),1)))</f>
        <v>R</v>
      </c>
      <c r="AL51" s="17" t="str">
        <f>IF('Score Sheet'!AP51="","R",IF('Race results'!$C$32&gt;0,ROUND(AVERAGE('Score Sheet'!$J51:AP51),1),ROUND(AVERAGE('Score Sheet'!$I51:AP51),1)))</f>
        <v>R</v>
      </c>
      <c r="AM51" s="17" t="str">
        <f>IF('Score Sheet'!AQ51="","R",IF('Race results'!$C$32&gt;0,ROUND(AVERAGE('Score Sheet'!$J51:AQ51),1),ROUND(AVERAGE('Score Sheet'!$I51:AQ51),1)))</f>
        <v>R</v>
      </c>
      <c r="AN51" s="17" t="str">
        <f>IF('Score Sheet'!AR51="","R",IF('Race results'!$C$32&gt;0,ROUND(AVERAGE('Score Sheet'!$J51:AR51),1),ROUND(AVERAGE('Score Sheet'!$I51:AR51),1)))</f>
        <v>R</v>
      </c>
      <c r="AO51" s="17" t="str">
        <f>IF('Score Sheet'!AS51="","R",IF('Race results'!$C$32&gt;0,ROUND(AVERAGE('Score Sheet'!$J51:AS51),1),ROUND(AVERAGE('Score Sheet'!$I51:AS51),1)))</f>
        <v>R</v>
      </c>
      <c r="AP51" s="17" t="str">
        <f>IF('Score Sheet'!AT51="","R",IF('Race results'!$C$32&gt;0,ROUND(AVERAGE('Score Sheet'!$J51:AT51),1),ROUND(AVERAGE('Score Sheet'!$I51:AT51),1)))</f>
        <v>R</v>
      </c>
      <c r="AQ51" s="17" t="str">
        <f>IF('Score Sheet'!AU51="","R",IF('Race results'!$C$32&gt;0,ROUND(AVERAGE('Score Sheet'!$J51:AU51),1),ROUND(AVERAGE('Score Sheet'!$I51:AU51),1)))</f>
        <v>R</v>
      </c>
      <c r="AR51" s="17" t="str">
        <f>IF('Score Sheet'!AV51="","R",IF('Race results'!$C$32&gt;0,ROUND(AVERAGE('Score Sheet'!$J51:AV51),1),ROUND(AVERAGE('Score Sheet'!$I51:AV51),1)))</f>
        <v>R</v>
      </c>
      <c r="AT51" s="62" t="str">
        <f t="shared" si="0"/>
        <v/>
      </c>
      <c r="AU51" s="17" t="str">
        <f>IF(C51="","",IF('Race results'!$C$7&lt;1, "E", IF('Race results'!$C$32&gt;0,IF(COUNT(AY51:CL51)&lt;1,"R",ROUND(AVERAGE(AY51:CL51),1)),IF(COUNT(AX51:CL51)&lt;1,"R",ROUND(AVERAGE(AX51:CL51),1)))))</f>
        <v/>
      </c>
      <c r="AV51" s="12"/>
      <c r="AX51" s="12" t="str">
        <f t="shared" si="1"/>
        <v/>
      </c>
      <c r="AY51" s="12" t="str">
        <f t="shared" si="2"/>
        <v/>
      </c>
      <c r="AZ51" s="12" t="str">
        <f t="shared" si="3"/>
        <v/>
      </c>
      <c r="BA51" s="12" t="str">
        <f t="shared" si="4"/>
        <v/>
      </c>
      <c r="BB51" s="12" t="str">
        <f t="shared" si="5"/>
        <v/>
      </c>
      <c r="BC51" s="12" t="str">
        <f t="shared" si="6"/>
        <v/>
      </c>
      <c r="BD51" s="12" t="str">
        <f t="shared" si="7"/>
        <v/>
      </c>
      <c r="BE51" s="12" t="str">
        <f t="shared" si="8"/>
        <v/>
      </c>
      <c r="BF51" s="12" t="str">
        <f t="shared" si="9"/>
        <v/>
      </c>
      <c r="BG51" s="12" t="str">
        <f t="shared" si="10"/>
        <v/>
      </c>
      <c r="BH51" s="12" t="str">
        <f t="shared" si="11"/>
        <v/>
      </c>
      <c r="BI51" s="12" t="str">
        <f t="shared" si="12"/>
        <v/>
      </c>
      <c r="BJ51" s="12" t="str">
        <f t="shared" si="13"/>
        <v/>
      </c>
      <c r="BK51" s="12" t="str">
        <f t="shared" si="14"/>
        <v/>
      </c>
      <c r="BL51" s="12" t="str">
        <f t="shared" si="15"/>
        <v/>
      </c>
      <c r="BM51" s="12" t="str">
        <f t="shared" si="16"/>
        <v/>
      </c>
      <c r="BN51" s="12" t="str">
        <f t="shared" si="17"/>
        <v/>
      </c>
      <c r="BO51" s="12" t="str">
        <f t="shared" si="18"/>
        <v/>
      </c>
      <c r="BP51" s="12" t="str">
        <f t="shared" si="19"/>
        <v/>
      </c>
      <c r="BQ51" s="12" t="str">
        <f t="shared" si="20"/>
        <v/>
      </c>
      <c r="BR51" s="12" t="str">
        <f t="shared" si="21"/>
        <v/>
      </c>
      <c r="BS51" s="12" t="str">
        <f t="shared" si="22"/>
        <v/>
      </c>
      <c r="BT51" s="12" t="str">
        <f t="shared" si="23"/>
        <v/>
      </c>
      <c r="BU51" s="12" t="str">
        <f t="shared" si="24"/>
        <v/>
      </c>
      <c r="BV51" s="12" t="str">
        <f t="shared" si="25"/>
        <v/>
      </c>
      <c r="BW51" s="12" t="str">
        <f t="shared" si="26"/>
        <v/>
      </c>
      <c r="BX51" s="12" t="str">
        <f t="shared" si="27"/>
        <v/>
      </c>
      <c r="BY51" s="12" t="str">
        <f t="shared" si="28"/>
        <v/>
      </c>
      <c r="BZ51" s="12" t="str">
        <f t="shared" si="29"/>
        <v/>
      </c>
      <c r="CA51" s="12" t="str">
        <f t="shared" si="30"/>
        <v/>
      </c>
      <c r="CB51" s="12" t="str">
        <f t="shared" si="31"/>
        <v/>
      </c>
      <c r="CC51" s="12" t="str">
        <f t="shared" si="32"/>
        <v/>
      </c>
      <c r="CD51" s="12" t="str">
        <f t="shared" si="33"/>
        <v/>
      </c>
      <c r="CE51" s="12" t="str">
        <f t="shared" si="34"/>
        <v/>
      </c>
      <c r="CF51" s="12" t="str">
        <f t="shared" si="35"/>
        <v/>
      </c>
      <c r="CG51" s="12" t="str">
        <f t="shared" si="36"/>
        <v/>
      </c>
      <c r="CH51" s="12" t="str">
        <f t="shared" si="37"/>
        <v/>
      </c>
      <c r="CI51" s="12" t="str">
        <f t="shared" si="38"/>
        <v/>
      </c>
      <c r="CJ51" s="12" t="str">
        <f t="shared" si="39"/>
        <v/>
      </c>
      <c r="CK51" s="12" t="str">
        <f t="shared" si="40"/>
        <v/>
      </c>
      <c r="CL51" s="12" t="str">
        <f t="shared" si="41"/>
        <v/>
      </c>
    </row>
    <row r="52" spans="2:90">
      <c r="B52" s="12">
        <v>43</v>
      </c>
      <c r="C52" s="62" t="str">
        <f>IF('Score Sheet'!C52="","",'Score Sheet'!C52)</f>
        <v/>
      </c>
      <c r="D52" s="12" t="str">
        <f>'Race results'!$F$159</f>
        <v>DAFT!</v>
      </c>
      <c r="E52" s="12" t="str">
        <f>'Race results'!$F$159</f>
        <v>DAFT!</v>
      </c>
      <c r="F52" s="17" t="str">
        <f>IF('Score Sheet'!J52="","R",IF('Race results'!$C$32&gt;0,'Race results'!$F$159,ROUND(AVERAGE('Score Sheet'!$I52:J52),1)))</f>
        <v>R</v>
      </c>
      <c r="G52" s="17" t="str">
        <f>IF('Score Sheet'!K52="","R",IF('Race results'!$C$32&gt;0,ROUND(AVERAGE('Score Sheet'!$J52:K52),1),ROUND(AVERAGE('Score Sheet'!$I52:K52),1)))</f>
        <v>R</v>
      </c>
      <c r="H52" s="17" t="str">
        <f>IF('Score Sheet'!L52="","R",IF('Race results'!$C$32&gt;0,ROUND(AVERAGE('Score Sheet'!$J52:L52),1),ROUND(AVERAGE('Score Sheet'!$I52:L52),1)))</f>
        <v>R</v>
      </c>
      <c r="I52" s="17" t="str">
        <f>IF('Score Sheet'!M52="","R",IF('Race results'!$C$32&gt;0,ROUND(AVERAGE('Score Sheet'!$J52:M52),1),ROUND(AVERAGE('Score Sheet'!$I52:M52),1)))</f>
        <v>R</v>
      </c>
      <c r="J52" s="17" t="str">
        <f>IF('Score Sheet'!N52="","R",IF('Race results'!$C$32&gt;0,ROUND(AVERAGE('Score Sheet'!$J52:N52),1),ROUND(AVERAGE('Score Sheet'!$I52:N52),1)))</f>
        <v>R</v>
      </c>
      <c r="K52" s="17" t="str">
        <f>IF('Score Sheet'!O52="","R",IF('Race results'!$C$32&gt;0,ROUND(AVERAGE('Score Sheet'!$J52:O52),1),ROUND(AVERAGE('Score Sheet'!$I52:O52),1)))</f>
        <v>R</v>
      </c>
      <c r="L52" s="17" t="str">
        <f>IF('Score Sheet'!P52="","R",IF('Race results'!$C$32&gt;0,ROUND(AVERAGE('Score Sheet'!$J52:P52),1),ROUND(AVERAGE('Score Sheet'!$I52:P52),1)))</f>
        <v>R</v>
      </c>
      <c r="M52" s="17" t="str">
        <f>IF('Score Sheet'!Q52="","R",IF('Race results'!$C$32&gt;0,ROUND(AVERAGE('Score Sheet'!$J52:Q52),1),ROUND(AVERAGE('Score Sheet'!$I52:Q52),1)))</f>
        <v>R</v>
      </c>
      <c r="N52" s="17" t="str">
        <f>IF('Score Sheet'!R52="","R",IF('Race results'!$C$32&gt;0,ROUND(AVERAGE('Score Sheet'!$J52:R52),1),ROUND(AVERAGE('Score Sheet'!$I52:R52),1)))</f>
        <v>R</v>
      </c>
      <c r="O52" s="17" t="str">
        <f>IF('Score Sheet'!S52="","R",IF('Race results'!$C$32&gt;0,ROUND(AVERAGE('Score Sheet'!$J52:S52),1),ROUND(AVERAGE('Score Sheet'!$I52:S52),1)))</f>
        <v>R</v>
      </c>
      <c r="P52" s="17" t="str">
        <f>IF('Score Sheet'!T52="","R",IF('Race results'!$C$32&gt;0,ROUND(AVERAGE('Score Sheet'!$J52:T52),1),ROUND(AVERAGE('Score Sheet'!$I52:T52),1)))</f>
        <v>R</v>
      </c>
      <c r="Q52" s="17" t="str">
        <f>IF('Score Sheet'!U52="","R",IF('Race results'!$C$32&gt;0,ROUND(AVERAGE('Score Sheet'!$J52:U52),1),ROUND(AVERAGE('Score Sheet'!$I52:U52),1)))</f>
        <v>R</v>
      </c>
      <c r="R52" s="17" t="str">
        <f>IF('Score Sheet'!V52="","R",IF('Race results'!$C$32&gt;0,ROUND(AVERAGE('Score Sheet'!$J52:V52),1),ROUND(AVERAGE('Score Sheet'!$I52:V52),1)))</f>
        <v>R</v>
      </c>
      <c r="S52" s="17" t="str">
        <f>IF('Score Sheet'!W52="","R",IF('Race results'!$C$32&gt;0,ROUND(AVERAGE('Score Sheet'!$J52:W52),1),ROUND(AVERAGE('Score Sheet'!$I52:W52),1)))</f>
        <v>R</v>
      </c>
      <c r="T52" s="17" t="str">
        <f>IF('Score Sheet'!X52="","R",IF('Race results'!$C$32&gt;0,ROUND(AVERAGE('Score Sheet'!$J52:X52),1),ROUND(AVERAGE('Score Sheet'!$I52:X52),1)))</f>
        <v>R</v>
      </c>
      <c r="U52" s="17" t="str">
        <f>IF('Score Sheet'!Y52="","R",IF('Race results'!$C$32&gt;0,ROUND(AVERAGE('Score Sheet'!$J52:Y52),1),ROUND(AVERAGE('Score Sheet'!$I52:Y52),1)))</f>
        <v>R</v>
      </c>
      <c r="V52" s="17" t="str">
        <f>IF('Score Sheet'!Z52="","R",IF('Race results'!$C$32&gt;0,ROUND(AVERAGE('Score Sheet'!$J52:Z52),1),ROUND(AVERAGE('Score Sheet'!$I52:Z52),1)))</f>
        <v>R</v>
      </c>
      <c r="W52" s="17" t="str">
        <f>IF('Score Sheet'!AA52="","R",IF('Race results'!$C$32&gt;0,ROUND(AVERAGE('Score Sheet'!$J52:AA52),1),ROUND(AVERAGE('Score Sheet'!$I52:AA52),1)))</f>
        <v>R</v>
      </c>
      <c r="X52" s="17" t="str">
        <f>IF('Score Sheet'!AB52="","R",IF('Race results'!$C$32&gt;0,ROUND(AVERAGE('Score Sheet'!$J52:AB52),1),ROUND(AVERAGE('Score Sheet'!$I52:AB52),1)))</f>
        <v>R</v>
      </c>
      <c r="Y52" s="17" t="str">
        <f>IF('Score Sheet'!AC52="","R",IF('Race results'!$C$32&gt;0,ROUND(AVERAGE('Score Sheet'!$J52:AC52),1),ROUND(AVERAGE('Score Sheet'!$I52:AC52),1)))</f>
        <v>R</v>
      </c>
      <c r="Z52" s="17" t="str">
        <f>IF('Score Sheet'!AD52="","R",IF('Race results'!$C$32&gt;0,ROUND(AVERAGE('Score Sheet'!$J52:AD52),1),ROUND(AVERAGE('Score Sheet'!$I52:AD52),1)))</f>
        <v>R</v>
      </c>
      <c r="AA52" s="17" t="str">
        <f>IF('Score Sheet'!AE52="","R",IF('Race results'!$C$32&gt;0,ROUND(AVERAGE('Score Sheet'!$J52:AE52),1),ROUND(AVERAGE('Score Sheet'!$I52:AE52),1)))</f>
        <v>R</v>
      </c>
      <c r="AB52" s="17" t="str">
        <f>IF('Score Sheet'!AF52="","R",IF('Race results'!$C$32&gt;0,ROUND(AVERAGE('Score Sheet'!$J52:AF52),1),ROUND(AVERAGE('Score Sheet'!$I52:AF52),1)))</f>
        <v>R</v>
      </c>
      <c r="AC52" s="17" t="str">
        <f>IF('Score Sheet'!AG52="","R",IF('Race results'!$C$32&gt;0,ROUND(AVERAGE('Score Sheet'!$J52:AG52),1),ROUND(AVERAGE('Score Sheet'!$I52:AG52),1)))</f>
        <v>R</v>
      </c>
      <c r="AD52" s="17" t="str">
        <f>IF('Score Sheet'!AH52="","R",IF('Race results'!$C$32&gt;0,ROUND(AVERAGE('Score Sheet'!$J52:AH52),1),ROUND(AVERAGE('Score Sheet'!$I52:AH52),1)))</f>
        <v>R</v>
      </c>
      <c r="AE52" s="17" t="str">
        <f>IF('Score Sheet'!AI52="","R",IF('Race results'!$C$32&gt;0,ROUND(AVERAGE('Score Sheet'!$J52:AI52),1),ROUND(AVERAGE('Score Sheet'!$I52:AI52),1)))</f>
        <v>R</v>
      </c>
      <c r="AF52" s="17" t="str">
        <f>IF('Score Sheet'!AJ52="","R",IF('Race results'!$C$32&gt;0,ROUND(AVERAGE('Score Sheet'!$J52:AJ52),1),ROUND(AVERAGE('Score Sheet'!$I52:AJ52),1)))</f>
        <v>R</v>
      </c>
      <c r="AG52" s="17" t="str">
        <f>IF('Score Sheet'!AK52="","R",IF('Race results'!$C$32&gt;0,ROUND(AVERAGE('Score Sheet'!$J52:AK52),1),ROUND(AVERAGE('Score Sheet'!$I52:AK52),1)))</f>
        <v>R</v>
      </c>
      <c r="AH52" s="17" t="str">
        <f>IF('Score Sheet'!AL52="","R",IF('Race results'!$C$32&gt;0,ROUND(AVERAGE('Score Sheet'!$J52:AL52),1),ROUND(AVERAGE('Score Sheet'!$I52:AL52),1)))</f>
        <v>R</v>
      </c>
      <c r="AI52" s="17" t="str">
        <f>IF('Score Sheet'!AM52="","R",IF('Race results'!$C$32&gt;0,ROUND(AVERAGE('Score Sheet'!$J52:AM52),1),ROUND(AVERAGE('Score Sheet'!$I52:AM52),1)))</f>
        <v>R</v>
      </c>
      <c r="AJ52" s="17" t="str">
        <f>IF('Score Sheet'!AN52="","R",IF('Race results'!$C$32&gt;0,ROUND(AVERAGE('Score Sheet'!$J52:AN52),1),ROUND(AVERAGE('Score Sheet'!$I52:AN52),1)))</f>
        <v>R</v>
      </c>
      <c r="AK52" s="17" t="str">
        <f>IF('Score Sheet'!AO52="","R",IF('Race results'!$C$32&gt;0,ROUND(AVERAGE('Score Sheet'!$J52:AO52),1),ROUND(AVERAGE('Score Sheet'!$I52:AO52),1)))</f>
        <v>R</v>
      </c>
      <c r="AL52" s="17" t="str">
        <f>IF('Score Sheet'!AP52="","R",IF('Race results'!$C$32&gt;0,ROUND(AVERAGE('Score Sheet'!$J52:AP52),1),ROUND(AVERAGE('Score Sheet'!$I52:AP52),1)))</f>
        <v>R</v>
      </c>
      <c r="AM52" s="17" t="str">
        <f>IF('Score Sheet'!AQ52="","R",IF('Race results'!$C$32&gt;0,ROUND(AVERAGE('Score Sheet'!$J52:AQ52),1),ROUND(AVERAGE('Score Sheet'!$I52:AQ52),1)))</f>
        <v>R</v>
      </c>
      <c r="AN52" s="17" t="str">
        <f>IF('Score Sheet'!AR52="","R",IF('Race results'!$C$32&gt;0,ROUND(AVERAGE('Score Sheet'!$J52:AR52),1),ROUND(AVERAGE('Score Sheet'!$I52:AR52),1)))</f>
        <v>R</v>
      </c>
      <c r="AO52" s="17" t="str">
        <f>IF('Score Sheet'!AS52="","R",IF('Race results'!$C$32&gt;0,ROUND(AVERAGE('Score Sheet'!$J52:AS52),1),ROUND(AVERAGE('Score Sheet'!$I52:AS52),1)))</f>
        <v>R</v>
      </c>
      <c r="AP52" s="17" t="str">
        <f>IF('Score Sheet'!AT52="","R",IF('Race results'!$C$32&gt;0,ROUND(AVERAGE('Score Sheet'!$J52:AT52),1),ROUND(AVERAGE('Score Sheet'!$I52:AT52),1)))</f>
        <v>R</v>
      </c>
      <c r="AQ52" s="17" t="str">
        <f>IF('Score Sheet'!AU52="","R",IF('Race results'!$C$32&gt;0,ROUND(AVERAGE('Score Sheet'!$J52:AU52),1),ROUND(AVERAGE('Score Sheet'!$I52:AU52),1)))</f>
        <v>R</v>
      </c>
      <c r="AR52" s="17" t="str">
        <f>IF('Score Sheet'!AV52="","R",IF('Race results'!$C$32&gt;0,ROUND(AVERAGE('Score Sheet'!$J52:AV52),1),ROUND(AVERAGE('Score Sheet'!$I52:AV52),1)))</f>
        <v>R</v>
      </c>
      <c r="AT52" s="62" t="str">
        <f t="shared" si="0"/>
        <v/>
      </c>
      <c r="AU52" s="17" t="str">
        <f>IF(C52="","",IF('Race results'!$C$7&lt;1, "E", IF('Race results'!$C$32&gt;0,IF(COUNT(AY52:CL52)&lt;1,"R",ROUND(AVERAGE(AY52:CL52),1)),IF(COUNT(AX52:CL52)&lt;1,"R",ROUND(AVERAGE(AX52:CL52),1)))))</f>
        <v/>
      </c>
      <c r="AV52" s="12"/>
      <c r="AX52" s="12" t="str">
        <f t="shared" si="1"/>
        <v/>
      </c>
      <c r="AY52" s="12" t="str">
        <f t="shared" si="2"/>
        <v/>
      </c>
      <c r="AZ52" s="12" t="str">
        <f t="shared" si="3"/>
        <v/>
      </c>
      <c r="BA52" s="12" t="str">
        <f t="shared" si="4"/>
        <v/>
      </c>
      <c r="BB52" s="12" t="str">
        <f t="shared" si="5"/>
        <v/>
      </c>
      <c r="BC52" s="12" t="str">
        <f t="shared" si="6"/>
        <v/>
      </c>
      <c r="BD52" s="12" t="str">
        <f t="shared" si="7"/>
        <v/>
      </c>
      <c r="BE52" s="12" t="str">
        <f t="shared" si="8"/>
        <v/>
      </c>
      <c r="BF52" s="12" t="str">
        <f t="shared" si="9"/>
        <v/>
      </c>
      <c r="BG52" s="12" t="str">
        <f t="shared" si="10"/>
        <v/>
      </c>
      <c r="BH52" s="12" t="str">
        <f t="shared" si="11"/>
        <v/>
      </c>
      <c r="BI52" s="12" t="str">
        <f t="shared" si="12"/>
        <v/>
      </c>
      <c r="BJ52" s="12" t="str">
        <f t="shared" si="13"/>
        <v/>
      </c>
      <c r="BK52" s="12" t="str">
        <f t="shared" si="14"/>
        <v/>
      </c>
      <c r="BL52" s="12" t="str">
        <f t="shared" si="15"/>
        <v/>
      </c>
      <c r="BM52" s="12" t="str">
        <f t="shared" si="16"/>
        <v/>
      </c>
      <c r="BN52" s="12" t="str">
        <f t="shared" si="17"/>
        <v/>
      </c>
      <c r="BO52" s="12" t="str">
        <f t="shared" si="18"/>
        <v/>
      </c>
      <c r="BP52" s="12" t="str">
        <f t="shared" si="19"/>
        <v/>
      </c>
      <c r="BQ52" s="12" t="str">
        <f t="shared" si="20"/>
        <v/>
      </c>
      <c r="BR52" s="12" t="str">
        <f t="shared" si="21"/>
        <v/>
      </c>
      <c r="BS52" s="12" t="str">
        <f t="shared" si="22"/>
        <v/>
      </c>
      <c r="BT52" s="12" t="str">
        <f t="shared" si="23"/>
        <v/>
      </c>
      <c r="BU52" s="12" t="str">
        <f t="shared" si="24"/>
        <v/>
      </c>
      <c r="BV52" s="12" t="str">
        <f t="shared" si="25"/>
        <v/>
      </c>
      <c r="BW52" s="12" t="str">
        <f t="shared" si="26"/>
        <v/>
      </c>
      <c r="BX52" s="12" t="str">
        <f t="shared" si="27"/>
        <v/>
      </c>
      <c r="BY52" s="12" t="str">
        <f t="shared" si="28"/>
        <v/>
      </c>
      <c r="BZ52" s="12" t="str">
        <f t="shared" si="29"/>
        <v/>
      </c>
      <c r="CA52" s="12" t="str">
        <f t="shared" si="30"/>
        <v/>
      </c>
      <c r="CB52" s="12" t="str">
        <f t="shared" si="31"/>
        <v/>
      </c>
      <c r="CC52" s="12" t="str">
        <f t="shared" si="32"/>
        <v/>
      </c>
      <c r="CD52" s="12" t="str">
        <f t="shared" si="33"/>
        <v/>
      </c>
      <c r="CE52" s="12" t="str">
        <f t="shared" si="34"/>
        <v/>
      </c>
      <c r="CF52" s="12" t="str">
        <f t="shared" si="35"/>
        <v/>
      </c>
      <c r="CG52" s="12" t="str">
        <f t="shared" si="36"/>
        <v/>
      </c>
      <c r="CH52" s="12" t="str">
        <f t="shared" si="37"/>
        <v/>
      </c>
      <c r="CI52" s="12" t="str">
        <f t="shared" si="38"/>
        <v/>
      </c>
      <c r="CJ52" s="12" t="str">
        <f t="shared" si="39"/>
        <v/>
      </c>
      <c r="CK52" s="12" t="str">
        <f t="shared" si="40"/>
        <v/>
      </c>
      <c r="CL52" s="12" t="str">
        <f t="shared" si="41"/>
        <v/>
      </c>
    </row>
    <row r="53" spans="2:90">
      <c r="B53" s="12">
        <v>44</v>
      </c>
      <c r="C53" s="62" t="str">
        <f>IF('Score Sheet'!C53="","",'Score Sheet'!C53)</f>
        <v/>
      </c>
      <c r="D53" s="12" t="str">
        <f>'Race results'!$F$159</f>
        <v>DAFT!</v>
      </c>
      <c r="E53" s="12" t="str">
        <f>'Race results'!$F$159</f>
        <v>DAFT!</v>
      </c>
      <c r="F53" s="17" t="str">
        <f>IF('Score Sheet'!J53="","R",IF('Race results'!$C$32&gt;0,'Race results'!$F$159,ROUND(AVERAGE('Score Sheet'!$I53:J53),1)))</f>
        <v>R</v>
      </c>
      <c r="G53" s="17" t="str">
        <f>IF('Score Sheet'!K53="","R",IF('Race results'!$C$32&gt;0,ROUND(AVERAGE('Score Sheet'!$J53:K53),1),ROUND(AVERAGE('Score Sheet'!$I53:K53),1)))</f>
        <v>R</v>
      </c>
      <c r="H53" s="17" t="str">
        <f>IF('Score Sheet'!L53="","R",IF('Race results'!$C$32&gt;0,ROUND(AVERAGE('Score Sheet'!$J53:L53),1),ROUND(AVERAGE('Score Sheet'!$I53:L53),1)))</f>
        <v>R</v>
      </c>
      <c r="I53" s="17" t="str">
        <f>IF('Score Sheet'!M53="","R",IF('Race results'!$C$32&gt;0,ROUND(AVERAGE('Score Sheet'!$J53:M53),1),ROUND(AVERAGE('Score Sheet'!$I53:M53),1)))</f>
        <v>R</v>
      </c>
      <c r="J53" s="17" t="str">
        <f>IF('Score Sheet'!N53="","R",IF('Race results'!$C$32&gt;0,ROUND(AVERAGE('Score Sheet'!$J53:N53),1),ROUND(AVERAGE('Score Sheet'!$I53:N53),1)))</f>
        <v>R</v>
      </c>
      <c r="K53" s="17" t="str">
        <f>IF('Score Sheet'!O53="","R",IF('Race results'!$C$32&gt;0,ROUND(AVERAGE('Score Sheet'!$J53:O53),1),ROUND(AVERAGE('Score Sheet'!$I53:O53),1)))</f>
        <v>R</v>
      </c>
      <c r="L53" s="17" t="str">
        <f>IF('Score Sheet'!P53="","R",IF('Race results'!$C$32&gt;0,ROUND(AVERAGE('Score Sheet'!$J53:P53),1),ROUND(AVERAGE('Score Sheet'!$I53:P53),1)))</f>
        <v>R</v>
      </c>
      <c r="M53" s="17" t="str">
        <f>IF('Score Sheet'!Q53="","R",IF('Race results'!$C$32&gt;0,ROUND(AVERAGE('Score Sheet'!$J53:Q53),1),ROUND(AVERAGE('Score Sheet'!$I53:Q53),1)))</f>
        <v>R</v>
      </c>
      <c r="N53" s="17" t="str">
        <f>IF('Score Sheet'!R53="","R",IF('Race results'!$C$32&gt;0,ROUND(AVERAGE('Score Sheet'!$J53:R53),1),ROUND(AVERAGE('Score Sheet'!$I53:R53),1)))</f>
        <v>R</v>
      </c>
      <c r="O53" s="17" t="str">
        <f>IF('Score Sheet'!S53="","R",IF('Race results'!$C$32&gt;0,ROUND(AVERAGE('Score Sheet'!$J53:S53),1),ROUND(AVERAGE('Score Sheet'!$I53:S53),1)))</f>
        <v>R</v>
      </c>
      <c r="P53" s="17" t="str">
        <f>IF('Score Sheet'!T53="","R",IF('Race results'!$C$32&gt;0,ROUND(AVERAGE('Score Sheet'!$J53:T53),1),ROUND(AVERAGE('Score Sheet'!$I53:T53),1)))</f>
        <v>R</v>
      </c>
      <c r="Q53" s="17" t="str">
        <f>IF('Score Sheet'!U53="","R",IF('Race results'!$C$32&gt;0,ROUND(AVERAGE('Score Sheet'!$J53:U53),1),ROUND(AVERAGE('Score Sheet'!$I53:U53),1)))</f>
        <v>R</v>
      </c>
      <c r="R53" s="17" t="str">
        <f>IF('Score Sheet'!V53="","R",IF('Race results'!$C$32&gt;0,ROUND(AVERAGE('Score Sheet'!$J53:V53),1),ROUND(AVERAGE('Score Sheet'!$I53:V53),1)))</f>
        <v>R</v>
      </c>
      <c r="S53" s="17" t="str">
        <f>IF('Score Sheet'!W53="","R",IF('Race results'!$C$32&gt;0,ROUND(AVERAGE('Score Sheet'!$J53:W53),1),ROUND(AVERAGE('Score Sheet'!$I53:W53),1)))</f>
        <v>R</v>
      </c>
      <c r="T53" s="17" t="str">
        <f>IF('Score Sheet'!X53="","R",IF('Race results'!$C$32&gt;0,ROUND(AVERAGE('Score Sheet'!$J53:X53),1),ROUND(AVERAGE('Score Sheet'!$I53:X53),1)))</f>
        <v>R</v>
      </c>
      <c r="U53" s="17" t="str">
        <f>IF('Score Sheet'!Y53="","R",IF('Race results'!$C$32&gt;0,ROUND(AVERAGE('Score Sheet'!$J53:Y53),1),ROUND(AVERAGE('Score Sheet'!$I53:Y53),1)))</f>
        <v>R</v>
      </c>
      <c r="V53" s="17" t="str">
        <f>IF('Score Sheet'!Z53="","R",IF('Race results'!$C$32&gt;0,ROUND(AVERAGE('Score Sheet'!$J53:Z53),1),ROUND(AVERAGE('Score Sheet'!$I53:Z53),1)))</f>
        <v>R</v>
      </c>
      <c r="W53" s="17" t="str">
        <f>IF('Score Sheet'!AA53="","R",IF('Race results'!$C$32&gt;0,ROUND(AVERAGE('Score Sheet'!$J53:AA53),1),ROUND(AVERAGE('Score Sheet'!$I53:AA53),1)))</f>
        <v>R</v>
      </c>
      <c r="X53" s="17" t="str">
        <f>IF('Score Sheet'!AB53="","R",IF('Race results'!$C$32&gt;0,ROUND(AVERAGE('Score Sheet'!$J53:AB53),1),ROUND(AVERAGE('Score Sheet'!$I53:AB53),1)))</f>
        <v>R</v>
      </c>
      <c r="Y53" s="17" t="str">
        <f>IF('Score Sheet'!AC53="","R",IF('Race results'!$C$32&gt;0,ROUND(AVERAGE('Score Sheet'!$J53:AC53),1),ROUND(AVERAGE('Score Sheet'!$I53:AC53),1)))</f>
        <v>R</v>
      </c>
      <c r="Z53" s="17" t="str">
        <f>IF('Score Sheet'!AD53="","R",IF('Race results'!$C$32&gt;0,ROUND(AVERAGE('Score Sheet'!$J53:AD53),1),ROUND(AVERAGE('Score Sheet'!$I53:AD53),1)))</f>
        <v>R</v>
      </c>
      <c r="AA53" s="17" t="str">
        <f>IF('Score Sheet'!AE53="","R",IF('Race results'!$C$32&gt;0,ROUND(AVERAGE('Score Sheet'!$J53:AE53),1),ROUND(AVERAGE('Score Sheet'!$I53:AE53),1)))</f>
        <v>R</v>
      </c>
      <c r="AB53" s="17" t="str">
        <f>IF('Score Sheet'!AF53="","R",IF('Race results'!$C$32&gt;0,ROUND(AVERAGE('Score Sheet'!$J53:AF53),1),ROUND(AVERAGE('Score Sheet'!$I53:AF53),1)))</f>
        <v>R</v>
      </c>
      <c r="AC53" s="17" t="str">
        <f>IF('Score Sheet'!AG53="","R",IF('Race results'!$C$32&gt;0,ROUND(AVERAGE('Score Sheet'!$J53:AG53),1),ROUND(AVERAGE('Score Sheet'!$I53:AG53),1)))</f>
        <v>R</v>
      </c>
      <c r="AD53" s="17" t="str">
        <f>IF('Score Sheet'!AH53="","R",IF('Race results'!$C$32&gt;0,ROUND(AVERAGE('Score Sheet'!$J53:AH53),1),ROUND(AVERAGE('Score Sheet'!$I53:AH53),1)))</f>
        <v>R</v>
      </c>
      <c r="AE53" s="17" t="str">
        <f>IF('Score Sheet'!AI53="","R",IF('Race results'!$C$32&gt;0,ROUND(AVERAGE('Score Sheet'!$J53:AI53),1),ROUND(AVERAGE('Score Sheet'!$I53:AI53),1)))</f>
        <v>R</v>
      </c>
      <c r="AF53" s="17" t="str">
        <f>IF('Score Sheet'!AJ53="","R",IF('Race results'!$C$32&gt;0,ROUND(AVERAGE('Score Sheet'!$J53:AJ53),1),ROUND(AVERAGE('Score Sheet'!$I53:AJ53),1)))</f>
        <v>R</v>
      </c>
      <c r="AG53" s="17" t="str">
        <f>IF('Score Sheet'!AK53="","R",IF('Race results'!$C$32&gt;0,ROUND(AVERAGE('Score Sheet'!$J53:AK53),1),ROUND(AVERAGE('Score Sheet'!$I53:AK53),1)))</f>
        <v>R</v>
      </c>
      <c r="AH53" s="17" t="str">
        <f>IF('Score Sheet'!AL53="","R",IF('Race results'!$C$32&gt;0,ROUND(AVERAGE('Score Sheet'!$J53:AL53),1),ROUND(AVERAGE('Score Sheet'!$I53:AL53),1)))</f>
        <v>R</v>
      </c>
      <c r="AI53" s="17" t="str">
        <f>IF('Score Sheet'!AM53="","R",IF('Race results'!$C$32&gt;0,ROUND(AVERAGE('Score Sheet'!$J53:AM53),1),ROUND(AVERAGE('Score Sheet'!$I53:AM53),1)))</f>
        <v>R</v>
      </c>
      <c r="AJ53" s="17" t="str">
        <f>IF('Score Sheet'!AN53="","R",IF('Race results'!$C$32&gt;0,ROUND(AVERAGE('Score Sheet'!$J53:AN53),1),ROUND(AVERAGE('Score Sheet'!$I53:AN53),1)))</f>
        <v>R</v>
      </c>
      <c r="AK53" s="17" t="str">
        <f>IF('Score Sheet'!AO53="","R",IF('Race results'!$C$32&gt;0,ROUND(AVERAGE('Score Sheet'!$J53:AO53),1),ROUND(AVERAGE('Score Sheet'!$I53:AO53),1)))</f>
        <v>R</v>
      </c>
      <c r="AL53" s="17" t="str">
        <f>IF('Score Sheet'!AP53="","R",IF('Race results'!$C$32&gt;0,ROUND(AVERAGE('Score Sheet'!$J53:AP53),1),ROUND(AVERAGE('Score Sheet'!$I53:AP53),1)))</f>
        <v>R</v>
      </c>
      <c r="AM53" s="17" t="str">
        <f>IF('Score Sheet'!AQ53="","R",IF('Race results'!$C$32&gt;0,ROUND(AVERAGE('Score Sheet'!$J53:AQ53),1),ROUND(AVERAGE('Score Sheet'!$I53:AQ53),1)))</f>
        <v>R</v>
      </c>
      <c r="AN53" s="17" t="str">
        <f>IF('Score Sheet'!AR53="","R",IF('Race results'!$C$32&gt;0,ROUND(AVERAGE('Score Sheet'!$J53:AR53),1),ROUND(AVERAGE('Score Sheet'!$I53:AR53),1)))</f>
        <v>R</v>
      </c>
      <c r="AO53" s="17" t="str">
        <f>IF('Score Sheet'!AS53="","R",IF('Race results'!$C$32&gt;0,ROUND(AVERAGE('Score Sheet'!$J53:AS53),1),ROUND(AVERAGE('Score Sheet'!$I53:AS53),1)))</f>
        <v>R</v>
      </c>
      <c r="AP53" s="17" t="str">
        <f>IF('Score Sheet'!AT53="","R",IF('Race results'!$C$32&gt;0,ROUND(AVERAGE('Score Sheet'!$J53:AT53),1),ROUND(AVERAGE('Score Sheet'!$I53:AT53),1)))</f>
        <v>R</v>
      </c>
      <c r="AQ53" s="17" t="str">
        <f>IF('Score Sheet'!AU53="","R",IF('Race results'!$C$32&gt;0,ROUND(AVERAGE('Score Sheet'!$J53:AU53),1),ROUND(AVERAGE('Score Sheet'!$I53:AU53),1)))</f>
        <v>R</v>
      </c>
      <c r="AR53" s="17" t="str">
        <f>IF('Score Sheet'!AV53="","R",IF('Race results'!$C$32&gt;0,ROUND(AVERAGE('Score Sheet'!$J53:AV53),1),ROUND(AVERAGE('Score Sheet'!$I53:AV53),1)))</f>
        <v>R</v>
      </c>
      <c r="AT53" s="62" t="str">
        <f t="shared" si="0"/>
        <v/>
      </c>
      <c r="AU53" s="17" t="str">
        <f>IF(C53="","",IF('Race results'!$C$7&lt;1, "E", IF('Race results'!$C$32&gt;0,IF(COUNT(AY53:CL53)&lt;1,"R",ROUND(AVERAGE(AY53:CL53),1)),IF(COUNT(AX53:CL53)&lt;1,"R",ROUND(AVERAGE(AX53:CL53),1)))))</f>
        <v/>
      </c>
      <c r="AV53" s="12"/>
      <c r="AX53" s="12" t="str">
        <f t="shared" si="1"/>
        <v/>
      </c>
      <c r="AY53" s="12" t="str">
        <f t="shared" si="2"/>
        <v/>
      </c>
      <c r="AZ53" s="12" t="str">
        <f t="shared" si="3"/>
        <v/>
      </c>
      <c r="BA53" s="12" t="str">
        <f t="shared" si="4"/>
        <v/>
      </c>
      <c r="BB53" s="12" t="str">
        <f t="shared" si="5"/>
        <v/>
      </c>
      <c r="BC53" s="12" t="str">
        <f t="shared" si="6"/>
        <v/>
      </c>
      <c r="BD53" s="12" t="str">
        <f t="shared" si="7"/>
        <v/>
      </c>
      <c r="BE53" s="12" t="str">
        <f t="shared" si="8"/>
        <v/>
      </c>
      <c r="BF53" s="12" t="str">
        <f t="shared" si="9"/>
        <v/>
      </c>
      <c r="BG53" s="12" t="str">
        <f t="shared" si="10"/>
        <v/>
      </c>
      <c r="BH53" s="12" t="str">
        <f t="shared" si="11"/>
        <v/>
      </c>
      <c r="BI53" s="12" t="str">
        <f t="shared" si="12"/>
        <v/>
      </c>
      <c r="BJ53" s="12" t="str">
        <f t="shared" si="13"/>
        <v/>
      </c>
      <c r="BK53" s="12" t="str">
        <f t="shared" si="14"/>
        <v/>
      </c>
      <c r="BL53" s="12" t="str">
        <f t="shared" si="15"/>
        <v/>
      </c>
      <c r="BM53" s="12" t="str">
        <f t="shared" si="16"/>
        <v/>
      </c>
      <c r="BN53" s="12" t="str">
        <f t="shared" si="17"/>
        <v/>
      </c>
      <c r="BO53" s="12" t="str">
        <f t="shared" si="18"/>
        <v/>
      </c>
      <c r="BP53" s="12" t="str">
        <f t="shared" si="19"/>
        <v/>
      </c>
      <c r="BQ53" s="12" t="str">
        <f t="shared" si="20"/>
        <v/>
      </c>
      <c r="BR53" s="12" t="str">
        <f t="shared" si="21"/>
        <v/>
      </c>
      <c r="BS53" s="12" t="str">
        <f t="shared" si="22"/>
        <v/>
      </c>
      <c r="BT53" s="12" t="str">
        <f t="shared" si="23"/>
        <v/>
      </c>
      <c r="BU53" s="12" t="str">
        <f t="shared" si="24"/>
        <v/>
      </c>
      <c r="BV53" s="12" t="str">
        <f t="shared" si="25"/>
        <v/>
      </c>
      <c r="BW53" s="12" t="str">
        <f t="shared" si="26"/>
        <v/>
      </c>
      <c r="BX53" s="12" t="str">
        <f t="shared" si="27"/>
        <v/>
      </c>
      <c r="BY53" s="12" t="str">
        <f t="shared" si="28"/>
        <v/>
      </c>
      <c r="BZ53" s="12" t="str">
        <f t="shared" si="29"/>
        <v/>
      </c>
      <c r="CA53" s="12" t="str">
        <f t="shared" si="30"/>
        <v/>
      </c>
      <c r="CB53" s="12" t="str">
        <f t="shared" si="31"/>
        <v/>
      </c>
      <c r="CC53" s="12" t="str">
        <f t="shared" si="32"/>
        <v/>
      </c>
      <c r="CD53" s="12" t="str">
        <f t="shared" si="33"/>
        <v/>
      </c>
      <c r="CE53" s="12" t="str">
        <f t="shared" si="34"/>
        <v/>
      </c>
      <c r="CF53" s="12" t="str">
        <f t="shared" si="35"/>
        <v/>
      </c>
      <c r="CG53" s="12" t="str">
        <f t="shared" si="36"/>
        <v/>
      </c>
      <c r="CH53" s="12" t="str">
        <f t="shared" si="37"/>
        <v/>
      </c>
      <c r="CI53" s="12" t="str">
        <f t="shared" si="38"/>
        <v/>
      </c>
      <c r="CJ53" s="12" t="str">
        <f t="shared" si="39"/>
        <v/>
      </c>
      <c r="CK53" s="12" t="str">
        <f t="shared" si="40"/>
        <v/>
      </c>
      <c r="CL53" s="12" t="str">
        <f t="shared" si="41"/>
        <v/>
      </c>
    </row>
    <row r="54" spans="2:90">
      <c r="B54" s="12">
        <v>45</v>
      </c>
      <c r="C54" s="62" t="str">
        <f>IF('Score Sheet'!C54="","",'Score Sheet'!C54)</f>
        <v/>
      </c>
      <c r="D54" s="12" t="str">
        <f>'Race results'!$F$159</f>
        <v>DAFT!</v>
      </c>
      <c r="E54" s="12" t="str">
        <f>'Race results'!$F$159</f>
        <v>DAFT!</v>
      </c>
      <c r="F54" s="17" t="str">
        <f>IF('Score Sheet'!J54="","R",IF('Race results'!$C$32&gt;0,'Race results'!$F$159,ROUND(AVERAGE('Score Sheet'!$I54:J54),1)))</f>
        <v>R</v>
      </c>
      <c r="G54" s="17" t="str">
        <f>IF('Score Sheet'!K54="","R",IF('Race results'!$C$32&gt;0,ROUND(AVERAGE('Score Sheet'!$J54:K54),1),ROUND(AVERAGE('Score Sheet'!$I54:K54),1)))</f>
        <v>R</v>
      </c>
      <c r="H54" s="17" t="str">
        <f>IF('Score Sheet'!L54="","R",IF('Race results'!$C$32&gt;0,ROUND(AVERAGE('Score Sheet'!$J54:L54),1),ROUND(AVERAGE('Score Sheet'!$I54:L54),1)))</f>
        <v>R</v>
      </c>
      <c r="I54" s="17" t="str">
        <f>IF('Score Sheet'!M54="","R",IF('Race results'!$C$32&gt;0,ROUND(AVERAGE('Score Sheet'!$J54:M54),1),ROUND(AVERAGE('Score Sheet'!$I54:M54),1)))</f>
        <v>R</v>
      </c>
      <c r="J54" s="17" t="str">
        <f>IF('Score Sheet'!N54="","R",IF('Race results'!$C$32&gt;0,ROUND(AVERAGE('Score Sheet'!$J54:N54),1),ROUND(AVERAGE('Score Sheet'!$I54:N54),1)))</f>
        <v>R</v>
      </c>
      <c r="K54" s="17" t="str">
        <f>IF('Score Sheet'!O54="","R",IF('Race results'!$C$32&gt;0,ROUND(AVERAGE('Score Sheet'!$J54:O54),1),ROUND(AVERAGE('Score Sheet'!$I54:O54),1)))</f>
        <v>R</v>
      </c>
      <c r="L54" s="17" t="str">
        <f>IF('Score Sheet'!P54="","R",IF('Race results'!$C$32&gt;0,ROUND(AVERAGE('Score Sheet'!$J54:P54),1),ROUND(AVERAGE('Score Sheet'!$I54:P54),1)))</f>
        <v>R</v>
      </c>
      <c r="M54" s="17" t="str">
        <f>IF('Score Sheet'!Q54="","R",IF('Race results'!$C$32&gt;0,ROUND(AVERAGE('Score Sheet'!$J54:Q54),1),ROUND(AVERAGE('Score Sheet'!$I54:Q54),1)))</f>
        <v>R</v>
      </c>
      <c r="N54" s="17" t="str">
        <f>IF('Score Sheet'!R54="","R",IF('Race results'!$C$32&gt;0,ROUND(AVERAGE('Score Sheet'!$J54:R54),1),ROUND(AVERAGE('Score Sheet'!$I54:R54),1)))</f>
        <v>R</v>
      </c>
      <c r="O54" s="17" t="str">
        <f>IF('Score Sheet'!S54="","R",IF('Race results'!$C$32&gt;0,ROUND(AVERAGE('Score Sheet'!$J54:S54),1),ROUND(AVERAGE('Score Sheet'!$I54:S54),1)))</f>
        <v>R</v>
      </c>
      <c r="P54" s="17" t="str">
        <f>IF('Score Sheet'!T54="","R",IF('Race results'!$C$32&gt;0,ROUND(AVERAGE('Score Sheet'!$J54:T54),1),ROUND(AVERAGE('Score Sheet'!$I54:T54),1)))</f>
        <v>R</v>
      </c>
      <c r="Q54" s="17" t="str">
        <f>IF('Score Sheet'!U54="","R",IF('Race results'!$C$32&gt;0,ROUND(AVERAGE('Score Sheet'!$J54:U54),1),ROUND(AVERAGE('Score Sheet'!$I54:U54),1)))</f>
        <v>R</v>
      </c>
      <c r="R54" s="17" t="str">
        <f>IF('Score Sheet'!V54="","R",IF('Race results'!$C$32&gt;0,ROUND(AVERAGE('Score Sheet'!$J54:V54),1),ROUND(AVERAGE('Score Sheet'!$I54:V54),1)))</f>
        <v>R</v>
      </c>
      <c r="S54" s="17" t="str">
        <f>IF('Score Sheet'!W54="","R",IF('Race results'!$C$32&gt;0,ROUND(AVERAGE('Score Sheet'!$J54:W54),1),ROUND(AVERAGE('Score Sheet'!$I54:W54),1)))</f>
        <v>R</v>
      </c>
      <c r="T54" s="17" t="str">
        <f>IF('Score Sheet'!X54="","R",IF('Race results'!$C$32&gt;0,ROUND(AVERAGE('Score Sheet'!$J54:X54),1),ROUND(AVERAGE('Score Sheet'!$I54:X54),1)))</f>
        <v>R</v>
      </c>
      <c r="U54" s="17" t="str">
        <f>IF('Score Sheet'!Y54="","R",IF('Race results'!$C$32&gt;0,ROUND(AVERAGE('Score Sheet'!$J54:Y54),1),ROUND(AVERAGE('Score Sheet'!$I54:Y54),1)))</f>
        <v>R</v>
      </c>
      <c r="V54" s="17" t="str">
        <f>IF('Score Sheet'!Z54="","R",IF('Race results'!$C$32&gt;0,ROUND(AVERAGE('Score Sheet'!$J54:Z54),1),ROUND(AVERAGE('Score Sheet'!$I54:Z54),1)))</f>
        <v>R</v>
      </c>
      <c r="W54" s="17" t="str">
        <f>IF('Score Sheet'!AA54="","R",IF('Race results'!$C$32&gt;0,ROUND(AVERAGE('Score Sheet'!$J54:AA54),1),ROUND(AVERAGE('Score Sheet'!$I54:AA54),1)))</f>
        <v>R</v>
      </c>
      <c r="X54" s="17" t="str">
        <f>IF('Score Sheet'!AB54="","R",IF('Race results'!$C$32&gt;0,ROUND(AVERAGE('Score Sheet'!$J54:AB54),1),ROUND(AVERAGE('Score Sheet'!$I54:AB54),1)))</f>
        <v>R</v>
      </c>
      <c r="Y54" s="17" t="str">
        <f>IF('Score Sheet'!AC54="","R",IF('Race results'!$C$32&gt;0,ROUND(AVERAGE('Score Sheet'!$J54:AC54),1),ROUND(AVERAGE('Score Sheet'!$I54:AC54),1)))</f>
        <v>R</v>
      </c>
      <c r="Z54" s="17" t="str">
        <f>IF('Score Sheet'!AD54="","R",IF('Race results'!$C$32&gt;0,ROUND(AVERAGE('Score Sheet'!$J54:AD54),1),ROUND(AVERAGE('Score Sheet'!$I54:AD54),1)))</f>
        <v>R</v>
      </c>
      <c r="AA54" s="17" t="str">
        <f>IF('Score Sheet'!AE54="","R",IF('Race results'!$C$32&gt;0,ROUND(AVERAGE('Score Sheet'!$J54:AE54),1),ROUND(AVERAGE('Score Sheet'!$I54:AE54),1)))</f>
        <v>R</v>
      </c>
      <c r="AB54" s="17" t="str">
        <f>IF('Score Sheet'!AF54="","R",IF('Race results'!$C$32&gt;0,ROUND(AVERAGE('Score Sheet'!$J54:AF54),1),ROUND(AVERAGE('Score Sheet'!$I54:AF54),1)))</f>
        <v>R</v>
      </c>
      <c r="AC54" s="17" t="str">
        <f>IF('Score Sheet'!AG54="","R",IF('Race results'!$C$32&gt;0,ROUND(AVERAGE('Score Sheet'!$J54:AG54),1),ROUND(AVERAGE('Score Sheet'!$I54:AG54),1)))</f>
        <v>R</v>
      </c>
      <c r="AD54" s="17" t="str">
        <f>IF('Score Sheet'!AH54="","R",IF('Race results'!$C$32&gt;0,ROUND(AVERAGE('Score Sheet'!$J54:AH54),1),ROUND(AVERAGE('Score Sheet'!$I54:AH54),1)))</f>
        <v>R</v>
      </c>
      <c r="AE54" s="17" t="str">
        <f>IF('Score Sheet'!AI54="","R",IF('Race results'!$C$32&gt;0,ROUND(AVERAGE('Score Sheet'!$J54:AI54),1),ROUND(AVERAGE('Score Sheet'!$I54:AI54),1)))</f>
        <v>R</v>
      </c>
      <c r="AF54" s="17" t="str">
        <f>IF('Score Sheet'!AJ54="","R",IF('Race results'!$C$32&gt;0,ROUND(AVERAGE('Score Sheet'!$J54:AJ54),1),ROUND(AVERAGE('Score Sheet'!$I54:AJ54),1)))</f>
        <v>R</v>
      </c>
      <c r="AG54" s="17" t="str">
        <f>IF('Score Sheet'!AK54="","R",IF('Race results'!$C$32&gt;0,ROUND(AVERAGE('Score Sheet'!$J54:AK54),1),ROUND(AVERAGE('Score Sheet'!$I54:AK54),1)))</f>
        <v>R</v>
      </c>
      <c r="AH54" s="17" t="str">
        <f>IF('Score Sheet'!AL54="","R",IF('Race results'!$C$32&gt;0,ROUND(AVERAGE('Score Sheet'!$J54:AL54),1),ROUND(AVERAGE('Score Sheet'!$I54:AL54),1)))</f>
        <v>R</v>
      </c>
      <c r="AI54" s="17" t="str">
        <f>IF('Score Sheet'!AM54="","R",IF('Race results'!$C$32&gt;0,ROUND(AVERAGE('Score Sheet'!$J54:AM54),1),ROUND(AVERAGE('Score Sheet'!$I54:AM54),1)))</f>
        <v>R</v>
      </c>
      <c r="AJ54" s="17" t="str">
        <f>IF('Score Sheet'!AN54="","R",IF('Race results'!$C$32&gt;0,ROUND(AVERAGE('Score Sheet'!$J54:AN54),1),ROUND(AVERAGE('Score Sheet'!$I54:AN54),1)))</f>
        <v>R</v>
      </c>
      <c r="AK54" s="17" t="str">
        <f>IF('Score Sheet'!AO54="","R",IF('Race results'!$C$32&gt;0,ROUND(AVERAGE('Score Sheet'!$J54:AO54),1),ROUND(AVERAGE('Score Sheet'!$I54:AO54),1)))</f>
        <v>R</v>
      </c>
      <c r="AL54" s="17" t="str">
        <f>IF('Score Sheet'!AP54="","R",IF('Race results'!$C$32&gt;0,ROUND(AVERAGE('Score Sheet'!$J54:AP54),1),ROUND(AVERAGE('Score Sheet'!$I54:AP54),1)))</f>
        <v>R</v>
      </c>
      <c r="AM54" s="17" t="str">
        <f>IF('Score Sheet'!AQ54="","R",IF('Race results'!$C$32&gt;0,ROUND(AVERAGE('Score Sheet'!$J54:AQ54),1),ROUND(AVERAGE('Score Sheet'!$I54:AQ54),1)))</f>
        <v>R</v>
      </c>
      <c r="AN54" s="17" t="str">
        <f>IF('Score Sheet'!AR54="","R",IF('Race results'!$C$32&gt;0,ROUND(AVERAGE('Score Sheet'!$J54:AR54),1),ROUND(AVERAGE('Score Sheet'!$I54:AR54),1)))</f>
        <v>R</v>
      </c>
      <c r="AO54" s="17" t="str">
        <f>IF('Score Sheet'!AS54="","R",IF('Race results'!$C$32&gt;0,ROUND(AVERAGE('Score Sheet'!$J54:AS54),1),ROUND(AVERAGE('Score Sheet'!$I54:AS54),1)))</f>
        <v>R</v>
      </c>
      <c r="AP54" s="17" t="str">
        <f>IF('Score Sheet'!AT54="","R",IF('Race results'!$C$32&gt;0,ROUND(AVERAGE('Score Sheet'!$J54:AT54),1),ROUND(AVERAGE('Score Sheet'!$I54:AT54),1)))</f>
        <v>R</v>
      </c>
      <c r="AQ54" s="17" t="str">
        <f>IF('Score Sheet'!AU54="","R",IF('Race results'!$C$32&gt;0,ROUND(AVERAGE('Score Sheet'!$J54:AU54),1),ROUND(AVERAGE('Score Sheet'!$I54:AU54),1)))</f>
        <v>R</v>
      </c>
      <c r="AR54" s="17" t="str">
        <f>IF('Score Sheet'!AV54="","R",IF('Race results'!$C$32&gt;0,ROUND(AVERAGE('Score Sheet'!$J54:AV54),1),ROUND(AVERAGE('Score Sheet'!$I54:AV54),1)))</f>
        <v>R</v>
      </c>
      <c r="AT54" s="62" t="str">
        <f t="shared" si="0"/>
        <v/>
      </c>
      <c r="AU54" s="17" t="str">
        <f>IF(C54="","",IF('Race results'!$C$7&lt;1, "E", IF('Race results'!$C$32&gt;0,IF(COUNT(AY54:CL54)&lt;1,"R",ROUND(AVERAGE(AY54:CL54),1)),IF(COUNT(AX54:CL54)&lt;1,"R",ROUND(AVERAGE(AX54:CL54),1)))))</f>
        <v/>
      </c>
      <c r="AV54" s="12"/>
      <c r="AX54" s="12" t="str">
        <f t="shared" si="1"/>
        <v/>
      </c>
      <c r="AY54" s="12" t="str">
        <f t="shared" si="2"/>
        <v/>
      </c>
      <c r="AZ54" s="12" t="str">
        <f t="shared" si="3"/>
        <v/>
      </c>
      <c r="BA54" s="12" t="str">
        <f t="shared" si="4"/>
        <v/>
      </c>
      <c r="BB54" s="12" t="str">
        <f t="shared" si="5"/>
        <v/>
      </c>
      <c r="BC54" s="12" t="str">
        <f t="shared" si="6"/>
        <v/>
      </c>
      <c r="BD54" s="12" t="str">
        <f t="shared" si="7"/>
        <v/>
      </c>
      <c r="BE54" s="12" t="str">
        <f t="shared" si="8"/>
        <v/>
      </c>
      <c r="BF54" s="12" t="str">
        <f t="shared" si="9"/>
        <v/>
      </c>
      <c r="BG54" s="12" t="str">
        <f t="shared" si="10"/>
        <v/>
      </c>
      <c r="BH54" s="12" t="str">
        <f t="shared" si="11"/>
        <v/>
      </c>
      <c r="BI54" s="12" t="str">
        <f t="shared" si="12"/>
        <v/>
      </c>
      <c r="BJ54" s="12" t="str">
        <f t="shared" si="13"/>
        <v/>
      </c>
      <c r="BK54" s="12" t="str">
        <f t="shared" si="14"/>
        <v/>
      </c>
      <c r="BL54" s="12" t="str">
        <f t="shared" si="15"/>
        <v/>
      </c>
      <c r="BM54" s="12" t="str">
        <f t="shared" si="16"/>
        <v/>
      </c>
      <c r="BN54" s="12" t="str">
        <f t="shared" si="17"/>
        <v/>
      </c>
      <c r="BO54" s="12" t="str">
        <f t="shared" si="18"/>
        <v/>
      </c>
      <c r="BP54" s="12" t="str">
        <f t="shared" si="19"/>
        <v/>
      </c>
      <c r="BQ54" s="12" t="str">
        <f t="shared" si="20"/>
        <v/>
      </c>
      <c r="BR54" s="12" t="str">
        <f t="shared" si="21"/>
        <v/>
      </c>
      <c r="BS54" s="12" t="str">
        <f t="shared" si="22"/>
        <v/>
      </c>
      <c r="BT54" s="12" t="str">
        <f t="shared" si="23"/>
        <v/>
      </c>
      <c r="BU54" s="12" t="str">
        <f t="shared" si="24"/>
        <v/>
      </c>
      <c r="BV54" s="12" t="str">
        <f t="shared" si="25"/>
        <v/>
      </c>
      <c r="BW54" s="12" t="str">
        <f t="shared" si="26"/>
        <v/>
      </c>
      <c r="BX54" s="12" t="str">
        <f t="shared" si="27"/>
        <v/>
      </c>
      <c r="BY54" s="12" t="str">
        <f t="shared" si="28"/>
        <v/>
      </c>
      <c r="BZ54" s="12" t="str">
        <f t="shared" si="29"/>
        <v/>
      </c>
      <c r="CA54" s="12" t="str">
        <f t="shared" si="30"/>
        <v/>
      </c>
      <c r="CB54" s="12" t="str">
        <f t="shared" si="31"/>
        <v/>
      </c>
      <c r="CC54" s="12" t="str">
        <f t="shared" si="32"/>
        <v/>
      </c>
      <c r="CD54" s="12" t="str">
        <f t="shared" si="33"/>
        <v/>
      </c>
      <c r="CE54" s="12" t="str">
        <f t="shared" si="34"/>
        <v/>
      </c>
      <c r="CF54" s="12" t="str">
        <f t="shared" si="35"/>
        <v/>
      </c>
      <c r="CG54" s="12" t="str">
        <f t="shared" si="36"/>
        <v/>
      </c>
      <c r="CH54" s="12" t="str">
        <f t="shared" si="37"/>
        <v/>
      </c>
      <c r="CI54" s="12" t="str">
        <f t="shared" si="38"/>
        <v/>
      </c>
      <c r="CJ54" s="12" t="str">
        <f t="shared" si="39"/>
        <v/>
      </c>
      <c r="CK54" s="12" t="str">
        <f t="shared" si="40"/>
        <v/>
      </c>
      <c r="CL54" s="12" t="str">
        <f t="shared" si="41"/>
        <v/>
      </c>
    </row>
    <row r="55" spans="2:90">
      <c r="B55" s="12">
        <v>46</v>
      </c>
      <c r="C55" s="62" t="str">
        <f>IF('Score Sheet'!C55="","",'Score Sheet'!C55)</f>
        <v/>
      </c>
      <c r="D55" s="12" t="str">
        <f>'Race results'!$F$159</f>
        <v>DAFT!</v>
      </c>
      <c r="E55" s="12" t="str">
        <f>'Race results'!$F$159</f>
        <v>DAFT!</v>
      </c>
      <c r="F55" s="17" t="str">
        <f>IF('Score Sheet'!J55="","R",IF('Race results'!$C$32&gt;0,'Race results'!$F$159,ROUND(AVERAGE('Score Sheet'!$I55:J55),1)))</f>
        <v>R</v>
      </c>
      <c r="G55" s="17" t="str">
        <f>IF('Score Sheet'!K55="","R",IF('Race results'!$C$32&gt;0,ROUND(AVERAGE('Score Sheet'!$J55:K55),1),ROUND(AVERAGE('Score Sheet'!$I55:K55),1)))</f>
        <v>R</v>
      </c>
      <c r="H55" s="17" t="str">
        <f>IF('Score Sheet'!L55="","R",IF('Race results'!$C$32&gt;0,ROUND(AVERAGE('Score Sheet'!$J55:L55),1),ROUND(AVERAGE('Score Sheet'!$I55:L55),1)))</f>
        <v>R</v>
      </c>
      <c r="I55" s="17" t="str">
        <f>IF('Score Sheet'!M55="","R",IF('Race results'!$C$32&gt;0,ROUND(AVERAGE('Score Sheet'!$J55:M55),1),ROUND(AVERAGE('Score Sheet'!$I55:M55),1)))</f>
        <v>R</v>
      </c>
      <c r="J55" s="17" t="str">
        <f>IF('Score Sheet'!N55="","R",IF('Race results'!$C$32&gt;0,ROUND(AVERAGE('Score Sheet'!$J55:N55),1),ROUND(AVERAGE('Score Sheet'!$I55:N55),1)))</f>
        <v>R</v>
      </c>
      <c r="K55" s="17" t="str">
        <f>IF('Score Sheet'!O55="","R",IF('Race results'!$C$32&gt;0,ROUND(AVERAGE('Score Sheet'!$J55:O55),1),ROUND(AVERAGE('Score Sheet'!$I55:O55),1)))</f>
        <v>R</v>
      </c>
      <c r="L55" s="17" t="str">
        <f>IF('Score Sheet'!P55="","R",IF('Race results'!$C$32&gt;0,ROUND(AVERAGE('Score Sheet'!$J55:P55),1),ROUND(AVERAGE('Score Sheet'!$I55:P55),1)))</f>
        <v>R</v>
      </c>
      <c r="M55" s="17" t="str">
        <f>IF('Score Sheet'!Q55="","R",IF('Race results'!$C$32&gt;0,ROUND(AVERAGE('Score Sheet'!$J55:Q55),1),ROUND(AVERAGE('Score Sheet'!$I55:Q55),1)))</f>
        <v>R</v>
      </c>
      <c r="N55" s="17" t="str">
        <f>IF('Score Sheet'!R55="","R",IF('Race results'!$C$32&gt;0,ROUND(AVERAGE('Score Sheet'!$J55:R55),1),ROUND(AVERAGE('Score Sheet'!$I55:R55),1)))</f>
        <v>R</v>
      </c>
      <c r="O55" s="17" t="str">
        <f>IF('Score Sheet'!S55="","R",IF('Race results'!$C$32&gt;0,ROUND(AVERAGE('Score Sheet'!$J55:S55),1),ROUND(AVERAGE('Score Sheet'!$I55:S55),1)))</f>
        <v>R</v>
      </c>
      <c r="P55" s="17" t="str">
        <f>IF('Score Sheet'!T55="","R",IF('Race results'!$C$32&gt;0,ROUND(AVERAGE('Score Sheet'!$J55:T55),1),ROUND(AVERAGE('Score Sheet'!$I55:T55),1)))</f>
        <v>R</v>
      </c>
      <c r="Q55" s="17" t="str">
        <f>IF('Score Sheet'!U55="","R",IF('Race results'!$C$32&gt;0,ROUND(AVERAGE('Score Sheet'!$J55:U55),1),ROUND(AVERAGE('Score Sheet'!$I55:U55),1)))</f>
        <v>R</v>
      </c>
      <c r="R55" s="17" t="str">
        <f>IF('Score Sheet'!V55="","R",IF('Race results'!$C$32&gt;0,ROUND(AVERAGE('Score Sheet'!$J55:V55),1),ROUND(AVERAGE('Score Sheet'!$I55:V55),1)))</f>
        <v>R</v>
      </c>
      <c r="S55" s="17" t="str">
        <f>IF('Score Sheet'!W55="","R",IF('Race results'!$C$32&gt;0,ROUND(AVERAGE('Score Sheet'!$J55:W55),1),ROUND(AVERAGE('Score Sheet'!$I55:W55),1)))</f>
        <v>R</v>
      </c>
      <c r="T55" s="17" t="str">
        <f>IF('Score Sheet'!X55="","R",IF('Race results'!$C$32&gt;0,ROUND(AVERAGE('Score Sheet'!$J55:X55),1),ROUND(AVERAGE('Score Sheet'!$I55:X55),1)))</f>
        <v>R</v>
      </c>
      <c r="U55" s="17" t="str">
        <f>IF('Score Sheet'!Y55="","R",IF('Race results'!$C$32&gt;0,ROUND(AVERAGE('Score Sheet'!$J55:Y55),1),ROUND(AVERAGE('Score Sheet'!$I55:Y55),1)))</f>
        <v>R</v>
      </c>
      <c r="V55" s="17" t="str">
        <f>IF('Score Sheet'!Z55="","R",IF('Race results'!$C$32&gt;0,ROUND(AVERAGE('Score Sheet'!$J55:Z55),1),ROUND(AVERAGE('Score Sheet'!$I55:Z55),1)))</f>
        <v>R</v>
      </c>
      <c r="W55" s="17" t="str">
        <f>IF('Score Sheet'!AA55="","R",IF('Race results'!$C$32&gt;0,ROUND(AVERAGE('Score Sheet'!$J55:AA55),1),ROUND(AVERAGE('Score Sheet'!$I55:AA55),1)))</f>
        <v>R</v>
      </c>
      <c r="X55" s="17" t="str">
        <f>IF('Score Sheet'!AB55="","R",IF('Race results'!$C$32&gt;0,ROUND(AVERAGE('Score Sheet'!$J55:AB55),1),ROUND(AVERAGE('Score Sheet'!$I55:AB55),1)))</f>
        <v>R</v>
      </c>
      <c r="Y55" s="17" t="str">
        <f>IF('Score Sheet'!AC55="","R",IF('Race results'!$C$32&gt;0,ROUND(AVERAGE('Score Sheet'!$J55:AC55),1),ROUND(AVERAGE('Score Sheet'!$I55:AC55),1)))</f>
        <v>R</v>
      </c>
      <c r="Z55" s="17" t="str">
        <f>IF('Score Sheet'!AD55="","R",IF('Race results'!$C$32&gt;0,ROUND(AVERAGE('Score Sheet'!$J55:AD55),1),ROUND(AVERAGE('Score Sheet'!$I55:AD55),1)))</f>
        <v>R</v>
      </c>
      <c r="AA55" s="17" t="str">
        <f>IF('Score Sheet'!AE55="","R",IF('Race results'!$C$32&gt;0,ROUND(AVERAGE('Score Sheet'!$J55:AE55),1),ROUND(AVERAGE('Score Sheet'!$I55:AE55),1)))</f>
        <v>R</v>
      </c>
      <c r="AB55" s="17" t="str">
        <f>IF('Score Sheet'!AF55="","R",IF('Race results'!$C$32&gt;0,ROUND(AVERAGE('Score Sheet'!$J55:AF55),1),ROUND(AVERAGE('Score Sheet'!$I55:AF55),1)))</f>
        <v>R</v>
      </c>
      <c r="AC55" s="17" t="str">
        <f>IF('Score Sheet'!AG55="","R",IF('Race results'!$C$32&gt;0,ROUND(AVERAGE('Score Sheet'!$J55:AG55),1),ROUND(AVERAGE('Score Sheet'!$I55:AG55),1)))</f>
        <v>R</v>
      </c>
      <c r="AD55" s="17" t="str">
        <f>IF('Score Sheet'!AH55="","R",IF('Race results'!$C$32&gt;0,ROUND(AVERAGE('Score Sheet'!$J55:AH55),1),ROUND(AVERAGE('Score Sheet'!$I55:AH55),1)))</f>
        <v>R</v>
      </c>
      <c r="AE55" s="17" t="str">
        <f>IF('Score Sheet'!AI55="","R",IF('Race results'!$C$32&gt;0,ROUND(AVERAGE('Score Sheet'!$J55:AI55),1),ROUND(AVERAGE('Score Sheet'!$I55:AI55),1)))</f>
        <v>R</v>
      </c>
      <c r="AF55" s="17" t="str">
        <f>IF('Score Sheet'!AJ55="","R",IF('Race results'!$C$32&gt;0,ROUND(AVERAGE('Score Sheet'!$J55:AJ55),1),ROUND(AVERAGE('Score Sheet'!$I55:AJ55),1)))</f>
        <v>R</v>
      </c>
      <c r="AG55" s="17" t="str">
        <f>IF('Score Sheet'!AK55="","R",IF('Race results'!$C$32&gt;0,ROUND(AVERAGE('Score Sheet'!$J55:AK55),1),ROUND(AVERAGE('Score Sheet'!$I55:AK55),1)))</f>
        <v>R</v>
      </c>
      <c r="AH55" s="17" t="str">
        <f>IF('Score Sheet'!AL55="","R",IF('Race results'!$C$32&gt;0,ROUND(AVERAGE('Score Sheet'!$J55:AL55),1),ROUND(AVERAGE('Score Sheet'!$I55:AL55),1)))</f>
        <v>R</v>
      </c>
      <c r="AI55" s="17" t="str">
        <f>IF('Score Sheet'!AM55="","R",IF('Race results'!$C$32&gt;0,ROUND(AVERAGE('Score Sheet'!$J55:AM55),1),ROUND(AVERAGE('Score Sheet'!$I55:AM55),1)))</f>
        <v>R</v>
      </c>
      <c r="AJ55" s="17" t="str">
        <f>IF('Score Sheet'!AN55="","R",IF('Race results'!$C$32&gt;0,ROUND(AVERAGE('Score Sheet'!$J55:AN55),1),ROUND(AVERAGE('Score Sheet'!$I55:AN55),1)))</f>
        <v>R</v>
      </c>
      <c r="AK55" s="17" t="str">
        <f>IF('Score Sheet'!AO55="","R",IF('Race results'!$C$32&gt;0,ROUND(AVERAGE('Score Sheet'!$J55:AO55),1),ROUND(AVERAGE('Score Sheet'!$I55:AO55),1)))</f>
        <v>R</v>
      </c>
      <c r="AL55" s="17" t="str">
        <f>IF('Score Sheet'!AP55="","R",IF('Race results'!$C$32&gt;0,ROUND(AVERAGE('Score Sheet'!$J55:AP55),1),ROUND(AVERAGE('Score Sheet'!$I55:AP55),1)))</f>
        <v>R</v>
      </c>
      <c r="AM55" s="17" t="str">
        <f>IF('Score Sheet'!AQ55="","R",IF('Race results'!$C$32&gt;0,ROUND(AVERAGE('Score Sheet'!$J55:AQ55),1),ROUND(AVERAGE('Score Sheet'!$I55:AQ55),1)))</f>
        <v>R</v>
      </c>
      <c r="AN55" s="17" t="str">
        <f>IF('Score Sheet'!AR55="","R",IF('Race results'!$C$32&gt;0,ROUND(AVERAGE('Score Sheet'!$J55:AR55),1),ROUND(AVERAGE('Score Sheet'!$I55:AR55),1)))</f>
        <v>R</v>
      </c>
      <c r="AO55" s="17" t="str">
        <f>IF('Score Sheet'!AS55="","R",IF('Race results'!$C$32&gt;0,ROUND(AVERAGE('Score Sheet'!$J55:AS55),1),ROUND(AVERAGE('Score Sheet'!$I55:AS55),1)))</f>
        <v>R</v>
      </c>
      <c r="AP55" s="17" t="str">
        <f>IF('Score Sheet'!AT55="","R",IF('Race results'!$C$32&gt;0,ROUND(AVERAGE('Score Sheet'!$J55:AT55),1),ROUND(AVERAGE('Score Sheet'!$I55:AT55),1)))</f>
        <v>R</v>
      </c>
      <c r="AQ55" s="17" t="str">
        <f>IF('Score Sheet'!AU55="","R",IF('Race results'!$C$32&gt;0,ROUND(AVERAGE('Score Sheet'!$J55:AU55),1),ROUND(AVERAGE('Score Sheet'!$I55:AU55),1)))</f>
        <v>R</v>
      </c>
      <c r="AR55" s="17" t="str">
        <f>IF('Score Sheet'!AV55="","R",IF('Race results'!$C$32&gt;0,ROUND(AVERAGE('Score Sheet'!$J55:AV55),1),ROUND(AVERAGE('Score Sheet'!$I55:AV55),1)))</f>
        <v>R</v>
      </c>
      <c r="AT55" s="62" t="str">
        <f t="shared" si="0"/>
        <v/>
      </c>
      <c r="AU55" s="17" t="str">
        <f>IF(C55="","",IF('Race results'!$C$7&lt;1, "E", IF('Race results'!$C$32&gt;0,IF(COUNT(AY55:CL55)&lt;1,"R",ROUND(AVERAGE(AY55:CL55),1)),IF(COUNT(AX55:CL55)&lt;1,"R",ROUND(AVERAGE(AX55:CL55),1)))))</f>
        <v/>
      </c>
      <c r="AV55" s="12"/>
      <c r="AX55" s="12" t="str">
        <f t="shared" si="1"/>
        <v/>
      </c>
      <c r="AY55" s="12" t="str">
        <f t="shared" si="2"/>
        <v/>
      </c>
      <c r="AZ55" s="12" t="str">
        <f t="shared" si="3"/>
        <v/>
      </c>
      <c r="BA55" s="12" t="str">
        <f t="shared" si="4"/>
        <v/>
      </c>
      <c r="BB55" s="12" t="str">
        <f t="shared" si="5"/>
        <v/>
      </c>
      <c r="BC55" s="12" t="str">
        <f t="shared" si="6"/>
        <v/>
      </c>
      <c r="BD55" s="12" t="str">
        <f t="shared" si="7"/>
        <v/>
      </c>
      <c r="BE55" s="12" t="str">
        <f t="shared" si="8"/>
        <v/>
      </c>
      <c r="BF55" s="12" t="str">
        <f t="shared" si="9"/>
        <v/>
      </c>
      <c r="BG55" s="12" t="str">
        <f t="shared" si="10"/>
        <v/>
      </c>
      <c r="BH55" s="12" t="str">
        <f t="shared" si="11"/>
        <v/>
      </c>
      <c r="BI55" s="12" t="str">
        <f t="shared" si="12"/>
        <v/>
      </c>
      <c r="BJ55" s="12" t="str">
        <f t="shared" si="13"/>
        <v/>
      </c>
      <c r="BK55" s="12" t="str">
        <f t="shared" si="14"/>
        <v/>
      </c>
      <c r="BL55" s="12" t="str">
        <f t="shared" si="15"/>
        <v/>
      </c>
      <c r="BM55" s="12" t="str">
        <f t="shared" si="16"/>
        <v/>
      </c>
      <c r="BN55" s="12" t="str">
        <f t="shared" si="17"/>
        <v/>
      </c>
      <c r="BO55" s="12" t="str">
        <f t="shared" si="18"/>
        <v/>
      </c>
      <c r="BP55" s="12" t="str">
        <f t="shared" si="19"/>
        <v/>
      </c>
      <c r="BQ55" s="12" t="str">
        <f t="shared" si="20"/>
        <v/>
      </c>
      <c r="BR55" s="12" t="str">
        <f t="shared" si="21"/>
        <v/>
      </c>
      <c r="BS55" s="12" t="str">
        <f t="shared" si="22"/>
        <v/>
      </c>
      <c r="BT55" s="12" t="str">
        <f t="shared" si="23"/>
        <v/>
      </c>
      <c r="BU55" s="12" t="str">
        <f t="shared" si="24"/>
        <v/>
      </c>
      <c r="BV55" s="12" t="str">
        <f t="shared" si="25"/>
        <v/>
      </c>
      <c r="BW55" s="12" t="str">
        <f t="shared" si="26"/>
        <v/>
      </c>
      <c r="BX55" s="12" t="str">
        <f t="shared" si="27"/>
        <v/>
      </c>
      <c r="BY55" s="12" t="str">
        <f t="shared" si="28"/>
        <v/>
      </c>
      <c r="BZ55" s="12" t="str">
        <f t="shared" si="29"/>
        <v/>
      </c>
      <c r="CA55" s="12" t="str">
        <f t="shared" si="30"/>
        <v/>
      </c>
      <c r="CB55" s="12" t="str">
        <f t="shared" si="31"/>
        <v/>
      </c>
      <c r="CC55" s="12" t="str">
        <f t="shared" si="32"/>
        <v/>
      </c>
      <c r="CD55" s="12" t="str">
        <f t="shared" si="33"/>
        <v/>
      </c>
      <c r="CE55" s="12" t="str">
        <f t="shared" si="34"/>
        <v/>
      </c>
      <c r="CF55" s="12" t="str">
        <f t="shared" si="35"/>
        <v/>
      </c>
      <c r="CG55" s="12" t="str">
        <f t="shared" si="36"/>
        <v/>
      </c>
      <c r="CH55" s="12" t="str">
        <f t="shared" si="37"/>
        <v/>
      </c>
      <c r="CI55" s="12" t="str">
        <f t="shared" si="38"/>
        <v/>
      </c>
      <c r="CJ55" s="12" t="str">
        <f t="shared" si="39"/>
        <v/>
      </c>
      <c r="CK55" s="12" t="str">
        <f t="shared" si="40"/>
        <v/>
      </c>
      <c r="CL55" s="12" t="str">
        <f t="shared" si="41"/>
        <v/>
      </c>
    </row>
    <row r="56" spans="2:90">
      <c r="B56" s="12">
        <v>47</v>
      </c>
      <c r="C56" s="62" t="str">
        <f>IF('Score Sheet'!C56="","",'Score Sheet'!C56)</f>
        <v/>
      </c>
      <c r="D56" s="12" t="str">
        <f>'Race results'!$F$159</f>
        <v>DAFT!</v>
      </c>
      <c r="E56" s="12" t="str">
        <f>'Race results'!$F$159</f>
        <v>DAFT!</v>
      </c>
      <c r="F56" s="17" t="str">
        <f>IF('Score Sheet'!J56="","R",IF('Race results'!$C$32&gt;0,'Race results'!$F$159,ROUND(AVERAGE('Score Sheet'!$I56:J56),1)))</f>
        <v>R</v>
      </c>
      <c r="G56" s="17" t="str">
        <f>IF('Score Sheet'!K56="","R",IF('Race results'!$C$32&gt;0,ROUND(AVERAGE('Score Sheet'!$J56:K56),1),ROUND(AVERAGE('Score Sheet'!$I56:K56),1)))</f>
        <v>R</v>
      </c>
      <c r="H56" s="17" t="str">
        <f>IF('Score Sheet'!L56="","R",IF('Race results'!$C$32&gt;0,ROUND(AVERAGE('Score Sheet'!$J56:L56),1),ROUND(AVERAGE('Score Sheet'!$I56:L56),1)))</f>
        <v>R</v>
      </c>
      <c r="I56" s="17" t="str">
        <f>IF('Score Sheet'!M56="","R",IF('Race results'!$C$32&gt;0,ROUND(AVERAGE('Score Sheet'!$J56:M56),1),ROUND(AVERAGE('Score Sheet'!$I56:M56),1)))</f>
        <v>R</v>
      </c>
      <c r="J56" s="17" t="str">
        <f>IF('Score Sheet'!N56="","R",IF('Race results'!$C$32&gt;0,ROUND(AVERAGE('Score Sheet'!$J56:N56),1),ROUND(AVERAGE('Score Sheet'!$I56:N56),1)))</f>
        <v>R</v>
      </c>
      <c r="K56" s="17" t="str">
        <f>IF('Score Sheet'!O56="","R",IF('Race results'!$C$32&gt;0,ROUND(AVERAGE('Score Sheet'!$J56:O56),1),ROUND(AVERAGE('Score Sheet'!$I56:O56),1)))</f>
        <v>R</v>
      </c>
      <c r="L56" s="17" t="str">
        <f>IF('Score Sheet'!P56="","R",IF('Race results'!$C$32&gt;0,ROUND(AVERAGE('Score Sheet'!$J56:P56),1),ROUND(AVERAGE('Score Sheet'!$I56:P56),1)))</f>
        <v>R</v>
      </c>
      <c r="M56" s="17" t="str">
        <f>IF('Score Sheet'!Q56="","R",IF('Race results'!$C$32&gt;0,ROUND(AVERAGE('Score Sheet'!$J56:Q56),1),ROUND(AVERAGE('Score Sheet'!$I56:Q56),1)))</f>
        <v>R</v>
      </c>
      <c r="N56" s="17" t="str">
        <f>IF('Score Sheet'!R56="","R",IF('Race results'!$C$32&gt;0,ROUND(AVERAGE('Score Sheet'!$J56:R56),1),ROUND(AVERAGE('Score Sheet'!$I56:R56),1)))</f>
        <v>R</v>
      </c>
      <c r="O56" s="17" t="str">
        <f>IF('Score Sheet'!S56="","R",IF('Race results'!$C$32&gt;0,ROUND(AVERAGE('Score Sheet'!$J56:S56),1),ROUND(AVERAGE('Score Sheet'!$I56:S56),1)))</f>
        <v>R</v>
      </c>
      <c r="P56" s="17" t="str">
        <f>IF('Score Sheet'!T56="","R",IF('Race results'!$C$32&gt;0,ROUND(AVERAGE('Score Sheet'!$J56:T56),1),ROUND(AVERAGE('Score Sheet'!$I56:T56),1)))</f>
        <v>R</v>
      </c>
      <c r="Q56" s="17" t="str">
        <f>IF('Score Sheet'!U56="","R",IF('Race results'!$C$32&gt;0,ROUND(AVERAGE('Score Sheet'!$J56:U56),1),ROUND(AVERAGE('Score Sheet'!$I56:U56),1)))</f>
        <v>R</v>
      </c>
      <c r="R56" s="17" t="str">
        <f>IF('Score Sheet'!V56="","R",IF('Race results'!$C$32&gt;0,ROUND(AVERAGE('Score Sheet'!$J56:V56),1),ROUND(AVERAGE('Score Sheet'!$I56:V56),1)))</f>
        <v>R</v>
      </c>
      <c r="S56" s="17" t="str">
        <f>IF('Score Sheet'!W56="","R",IF('Race results'!$C$32&gt;0,ROUND(AVERAGE('Score Sheet'!$J56:W56),1),ROUND(AVERAGE('Score Sheet'!$I56:W56),1)))</f>
        <v>R</v>
      </c>
      <c r="T56" s="17" t="str">
        <f>IF('Score Sheet'!X56="","R",IF('Race results'!$C$32&gt;0,ROUND(AVERAGE('Score Sheet'!$J56:X56),1),ROUND(AVERAGE('Score Sheet'!$I56:X56),1)))</f>
        <v>R</v>
      </c>
      <c r="U56" s="17" t="str">
        <f>IF('Score Sheet'!Y56="","R",IF('Race results'!$C$32&gt;0,ROUND(AVERAGE('Score Sheet'!$J56:Y56),1),ROUND(AVERAGE('Score Sheet'!$I56:Y56),1)))</f>
        <v>R</v>
      </c>
      <c r="V56" s="17" t="str">
        <f>IF('Score Sheet'!Z56="","R",IF('Race results'!$C$32&gt;0,ROUND(AVERAGE('Score Sheet'!$J56:Z56),1),ROUND(AVERAGE('Score Sheet'!$I56:Z56),1)))</f>
        <v>R</v>
      </c>
      <c r="W56" s="17" t="str">
        <f>IF('Score Sheet'!AA56="","R",IF('Race results'!$C$32&gt;0,ROUND(AVERAGE('Score Sheet'!$J56:AA56),1),ROUND(AVERAGE('Score Sheet'!$I56:AA56),1)))</f>
        <v>R</v>
      </c>
      <c r="X56" s="17" t="str">
        <f>IF('Score Sheet'!AB56="","R",IF('Race results'!$C$32&gt;0,ROUND(AVERAGE('Score Sheet'!$J56:AB56),1),ROUND(AVERAGE('Score Sheet'!$I56:AB56),1)))</f>
        <v>R</v>
      </c>
      <c r="Y56" s="17" t="str">
        <f>IF('Score Sheet'!AC56="","R",IF('Race results'!$C$32&gt;0,ROUND(AVERAGE('Score Sheet'!$J56:AC56),1),ROUND(AVERAGE('Score Sheet'!$I56:AC56),1)))</f>
        <v>R</v>
      </c>
      <c r="Z56" s="17" t="str">
        <f>IF('Score Sheet'!AD56="","R",IF('Race results'!$C$32&gt;0,ROUND(AVERAGE('Score Sheet'!$J56:AD56),1),ROUND(AVERAGE('Score Sheet'!$I56:AD56),1)))</f>
        <v>R</v>
      </c>
      <c r="AA56" s="17" t="str">
        <f>IF('Score Sheet'!AE56="","R",IF('Race results'!$C$32&gt;0,ROUND(AVERAGE('Score Sheet'!$J56:AE56),1),ROUND(AVERAGE('Score Sheet'!$I56:AE56),1)))</f>
        <v>R</v>
      </c>
      <c r="AB56" s="17" t="str">
        <f>IF('Score Sheet'!AF56="","R",IF('Race results'!$C$32&gt;0,ROUND(AVERAGE('Score Sheet'!$J56:AF56),1),ROUND(AVERAGE('Score Sheet'!$I56:AF56),1)))</f>
        <v>R</v>
      </c>
      <c r="AC56" s="17" t="str">
        <f>IF('Score Sheet'!AG56="","R",IF('Race results'!$C$32&gt;0,ROUND(AVERAGE('Score Sheet'!$J56:AG56),1),ROUND(AVERAGE('Score Sheet'!$I56:AG56),1)))</f>
        <v>R</v>
      </c>
      <c r="AD56" s="17" t="str">
        <f>IF('Score Sheet'!AH56="","R",IF('Race results'!$C$32&gt;0,ROUND(AVERAGE('Score Sheet'!$J56:AH56),1),ROUND(AVERAGE('Score Sheet'!$I56:AH56),1)))</f>
        <v>R</v>
      </c>
      <c r="AE56" s="17" t="str">
        <f>IF('Score Sheet'!AI56="","R",IF('Race results'!$C$32&gt;0,ROUND(AVERAGE('Score Sheet'!$J56:AI56),1),ROUND(AVERAGE('Score Sheet'!$I56:AI56),1)))</f>
        <v>R</v>
      </c>
      <c r="AF56" s="17" t="str">
        <f>IF('Score Sheet'!AJ56="","R",IF('Race results'!$C$32&gt;0,ROUND(AVERAGE('Score Sheet'!$J56:AJ56),1),ROUND(AVERAGE('Score Sheet'!$I56:AJ56),1)))</f>
        <v>R</v>
      </c>
      <c r="AG56" s="17" t="str">
        <f>IF('Score Sheet'!AK56="","R",IF('Race results'!$C$32&gt;0,ROUND(AVERAGE('Score Sheet'!$J56:AK56),1),ROUND(AVERAGE('Score Sheet'!$I56:AK56),1)))</f>
        <v>R</v>
      </c>
      <c r="AH56" s="17" t="str">
        <f>IF('Score Sheet'!AL56="","R",IF('Race results'!$C$32&gt;0,ROUND(AVERAGE('Score Sheet'!$J56:AL56),1),ROUND(AVERAGE('Score Sheet'!$I56:AL56),1)))</f>
        <v>R</v>
      </c>
      <c r="AI56" s="17" t="str">
        <f>IF('Score Sheet'!AM56="","R",IF('Race results'!$C$32&gt;0,ROUND(AVERAGE('Score Sheet'!$J56:AM56),1),ROUND(AVERAGE('Score Sheet'!$I56:AM56),1)))</f>
        <v>R</v>
      </c>
      <c r="AJ56" s="17" t="str">
        <f>IF('Score Sheet'!AN56="","R",IF('Race results'!$C$32&gt;0,ROUND(AVERAGE('Score Sheet'!$J56:AN56),1),ROUND(AVERAGE('Score Sheet'!$I56:AN56),1)))</f>
        <v>R</v>
      </c>
      <c r="AK56" s="17" t="str">
        <f>IF('Score Sheet'!AO56="","R",IF('Race results'!$C$32&gt;0,ROUND(AVERAGE('Score Sheet'!$J56:AO56),1),ROUND(AVERAGE('Score Sheet'!$I56:AO56),1)))</f>
        <v>R</v>
      </c>
      <c r="AL56" s="17" t="str">
        <f>IF('Score Sheet'!AP56="","R",IF('Race results'!$C$32&gt;0,ROUND(AVERAGE('Score Sheet'!$J56:AP56),1),ROUND(AVERAGE('Score Sheet'!$I56:AP56),1)))</f>
        <v>R</v>
      </c>
      <c r="AM56" s="17" t="str">
        <f>IF('Score Sheet'!AQ56="","R",IF('Race results'!$C$32&gt;0,ROUND(AVERAGE('Score Sheet'!$J56:AQ56),1),ROUND(AVERAGE('Score Sheet'!$I56:AQ56),1)))</f>
        <v>R</v>
      </c>
      <c r="AN56" s="17" t="str">
        <f>IF('Score Sheet'!AR56="","R",IF('Race results'!$C$32&gt;0,ROUND(AVERAGE('Score Sheet'!$J56:AR56),1),ROUND(AVERAGE('Score Sheet'!$I56:AR56),1)))</f>
        <v>R</v>
      </c>
      <c r="AO56" s="17" t="str">
        <f>IF('Score Sheet'!AS56="","R",IF('Race results'!$C$32&gt;0,ROUND(AVERAGE('Score Sheet'!$J56:AS56),1),ROUND(AVERAGE('Score Sheet'!$I56:AS56),1)))</f>
        <v>R</v>
      </c>
      <c r="AP56" s="17" t="str">
        <f>IF('Score Sheet'!AT56="","R",IF('Race results'!$C$32&gt;0,ROUND(AVERAGE('Score Sheet'!$J56:AT56),1),ROUND(AVERAGE('Score Sheet'!$I56:AT56),1)))</f>
        <v>R</v>
      </c>
      <c r="AQ56" s="17" t="str">
        <f>IF('Score Sheet'!AU56="","R",IF('Race results'!$C$32&gt;0,ROUND(AVERAGE('Score Sheet'!$J56:AU56),1),ROUND(AVERAGE('Score Sheet'!$I56:AU56),1)))</f>
        <v>R</v>
      </c>
      <c r="AR56" s="17" t="str">
        <f>IF('Score Sheet'!AV56="","R",IF('Race results'!$C$32&gt;0,ROUND(AVERAGE('Score Sheet'!$J56:AV56),1),ROUND(AVERAGE('Score Sheet'!$I56:AV56),1)))</f>
        <v>R</v>
      </c>
      <c r="AT56" s="62" t="str">
        <f t="shared" si="0"/>
        <v/>
      </c>
      <c r="AU56" s="17" t="str">
        <f>IF(C56="","",IF('Race results'!$C$7&lt;1, "E", IF('Race results'!$C$32&gt;0,IF(COUNT(AY56:CL56)&lt;1,"R",ROUND(AVERAGE(AY56:CL56),1)),IF(COUNT(AX56:CL56)&lt;1,"R",ROUND(AVERAGE(AX56:CL56),1)))))</f>
        <v/>
      </c>
      <c r="AV56" s="12"/>
      <c r="AX56" s="12" t="str">
        <f t="shared" si="1"/>
        <v/>
      </c>
      <c r="AY56" s="12" t="str">
        <f t="shared" si="2"/>
        <v/>
      </c>
      <c r="AZ56" s="12" t="str">
        <f t="shared" si="3"/>
        <v/>
      </c>
      <c r="BA56" s="12" t="str">
        <f t="shared" si="4"/>
        <v/>
      </c>
      <c r="BB56" s="12" t="str">
        <f t="shared" si="5"/>
        <v/>
      </c>
      <c r="BC56" s="12" t="str">
        <f t="shared" si="6"/>
        <v/>
      </c>
      <c r="BD56" s="12" t="str">
        <f t="shared" si="7"/>
        <v/>
      </c>
      <c r="BE56" s="12" t="str">
        <f t="shared" si="8"/>
        <v/>
      </c>
      <c r="BF56" s="12" t="str">
        <f t="shared" si="9"/>
        <v/>
      </c>
      <c r="BG56" s="12" t="str">
        <f t="shared" si="10"/>
        <v/>
      </c>
      <c r="BH56" s="12" t="str">
        <f t="shared" si="11"/>
        <v/>
      </c>
      <c r="BI56" s="12" t="str">
        <f t="shared" si="12"/>
        <v/>
      </c>
      <c r="BJ56" s="12" t="str">
        <f t="shared" si="13"/>
        <v/>
      </c>
      <c r="BK56" s="12" t="str">
        <f t="shared" si="14"/>
        <v/>
      </c>
      <c r="BL56" s="12" t="str">
        <f t="shared" si="15"/>
        <v/>
      </c>
      <c r="BM56" s="12" t="str">
        <f t="shared" si="16"/>
        <v/>
      </c>
      <c r="BN56" s="12" t="str">
        <f t="shared" si="17"/>
        <v/>
      </c>
      <c r="BO56" s="12" t="str">
        <f t="shared" si="18"/>
        <v/>
      </c>
      <c r="BP56" s="12" t="str">
        <f t="shared" si="19"/>
        <v/>
      </c>
      <c r="BQ56" s="12" t="str">
        <f t="shared" si="20"/>
        <v/>
      </c>
      <c r="BR56" s="12" t="str">
        <f t="shared" si="21"/>
        <v/>
      </c>
      <c r="BS56" s="12" t="str">
        <f t="shared" si="22"/>
        <v/>
      </c>
      <c r="BT56" s="12" t="str">
        <f t="shared" si="23"/>
        <v/>
      </c>
      <c r="BU56" s="12" t="str">
        <f t="shared" si="24"/>
        <v/>
      </c>
      <c r="BV56" s="12" t="str">
        <f t="shared" si="25"/>
        <v/>
      </c>
      <c r="BW56" s="12" t="str">
        <f t="shared" si="26"/>
        <v/>
      </c>
      <c r="BX56" s="12" t="str">
        <f t="shared" si="27"/>
        <v/>
      </c>
      <c r="BY56" s="12" t="str">
        <f t="shared" si="28"/>
        <v/>
      </c>
      <c r="BZ56" s="12" t="str">
        <f t="shared" si="29"/>
        <v/>
      </c>
      <c r="CA56" s="12" t="str">
        <f t="shared" si="30"/>
        <v/>
      </c>
      <c r="CB56" s="12" t="str">
        <f t="shared" si="31"/>
        <v/>
      </c>
      <c r="CC56" s="12" t="str">
        <f t="shared" si="32"/>
        <v/>
      </c>
      <c r="CD56" s="12" t="str">
        <f t="shared" si="33"/>
        <v/>
      </c>
      <c r="CE56" s="12" t="str">
        <f t="shared" si="34"/>
        <v/>
      </c>
      <c r="CF56" s="12" t="str">
        <f t="shared" si="35"/>
        <v/>
      </c>
      <c r="CG56" s="12" t="str">
        <f t="shared" si="36"/>
        <v/>
      </c>
      <c r="CH56" s="12" t="str">
        <f t="shared" si="37"/>
        <v/>
      </c>
      <c r="CI56" s="12" t="str">
        <f t="shared" si="38"/>
        <v/>
      </c>
      <c r="CJ56" s="12" t="str">
        <f t="shared" si="39"/>
        <v/>
      </c>
      <c r="CK56" s="12" t="str">
        <f t="shared" si="40"/>
        <v/>
      </c>
      <c r="CL56" s="12" t="str">
        <f t="shared" si="41"/>
        <v/>
      </c>
    </row>
    <row r="57" spans="2:90">
      <c r="B57" s="12">
        <v>48</v>
      </c>
      <c r="C57" s="62" t="str">
        <f>IF('Score Sheet'!C57="","",'Score Sheet'!C57)</f>
        <v/>
      </c>
      <c r="D57" s="12" t="str">
        <f>'Race results'!$F$159</f>
        <v>DAFT!</v>
      </c>
      <c r="E57" s="12" t="str">
        <f>'Race results'!$F$159</f>
        <v>DAFT!</v>
      </c>
      <c r="F57" s="17" t="str">
        <f>IF('Score Sheet'!J57="","R",IF('Race results'!$C$32&gt;0,'Race results'!$F$159,ROUND(AVERAGE('Score Sheet'!$I57:J57),1)))</f>
        <v>R</v>
      </c>
      <c r="G57" s="17" t="str">
        <f>IF('Score Sheet'!K57="","R",IF('Race results'!$C$32&gt;0,ROUND(AVERAGE('Score Sheet'!$J57:K57),1),ROUND(AVERAGE('Score Sheet'!$I57:K57),1)))</f>
        <v>R</v>
      </c>
      <c r="H57" s="17" t="str">
        <f>IF('Score Sheet'!L57="","R",IF('Race results'!$C$32&gt;0,ROUND(AVERAGE('Score Sheet'!$J57:L57),1),ROUND(AVERAGE('Score Sheet'!$I57:L57),1)))</f>
        <v>R</v>
      </c>
      <c r="I57" s="17" t="str">
        <f>IF('Score Sheet'!M57="","R",IF('Race results'!$C$32&gt;0,ROUND(AVERAGE('Score Sheet'!$J57:M57),1),ROUND(AVERAGE('Score Sheet'!$I57:M57),1)))</f>
        <v>R</v>
      </c>
      <c r="J57" s="17" t="str">
        <f>IF('Score Sheet'!N57="","R",IF('Race results'!$C$32&gt;0,ROUND(AVERAGE('Score Sheet'!$J57:N57),1),ROUND(AVERAGE('Score Sheet'!$I57:N57),1)))</f>
        <v>R</v>
      </c>
      <c r="K57" s="17" t="str">
        <f>IF('Score Sheet'!O57="","R",IF('Race results'!$C$32&gt;0,ROUND(AVERAGE('Score Sheet'!$J57:O57),1),ROUND(AVERAGE('Score Sheet'!$I57:O57),1)))</f>
        <v>R</v>
      </c>
      <c r="L57" s="17" t="str">
        <f>IF('Score Sheet'!P57="","R",IF('Race results'!$C$32&gt;0,ROUND(AVERAGE('Score Sheet'!$J57:P57),1),ROUND(AVERAGE('Score Sheet'!$I57:P57),1)))</f>
        <v>R</v>
      </c>
      <c r="M57" s="17" t="str">
        <f>IF('Score Sheet'!Q57="","R",IF('Race results'!$C$32&gt;0,ROUND(AVERAGE('Score Sheet'!$J57:Q57),1),ROUND(AVERAGE('Score Sheet'!$I57:Q57),1)))</f>
        <v>R</v>
      </c>
      <c r="N57" s="17" t="str">
        <f>IF('Score Sheet'!R57="","R",IF('Race results'!$C$32&gt;0,ROUND(AVERAGE('Score Sheet'!$J57:R57),1),ROUND(AVERAGE('Score Sheet'!$I57:R57),1)))</f>
        <v>R</v>
      </c>
      <c r="O57" s="17" t="str">
        <f>IF('Score Sheet'!S57="","R",IF('Race results'!$C$32&gt;0,ROUND(AVERAGE('Score Sheet'!$J57:S57),1),ROUND(AVERAGE('Score Sheet'!$I57:S57),1)))</f>
        <v>R</v>
      </c>
      <c r="P57" s="17" t="str">
        <f>IF('Score Sheet'!T57="","R",IF('Race results'!$C$32&gt;0,ROUND(AVERAGE('Score Sheet'!$J57:T57),1),ROUND(AVERAGE('Score Sheet'!$I57:T57),1)))</f>
        <v>R</v>
      </c>
      <c r="Q57" s="17" t="str">
        <f>IF('Score Sheet'!U57="","R",IF('Race results'!$C$32&gt;0,ROUND(AVERAGE('Score Sheet'!$J57:U57),1),ROUND(AVERAGE('Score Sheet'!$I57:U57),1)))</f>
        <v>R</v>
      </c>
      <c r="R57" s="17" t="str">
        <f>IF('Score Sheet'!V57="","R",IF('Race results'!$C$32&gt;0,ROUND(AVERAGE('Score Sheet'!$J57:V57),1),ROUND(AVERAGE('Score Sheet'!$I57:V57),1)))</f>
        <v>R</v>
      </c>
      <c r="S57" s="17" t="str">
        <f>IF('Score Sheet'!W57="","R",IF('Race results'!$C$32&gt;0,ROUND(AVERAGE('Score Sheet'!$J57:W57),1),ROUND(AVERAGE('Score Sheet'!$I57:W57),1)))</f>
        <v>R</v>
      </c>
      <c r="T57" s="17" t="str">
        <f>IF('Score Sheet'!X57="","R",IF('Race results'!$C$32&gt;0,ROUND(AVERAGE('Score Sheet'!$J57:X57),1),ROUND(AVERAGE('Score Sheet'!$I57:X57),1)))</f>
        <v>R</v>
      </c>
      <c r="U57" s="17" t="str">
        <f>IF('Score Sheet'!Y57="","R",IF('Race results'!$C$32&gt;0,ROUND(AVERAGE('Score Sheet'!$J57:Y57),1),ROUND(AVERAGE('Score Sheet'!$I57:Y57),1)))</f>
        <v>R</v>
      </c>
      <c r="V57" s="17" t="str">
        <f>IF('Score Sheet'!Z57="","R",IF('Race results'!$C$32&gt;0,ROUND(AVERAGE('Score Sheet'!$J57:Z57),1),ROUND(AVERAGE('Score Sheet'!$I57:Z57),1)))</f>
        <v>R</v>
      </c>
      <c r="W57" s="17" t="str">
        <f>IF('Score Sheet'!AA57="","R",IF('Race results'!$C$32&gt;0,ROUND(AVERAGE('Score Sheet'!$J57:AA57),1),ROUND(AVERAGE('Score Sheet'!$I57:AA57),1)))</f>
        <v>R</v>
      </c>
      <c r="X57" s="17" t="str">
        <f>IF('Score Sheet'!AB57="","R",IF('Race results'!$C$32&gt;0,ROUND(AVERAGE('Score Sheet'!$J57:AB57),1),ROUND(AVERAGE('Score Sheet'!$I57:AB57),1)))</f>
        <v>R</v>
      </c>
      <c r="Y57" s="17" t="str">
        <f>IF('Score Sheet'!AC57="","R",IF('Race results'!$C$32&gt;0,ROUND(AVERAGE('Score Sheet'!$J57:AC57),1),ROUND(AVERAGE('Score Sheet'!$I57:AC57),1)))</f>
        <v>R</v>
      </c>
      <c r="Z57" s="17" t="str">
        <f>IF('Score Sheet'!AD57="","R",IF('Race results'!$C$32&gt;0,ROUND(AVERAGE('Score Sheet'!$J57:AD57),1),ROUND(AVERAGE('Score Sheet'!$I57:AD57),1)))</f>
        <v>R</v>
      </c>
      <c r="AA57" s="17" t="str">
        <f>IF('Score Sheet'!AE57="","R",IF('Race results'!$C$32&gt;0,ROUND(AVERAGE('Score Sheet'!$J57:AE57),1),ROUND(AVERAGE('Score Sheet'!$I57:AE57),1)))</f>
        <v>R</v>
      </c>
      <c r="AB57" s="17" t="str">
        <f>IF('Score Sheet'!AF57="","R",IF('Race results'!$C$32&gt;0,ROUND(AVERAGE('Score Sheet'!$J57:AF57),1),ROUND(AVERAGE('Score Sheet'!$I57:AF57),1)))</f>
        <v>R</v>
      </c>
      <c r="AC57" s="17" t="str">
        <f>IF('Score Sheet'!AG57="","R",IF('Race results'!$C$32&gt;0,ROUND(AVERAGE('Score Sheet'!$J57:AG57),1),ROUND(AVERAGE('Score Sheet'!$I57:AG57),1)))</f>
        <v>R</v>
      </c>
      <c r="AD57" s="17" t="str">
        <f>IF('Score Sheet'!AH57="","R",IF('Race results'!$C$32&gt;0,ROUND(AVERAGE('Score Sheet'!$J57:AH57),1),ROUND(AVERAGE('Score Sheet'!$I57:AH57),1)))</f>
        <v>R</v>
      </c>
      <c r="AE57" s="17" t="str">
        <f>IF('Score Sheet'!AI57="","R",IF('Race results'!$C$32&gt;0,ROUND(AVERAGE('Score Sheet'!$J57:AI57),1),ROUND(AVERAGE('Score Sheet'!$I57:AI57),1)))</f>
        <v>R</v>
      </c>
      <c r="AF57" s="17" t="str">
        <f>IF('Score Sheet'!AJ57="","R",IF('Race results'!$C$32&gt;0,ROUND(AVERAGE('Score Sheet'!$J57:AJ57),1),ROUND(AVERAGE('Score Sheet'!$I57:AJ57),1)))</f>
        <v>R</v>
      </c>
      <c r="AG57" s="17" t="str">
        <f>IF('Score Sheet'!AK57="","R",IF('Race results'!$C$32&gt;0,ROUND(AVERAGE('Score Sheet'!$J57:AK57),1),ROUND(AVERAGE('Score Sheet'!$I57:AK57),1)))</f>
        <v>R</v>
      </c>
      <c r="AH57" s="17" t="str">
        <f>IF('Score Sheet'!AL57="","R",IF('Race results'!$C$32&gt;0,ROUND(AVERAGE('Score Sheet'!$J57:AL57),1),ROUND(AVERAGE('Score Sheet'!$I57:AL57),1)))</f>
        <v>R</v>
      </c>
      <c r="AI57" s="17" t="str">
        <f>IF('Score Sheet'!AM57="","R",IF('Race results'!$C$32&gt;0,ROUND(AVERAGE('Score Sheet'!$J57:AM57),1),ROUND(AVERAGE('Score Sheet'!$I57:AM57),1)))</f>
        <v>R</v>
      </c>
      <c r="AJ57" s="17" t="str">
        <f>IF('Score Sheet'!AN57="","R",IF('Race results'!$C$32&gt;0,ROUND(AVERAGE('Score Sheet'!$J57:AN57),1),ROUND(AVERAGE('Score Sheet'!$I57:AN57),1)))</f>
        <v>R</v>
      </c>
      <c r="AK57" s="17" t="str">
        <f>IF('Score Sheet'!AO57="","R",IF('Race results'!$C$32&gt;0,ROUND(AVERAGE('Score Sheet'!$J57:AO57),1),ROUND(AVERAGE('Score Sheet'!$I57:AO57),1)))</f>
        <v>R</v>
      </c>
      <c r="AL57" s="17" t="str">
        <f>IF('Score Sheet'!AP57="","R",IF('Race results'!$C$32&gt;0,ROUND(AVERAGE('Score Sheet'!$J57:AP57),1),ROUND(AVERAGE('Score Sheet'!$I57:AP57),1)))</f>
        <v>R</v>
      </c>
      <c r="AM57" s="17" t="str">
        <f>IF('Score Sheet'!AQ57="","R",IF('Race results'!$C$32&gt;0,ROUND(AVERAGE('Score Sheet'!$J57:AQ57),1),ROUND(AVERAGE('Score Sheet'!$I57:AQ57),1)))</f>
        <v>R</v>
      </c>
      <c r="AN57" s="17" t="str">
        <f>IF('Score Sheet'!AR57="","R",IF('Race results'!$C$32&gt;0,ROUND(AVERAGE('Score Sheet'!$J57:AR57),1),ROUND(AVERAGE('Score Sheet'!$I57:AR57),1)))</f>
        <v>R</v>
      </c>
      <c r="AO57" s="17" t="str">
        <f>IF('Score Sheet'!AS57="","R",IF('Race results'!$C$32&gt;0,ROUND(AVERAGE('Score Sheet'!$J57:AS57),1),ROUND(AVERAGE('Score Sheet'!$I57:AS57),1)))</f>
        <v>R</v>
      </c>
      <c r="AP57" s="17" t="str">
        <f>IF('Score Sheet'!AT57="","R",IF('Race results'!$C$32&gt;0,ROUND(AVERAGE('Score Sheet'!$J57:AT57),1),ROUND(AVERAGE('Score Sheet'!$I57:AT57),1)))</f>
        <v>R</v>
      </c>
      <c r="AQ57" s="17" t="str">
        <f>IF('Score Sheet'!AU57="","R",IF('Race results'!$C$32&gt;0,ROUND(AVERAGE('Score Sheet'!$J57:AU57),1),ROUND(AVERAGE('Score Sheet'!$I57:AU57),1)))</f>
        <v>R</v>
      </c>
      <c r="AR57" s="17" t="str">
        <f>IF('Score Sheet'!AV57="","R",IF('Race results'!$C$32&gt;0,ROUND(AVERAGE('Score Sheet'!$J57:AV57),1),ROUND(AVERAGE('Score Sheet'!$I57:AV57),1)))</f>
        <v>R</v>
      </c>
      <c r="AT57" s="62" t="str">
        <f t="shared" si="0"/>
        <v/>
      </c>
      <c r="AU57" s="17" t="str">
        <f>IF(C57="","",IF('Race results'!$C$7&lt;1, "E", IF('Race results'!$C$32&gt;0,IF(COUNT(AY57:CL57)&lt;1,"R",ROUND(AVERAGE(AY57:CL57),1)),IF(COUNT(AX57:CL57)&lt;1,"R",ROUND(AVERAGE(AX57:CL57),1)))))</f>
        <v/>
      </c>
      <c r="AV57" s="12"/>
      <c r="AX57" s="12" t="str">
        <f t="shared" si="1"/>
        <v/>
      </c>
      <c r="AY57" s="12" t="str">
        <f t="shared" si="2"/>
        <v/>
      </c>
      <c r="AZ57" s="12" t="str">
        <f t="shared" si="3"/>
        <v/>
      </c>
      <c r="BA57" s="12" t="str">
        <f t="shared" si="4"/>
        <v/>
      </c>
      <c r="BB57" s="12" t="str">
        <f t="shared" si="5"/>
        <v/>
      </c>
      <c r="BC57" s="12" t="str">
        <f t="shared" si="6"/>
        <v/>
      </c>
      <c r="BD57" s="12" t="str">
        <f t="shared" si="7"/>
        <v/>
      </c>
      <c r="BE57" s="12" t="str">
        <f t="shared" si="8"/>
        <v/>
      </c>
      <c r="BF57" s="12" t="str">
        <f t="shared" si="9"/>
        <v/>
      </c>
      <c r="BG57" s="12" t="str">
        <f t="shared" si="10"/>
        <v/>
      </c>
      <c r="BH57" s="12" t="str">
        <f t="shared" si="11"/>
        <v/>
      </c>
      <c r="BI57" s="12" t="str">
        <f t="shared" si="12"/>
        <v/>
      </c>
      <c r="BJ57" s="12" t="str">
        <f t="shared" si="13"/>
        <v/>
      </c>
      <c r="BK57" s="12" t="str">
        <f t="shared" si="14"/>
        <v/>
      </c>
      <c r="BL57" s="12" t="str">
        <f t="shared" si="15"/>
        <v/>
      </c>
      <c r="BM57" s="12" t="str">
        <f t="shared" si="16"/>
        <v/>
      </c>
      <c r="BN57" s="12" t="str">
        <f t="shared" si="17"/>
        <v/>
      </c>
      <c r="BO57" s="12" t="str">
        <f t="shared" si="18"/>
        <v/>
      </c>
      <c r="BP57" s="12" t="str">
        <f t="shared" si="19"/>
        <v/>
      </c>
      <c r="BQ57" s="12" t="str">
        <f t="shared" si="20"/>
        <v/>
      </c>
      <c r="BR57" s="12" t="str">
        <f t="shared" si="21"/>
        <v/>
      </c>
      <c r="BS57" s="12" t="str">
        <f t="shared" si="22"/>
        <v/>
      </c>
      <c r="BT57" s="12" t="str">
        <f t="shared" si="23"/>
        <v/>
      </c>
      <c r="BU57" s="12" t="str">
        <f t="shared" si="24"/>
        <v/>
      </c>
      <c r="BV57" s="12" t="str">
        <f t="shared" si="25"/>
        <v/>
      </c>
      <c r="BW57" s="12" t="str">
        <f t="shared" si="26"/>
        <v/>
      </c>
      <c r="BX57" s="12" t="str">
        <f t="shared" si="27"/>
        <v/>
      </c>
      <c r="BY57" s="12" t="str">
        <f t="shared" si="28"/>
        <v/>
      </c>
      <c r="BZ57" s="12" t="str">
        <f t="shared" si="29"/>
        <v/>
      </c>
      <c r="CA57" s="12" t="str">
        <f t="shared" si="30"/>
        <v/>
      </c>
      <c r="CB57" s="12" t="str">
        <f t="shared" si="31"/>
        <v/>
      </c>
      <c r="CC57" s="12" t="str">
        <f t="shared" si="32"/>
        <v/>
      </c>
      <c r="CD57" s="12" t="str">
        <f t="shared" si="33"/>
        <v/>
      </c>
      <c r="CE57" s="12" t="str">
        <f t="shared" si="34"/>
        <v/>
      </c>
      <c r="CF57" s="12" t="str">
        <f t="shared" si="35"/>
        <v/>
      </c>
      <c r="CG57" s="12" t="str">
        <f t="shared" si="36"/>
        <v/>
      </c>
      <c r="CH57" s="12" t="str">
        <f t="shared" si="37"/>
        <v/>
      </c>
      <c r="CI57" s="12" t="str">
        <f t="shared" si="38"/>
        <v/>
      </c>
      <c r="CJ57" s="12" t="str">
        <f t="shared" si="39"/>
        <v/>
      </c>
      <c r="CK57" s="12" t="str">
        <f t="shared" si="40"/>
        <v/>
      </c>
      <c r="CL57" s="12" t="str">
        <f t="shared" si="41"/>
        <v/>
      </c>
    </row>
    <row r="58" spans="2:90">
      <c r="B58" s="12">
        <v>49</v>
      </c>
      <c r="C58" s="62" t="str">
        <f>IF('Score Sheet'!C58="","",'Score Sheet'!C58)</f>
        <v/>
      </c>
      <c r="D58" s="12" t="str">
        <f>'Race results'!$F$159</f>
        <v>DAFT!</v>
      </c>
      <c r="E58" s="12" t="str">
        <f>'Race results'!$F$159</f>
        <v>DAFT!</v>
      </c>
      <c r="F58" s="17" t="str">
        <f>IF('Score Sheet'!J58="","R",IF('Race results'!$C$32&gt;0,'Race results'!$F$159,ROUND(AVERAGE('Score Sheet'!$I58:J58),1)))</f>
        <v>R</v>
      </c>
      <c r="G58" s="17" t="str">
        <f>IF('Score Sheet'!K58="","R",IF('Race results'!$C$32&gt;0,ROUND(AVERAGE('Score Sheet'!$J58:K58),1),ROUND(AVERAGE('Score Sheet'!$I58:K58),1)))</f>
        <v>R</v>
      </c>
      <c r="H58" s="17" t="str">
        <f>IF('Score Sheet'!L58="","R",IF('Race results'!$C$32&gt;0,ROUND(AVERAGE('Score Sheet'!$J58:L58),1),ROUND(AVERAGE('Score Sheet'!$I58:L58),1)))</f>
        <v>R</v>
      </c>
      <c r="I58" s="17" t="str">
        <f>IF('Score Sheet'!M58="","R",IF('Race results'!$C$32&gt;0,ROUND(AVERAGE('Score Sheet'!$J58:M58),1),ROUND(AVERAGE('Score Sheet'!$I58:M58),1)))</f>
        <v>R</v>
      </c>
      <c r="J58" s="17" t="str">
        <f>IF('Score Sheet'!N58="","R",IF('Race results'!$C$32&gt;0,ROUND(AVERAGE('Score Sheet'!$J58:N58),1),ROUND(AVERAGE('Score Sheet'!$I58:N58),1)))</f>
        <v>R</v>
      </c>
      <c r="K58" s="17" t="str">
        <f>IF('Score Sheet'!O58="","R",IF('Race results'!$C$32&gt;0,ROUND(AVERAGE('Score Sheet'!$J58:O58),1),ROUND(AVERAGE('Score Sheet'!$I58:O58),1)))</f>
        <v>R</v>
      </c>
      <c r="L58" s="17" t="str">
        <f>IF('Score Sheet'!P58="","R",IF('Race results'!$C$32&gt;0,ROUND(AVERAGE('Score Sheet'!$J58:P58),1),ROUND(AVERAGE('Score Sheet'!$I58:P58),1)))</f>
        <v>R</v>
      </c>
      <c r="M58" s="17" t="str">
        <f>IF('Score Sheet'!Q58="","R",IF('Race results'!$C$32&gt;0,ROUND(AVERAGE('Score Sheet'!$J58:Q58),1),ROUND(AVERAGE('Score Sheet'!$I58:Q58),1)))</f>
        <v>R</v>
      </c>
      <c r="N58" s="17" t="str">
        <f>IF('Score Sheet'!R58="","R",IF('Race results'!$C$32&gt;0,ROUND(AVERAGE('Score Sheet'!$J58:R58),1),ROUND(AVERAGE('Score Sheet'!$I58:R58),1)))</f>
        <v>R</v>
      </c>
      <c r="O58" s="17" t="str">
        <f>IF('Score Sheet'!S58="","R",IF('Race results'!$C$32&gt;0,ROUND(AVERAGE('Score Sheet'!$J58:S58),1),ROUND(AVERAGE('Score Sheet'!$I58:S58),1)))</f>
        <v>R</v>
      </c>
      <c r="P58" s="17" t="str">
        <f>IF('Score Sheet'!T58="","R",IF('Race results'!$C$32&gt;0,ROUND(AVERAGE('Score Sheet'!$J58:T58),1),ROUND(AVERAGE('Score Sheet'!$I58:T58),1)))</f>
        <v>R</v>
      </c>
      <c r="Q58" s="17" t="str">
        <f>IF('Score Sheet'!U58="","R",IF('Race results'!$C$32&gt;0,ROUND(AVERAGE('Score Sheet'!$J58:U58),1),ROUND(AVERAGE('Score Sheet'!$I58:U58),1)))</f>
        <v>R</v>
      </c>
      <c r="R58" s="17" t="str">
        <f>IF('Score Sheet'!V58="","R",IF('Race results'!$C$32&gt;0,ROUND(AVERAGE('Score Sheet'!$J58:V58),1),ROUND(AVERAGE('Score Sheet'!$I58:V58),1)))</f>
        <v>R</v>
      </c>
      <c r="S58" s="17" t="str">
        <f>IF('Score Sheet'!W58="","R",IF('Race results'!$C$32&gt;0,ROUND(AVERAGE('Score Sheet'!$J58:W58),1),ROUND(AVERAGE('Score Sheet'!$I58:W58),1)))</f>
        <v>R</v>
      </c>
      <c r="T58" s="17" t="str">
        <f>IF('Score Sheet'!X58="","R",IF('Race results'!$C$32&gt;0,ROUND(AVERAGE('Score Sheet'!$J58:X58),1),ROUND(AVERAGE('Score Sheet'!$I58:X58),1)))</f>
        <v>R</v>
      </c>
      <c r="U58" s="17" t="str">
        <f>IF('Score Sheet'!Y58="","R",IF('Race results'!$C$32&gt;0,ROUND(AVERAGE('Score Sheet'!$J58:Y58),1),ROUND(AVERAGE('Score Sheet'!$I58:Y58),1)))</f>
        <v>R</v>
      </c>
      <c r="V58" s="17" t="str">
        <f>IF('Score Sheet'!Z58="","R",IF('Race results'!$C$32&gt;0,ROUND(AVERAGE('Score Sheet'!$J58:Z58),1),ROUND(AVERAGE('Score Sheet'!$I58:Z58),1)))</f>
        <v>R</v>
      </c>
      <c r="W58" s="17" t="str">
        <f>IF('Score Sheet'!AA58="","R",IF('Race results'!$C$32&gt;0,ROUND(AVERAGE('Score Sheet'!$J58:AA58),1),ROUND(AVERAGE('Score Sheet'!$I58:AA58),1)))</f>
        <v>R</v>
      </c>
      <c r="X58" s="17" t="str">
        <f>IF('Score Sheet'!AB58="","R",IF('Race results'!$C$32&gt;0,ROUND(AVERAGE('Score Sheet'!$J58:AB58),1),ROUND(AVERAGE('Score Sheet'!$I58:AB58),1)))</f>
        <v>R</v>
      </c>
      <c r="Y58" s="17" t="str">
        <f>IF('Score Sheet'!AC58="","R",IF('Race results'!$C$32&gt;0,ROUND(AVERAGE('Score Sheet'!$J58:AC58),1),ROUND(AVERAGE('Score Sheet'!$I58:AC58),1)))</f>
        <v>R</v>
      </c>
      <c r="Z58" s="17" t="str">
        <f>IF('Score Sheet'!AD58="","R",IF('Race results'!$C$32&gt;0,ROUND(AVERAGE('Score Sheet'!$J58:AD58),1),ROUND(AVERAGE('Score Sheet'!$I58:AD58),1)))</f>
        <v>R</v>
      </c>
      <c r="AA58" s="17" t="str">
        <f>IF('Score Sheet'!AE58="","R",IF('Race results'!$C$32&gt;0,ROUND(AVERAGE('Score Sheet'!$J58:AE58),1),ROUND(AVERAGE('Score Sheet'!$I58:AE58),1)))</f>
        <v>R</v>
      </c>
      <c r="AB58" s="17" t="str">
        <f>IF('Score Sheet'!AF58="","R",IF('Race results'!$C$32&gt;0,ROUND(AVERAGE('Score Sheet'!$J58:AF58),1),ROUND(AVERAGE('Score Sheet'!$I58:AF58),1)))</f>
        <v>R</v>
      </c>
      <c r="AC58" s="17" t="str">
        <f>IF('Score Sheet'!AG58="","R",IF('Race results'!$C$32&gt;0,ROUND(AVERAGE('Score Sheet'!$J58:AG58),1),ROUND(AVERAGE('Score Sheet'!$I58:AG58),1)))</f>
        <v>R</v>
      </c>
      <c r="AD58" s="17" t="str">
        <f>IF('Score Sheet'!AH58="","R",IF('Race results'!$C$32&gt;0,ROUND(AVERAGE('Score Sheet'!$J58:AH58),1),ROUND(AVERAGE('Score Sheet'!$I58:AH58),1)))</f>
        <v>R</v>
      </c>
      <c r="AE58" s="17" t="str">
        <f>IF('Score Sheet'!AI58="","R",IF('Race results'!$C$32&gt;0,ROUND(AVERAGE('Score Sheet'!$J58:AI58),1),ROUND(AVERAGE('Score Sheet'!$I58:AI58),1)))</f>
        <v>R</v>
      </c>
      <c r="AF58" s="17" t="str">
        <f>IF('Score Sheet'!AJ58="","R",IF('Race results'!$C$32&gt;0,ROUND(AVERAGE('Score Sheet'!$J58:AJ58),1),ROUND(AVERAGE('Score Sheet'!$I58:AJ58),1)))</f>
        <v>R</v>
      </c>
      <c r="AG58" s="17" t="str">
        <f>IF('Score Sheet'!AK58="","R",IF('Race results'!$C$32&gt;0,ROUND(AVERAGE('Score Sheet'!$J58:AK58),1),ROUND(AVERAGE('Score Sheet'!$I58:AK58),1)))</f>
        <v>R</v>
      </c>
      <c r="AH58" s="17" t="str">
        <f>IF('Score Sheet'!AL58="","R",IF('Race results'!$C$32&gt;0,ROUND(AVERAGE('Score Sheet'!$J58:AL58),1),ROUND(AVERAGE('Score Sheet'!$I58:AL58),1)))</f>
        <v>R</v>
      </c>
      <c r="AI58" s="17" t="str">
        <f>IF('Score Sheet'!AM58="","R",IF('Race results'!$C$32&gt;0,ROUND(AVERAGE('Score Sheet'!$J58:AM58),1),ROUND(AVERAGE('Score Sheet'!$I58:AM58),1)))</f>
        <v>R</v>
      </c>
      <c r="AJ58" s="17" t="str">
        <f>IF('Score Sheet'!AN58="","R",IF('Race results'!$C$32&gt;0,ROUND(AVERAGE('Score Sheet'!$J58:AN58),1),ROUND(AVERAGE('Score Sheet'!$I58:AN58),1)))</f>
        <v>R</v>
      </c>
      <c r="AK58" s="17" t="str">
        <f>IF('Score Sheet'!AO58="","R",IF('Race results'!$C$32&gt;0,ROUND(AVERAGE('Score Sheet'!$J58:AO58),1),ROUND(AVERAGE('Score Sheet'!$I58:AO58),1)))</f>
        <v>R</v>
      </c>
      <c r="AL58" s="17" t="str">
        <f>IF('Score Sheet'!AP58="","R",IF('Race results'!$C$32&gt;0,ROUND(AVERAGE('Score Sheet'!$J58:AP58),1),ROUND(AVERAGE('Score Sheet'!$I58:AP58),1)))</f>
        <v>R</v>
      </c>
      <c r="AM58" s="17" t="str">
        <f>IF('Score Sheet'!AQ58="","R",IF('Race results'!$C$32&gt;0,ROUND(AVERAGE('Score Sheet'!$J58:AQ58),1),ROUND(AVERAGE('Score Sheet'!$I58:AQ58),1)))</f>
        <v>R</v>
      </c>
      <c r="AN58" s="17" t="str">
        <f>IF('Score Sheet'!AR58="","R",IF('Race results'!$C$32&gt;0,ROUND(AVERAGE('Score Sheet'!$J58:AR58),1),ROUND(AVERAGE('Score Sheet'!$I58:AR58),1)))</f>
        <v>R</v>
      </c>
      <c r="AO58" s="17" t="str">
        <f>IF('Score Sheet'!AS58="","R",IF('Race results'!$C$32&gt;0,ROUND(AVERAGE('Score Sheet'!$J58:AS58),1),ROUND(AVERAGE('Score Sheet'!$I58:AS58),1)))</f>
        <v>R</v>
      </c>
      <c r="AP58" s="17" t="str">
        <f>IF('Score Sheet'!AT58="","R",IF('Race results'!$C$32&gt;0,ROUND(AVERAGE('Score Sheet'!$J58:AT58),1),ROUND(AVERAGE('Score Sheet'!$I58:AT58),1)))</f>
        <v>R</v>
      </c>
      <c r="AQ58" s="17" t="str">
        <f>IF('Score Sheet'!AU58="","R",IF('Race results'!$C$32&gt;0,ROUND(AVERAGE('Score Sheet'!$J58:AU58),1),ROUND(AVERAGE('Score Sheet'!$I58:AU58),1)))</f>
        <v>R</v>
      </c>
      <c r="AR58" s="17" t="str">
        <f>IF('Score Sheet'!AV58="","R",IF('Race results'!$C$32&gt;0,ROUND(AVERAGE('Score Sheet'!$J58:AV58),1),ROUND(AVERAGE('Score Sheet'!$I58:AV58),1)))</f>
        <v>R</v>
      </c>
      <c r="AT58" s="62" t="str">
        <f t="shared" si="0"/>
        <v/>
      </c>
      <c r="AU58" s="17" t="str">
        <f>IF(C58="","",IF('Race results'!$C$7&lt;1, "E", IF('Race results'!$C$32&gt;0,IF(COUNT(AY58:CL58)&lt;1,"R",ROUND(AVERAGE(AY58:CL58),1)),IF(COUNT(AX58:CL58)&lt;1,"R",ROUND(AVERAGE(AX58:CL58),1)))))</f>
        <v/>
      </c>
      <c r="AV58" s="12"/>
      <c r="AX58" s="12" t="str">
        <f t="shared" si="1"/>
        <v/>
      </c>
      <c r="AY58" s="12" t="str">
        <f t="shared" si="2"/>
        <v/>
      </c>
      <c r="AZ58" s="12" t="str">
        <f t="shared" si="3"/>
        <v/>
      </c>
      <c r="BA58" s="12" t="str">
        <f t="shared" si="4"/>
        <v/>
      </c>
      <c r="BB58" s="12" t="str">
        <f t="shared" si="5"/>
        <v/>
      </c>
      <c r="BC58" s="12" t="str">
        <f t="shared" si="6"/>
        <v/>
      </c>
      <c r="BD58" s="12" t="str">
        <f t="shared" si="7"/>
        <v/>
      </c>
      <c r="BE58" s="12" t="str">
        <f t="shared" si="8"/>
        <v/>
      </c>
      <c r="BF58" s="12" t="str">
        <f t="shared" si="9"/>
        <v/>
      </c>
      <c r="BG58" s="12" t="str">
        <f t="shared" si="10"/>
        <v/>
      </c>
      <c r="BH58" s="12" t="str">
        <f t="shared" si="11"/>
        <v/>
      </c>
      <c r="BI58" s="12" t="str">
        <f t="shared" si="12"/>
        <v/>
      </c>
      <c r="BJ58" s="12" t="str">
        <f t="shared" si="13"/>
        <v/>
      </c>
      <c r="BK58" s="12" t="str">
        <f t="shared" si="14"/>
        <v/>
      </c>
      <c r="BL58" s="12" t="str">
        <f t="shared" si="15"/>
        <v/>
      </c>
      <c r="BM58" s="12" t="str">
        <f t="shared" si="16"/>
        <v/>
      </c>
      <c r="BN58" s="12" t="str">
        <f t="shared" si="17"/>
        <v/>
      </c>
      <c r="BO58" s="12" t="str">
        <f t="shared" si="18"/>
        <v/>
      </c>
      <c r="BP58" s="12" t="str">
        <f t="shared" si="19"/>
        <v/>
      </c>
      <c r="BQ58" s="12" t="str">
        <f t="shared" si="20"/>
        <v/>
      </c>
      <c r="BR58" s="12" t="str">
        <f t="shared" si="21"/>
        <v/>
      </c>
      <c r="BS58" s="12" t="str">
        <f t="shared" si="22"/>
        <v/>
      </c>
      <c r="BT58" s="12" t="str">
        <f t="shared" si="23"/>
        <v/>
      </c>
      <c r="BU58" s="12" t="str">
        <f t="shared" si="24"/>
        <v/>
      </c>
      <c r="BV58" s="12" t="str">
        <f t="shared" si="25"/>
        <v/>
      </c>
      <c r="BW58" s="12" t="str">
        <f t="shared" si="26"/>
        <v/>
      </c>
      <c r="BX58" s="12" t="str">
        <f t="shared" si="27"/>
        <v/>
      </c>
      <c r="BY58" s="12" t="str">
        <f t="shared" si="28"/>
        <v/>
      </c>
      <c r="BZ58" s="12" t="str">
        <f t="shared" si="29"/>
        <v/>
      </c>
      <c r="CA58" s="12" t="str">
        <f t="shared" si="30"/>
        <v/>
      </c>
      <c r="CB58" s="12" t="str">
        <f t="shared" si="31"/>
        <v/>
      </c>
      <c r="CC58" s="12" t="str">
        <f t="shared" si="32"/>
        <v/>
      </c>
      <c r="CD58" s="12" t="str">
        <f t="shared" si="33"/>
        <v/>
      </c>
      <c r="CE58" s="12" t="str">
        <f t="shared" si="34"/>
        <v/>
      </c>
      <c r="CF58" s="12" t="str">
        <f t="shared" si="35"/>
        <v/>
      </c>
      <c r="CG58" s="12" t="str">
        <f t="shared" si="36"/>
        <v/>
      </c>
      <c r="CH58" s="12" t="str">
        <f t="shared" si="37"/>
        <v/>
      </c>
      <c r="CI58" s="12" t="str">
        <f t="shared" si="38"/>
        <v/>
      </c>
      <c r="CJ58" s="12" t="str">
        <f t="shared" si="39"/>
        <v/>
      </c>
      <c r="CK58" s="12" t="str">
        <f t="shared" si="40"/>
        <v/>
      </c>
      <c r="CL58" s="12" t="str">
        <f t="shared" si="41"/>
        <v/>
      </c>
    </row>
    <row r="59" spans="2:90">
      <c r="B59" s="12">
        <v>50</v>
      </c>
      <c r="C59" s="62" t="str">
        <f>IF('Score Sheet'!C59="","",'Score Sheet'!C59)</f>
        <v/>
      </c>
      <c r="D59" s="12" t="str">
        <f>'Race results'!$F$159</f>
        <v>DAFT!</v>
      </c>
      <c r="E59" s="12" t="str">
        <f>'Race results'!$F$159</f>
        <v>DAFT!</v>
      </c>
      <c r="F59" s="17" t="str">
        <f>IF('Score Sheet'!J59="","R",IF('Race results'!$C$32&gt;0,'Race results'!$F$159,ROUND(AVERAGE('Score Sheet'!$I59:J59),1)))</f>
        <v>R</v>
      </c>
      <c r="G59" s="17" t="str">
        <f>IF('Score Sheet'!K59="","R",IF('Race results'!$C$32&gt;0,ROUND(AVERAGE('Score Sheet'!$J59:K59),1),ROUND(AVERAGE('Score Sheet'!$I59:K59),1)))</f>
        <v>R</v>
      </c>
      <c r="H59" s="17" t="str">
        <f>IF('Score Sheet'!L59="","R",IF('Race results'!$C$32&gt;0,ROUND(AVERAGE('Score Sheet'!$J59:L59),1),ROUND(AVERAGE('Score Sheet'!$I59:L59),1)))</f>
        <v>R</v>
      </c>
      <c r="I59" s="17" t="str">
        <f>IF('Score Sheet'!M59="","R",IF('Race results'!$C$32&gt;0,ROUND(AVERAGE('Score Sheet'!$J59:M59),1),ROUND(AVERAGE('Score Sheet'!$I59:M59),1)))</f>
        <v>R</v>
      </c>
      <c r="J59" s="17" t="str">
        <f>IF('Score Sheet'!N59="","R",IF('Race results'!$C$32&gt;0,ROUND(AVERAGE('Score Sheet'!$J59:N59),1),ROUND(AVERAGE('Score Sheet'!$I59:N59),1)))</f>
        <v>R</v>
      </c>
      <c r="K59" s="17" t="str">
        <f>IF('Score Sheet'!O59="","R",IF('Race results'!$C$32&gt;0,ROUND(AVERAGE('Score Sheet'!$J59:O59),1),ROUND(AVERAGE('Score Sheet'!$I59:O59),1)))</f>
        <v>R</v>
      </c>
      <c r="L59" s="17" t="str">
        <f>IF('Score Sheet'!P59="","R",IF('Race results'!$C$32&gt;0,ROUND(AVERAGE('Score Sheet'!$J59:P59),1),ROUND(AVERAGE('Score Sheet'!$I59:P59),1)))</f>
        <v>R</v>
      </c>
      <c r="M59" s="17" t="str">
        <f>IF('Score Sheet'!Q59="","R",IF('Race results'!$C$32&gt;0,ROUND(AVERAGE('Score Sheet'!$J59:Q59),1),ROUND(AVERAGE('Score Sheet'!$I59:Q59),1)))</f>
        <v>R</v>
      </c>
      <c r="N59" s="17" t="str">
        <f>IF('Score Sheet'!R59="","R",IF('Race results'!$C$32&gt;0,ROUND(AVERAGE('Score Sheet'!$J59:R59),1),ROUND(AVERAGE('Score Sheet'!$I59:R59),1)))</f>
        <v>R</v>
      </c>
      <c r="O59" s="17" t="str">
        <f>IF('Score Sheet'!S59="","R",IF('Race results'!$C$32&gt;0,ROUND(AVERAGE('Score Sheet'!$J59:S59),1),ROUND(AVERAGE('Score Sheet'!$I59:S59),1)))</f>
        <v>R</v>
      </c>
      <c r="P59" s="17" t="str">
        <f>IF('Score Sheet'!T59="","R",IF('Race results'!$C$32&gt;0,ROUND(AVERAGE('Score Sheet'!$J59:T59),1),ROUND(AVERAGE('Score Sheet'!$I59:T59),1)))</f>
        <v>R</v>
      </c>
      <c r="Q59" s="17" t="str">
        <f>IF('Score Sheet'!U59="","R",IF('Race results'!$C$32&gt;0,ROUND(AVERAGE('Score Sheet'!$J59:U59),1),ROUND(AVERAGE('Score Sheet'!$I59:U59),1)))</f>
        <v>R</v>
      </c>
      <c r="R59" s="17" t="str">
        <f>IF('Score Sheet'!V59="","R",IF('Race results'!$C$32&gt;0,ROUND(AVERAGE('Score Sheet'!$J59:V59),1),ROUND(AVERAGE('Score Sheet'!$I59:V59),1)))</f>
        <v>R</v>
      </c>
      <c r="S59" s="17" t="str">
        <f>IF('Score Sheet'!W59="","R",IF('Race results'!$C$32&gt;0,ROUND(AVERAGE('Score Sheet'!$J59:W59),1),ROUND(AVERAGE('Score Sheet'!$I59:W59),1)))</f>
        <v>R</v>
      </c>
      <c r="T59" s="17" t="str">
        <f>IF('Score Sheet'!X59="","R",IF('Race results'!$C$32&gt;0,ROUND(AVERAGE('Score Sheet'!$J59:X59),1),ROUND(AVERAGE('Score Sheet'!$I59:X59),1)))</f>
        <v>R</v>
      </c>
      <c r="U59" s="17" t="str">
        <f>IF('Score Sheet'!Y59="","R",IF('Race results'!$C$32&gt;0,ROUND(AVERAGE('Score Sheet'!$J59:Y59),1),ROUND(AVERAGE('Score Sheet'!$I59:Y59),1)))</f>
        <v>R</v>
      </c>
      <c r="V59" s="17" t="str">
        <f>IF('Score Sheet'!Z59="","R",IF('Race results'!$C$32&gt;0,ROUND(AVERAGE('Score Sheet'!$J59:Z59),1),ROUND(AVERAGE('Score Sheet'!$I59:Z59),1)))</f>
        <v>R</v>
      </c>
      <c r="W59" s="17" t="str">
        <f>IF('Score Sheet'!AA59="","R",IF('Race results'!$C$32&gt;0,ROUND(AVERAGE('Score Sheet'!$J59:AA59),1),ROUND(AVERAGE('Score Sheet'!$I59:AA59),1)))</f>
        <v>R</v>
      </c>
      <c r="X59" s="17" t="str">
        <f>IF('Score Sheet'!AB59="","R",IF('Race results'!$C$32&gt;0,ROUND(AVERAGE('Score Sheet'!$J59:AB59),1),ROUND(AVERAGE('Score Sheet'!$I59:AB59),1)))</f>
        <v>R</v>
      </c>
      <c r="Y59" s="17" t="str">
        <f>IF('Score Sheet'!AC59="","R",IF('Race results'!$C$32&gt;0,ROUND(AVERAGE('Score Sheet'!$J59:AC59),1),ROUND(AVERAGE('Score Sheet'!$I59:AC59),1)))</f>
        <v>R</v>
      </c>
      <c r="Z59" s="17" t="str">
        <f>IF('Score Sheet'!AD59="","R",IF('Race results'!$C$32&gt;0,ROUND(AVERAGE('Score Sheet'!$J59:AD59),1),ROUND(AVERAGE('Score Sheet'!$I59:AD59),1)))</f>
        <v>R</v>
      </c>
      <c r="AA59" s="17" t="str">
        <f>IF('Score Sheet'!AE59="","R",IF('Race results'!$C$32&gt;0,ROUND(AVERAGE('Score Sheet'!$J59:AE59),1),ROUND(AVERAGE('Score Sheet'!$I59:AE59),1)))</f>
        <v>R</v>
      </c>
      <c r="AB59" s="17" t="str">
        <f>IF('Score Sheet'!AF59="","R",IF('Race results'!$C$32&gt;0,ROUND(AVERAGE('Score Sheet'!$J59:AF59),1),ROUND(AVERAGE('Score Sheet'!$I59:AF59),1)))</f>
        <v>R</v>
      </c>
      <c r="AC59" s="17" t="str">
        <f>IF('Score Sheet'!AG59="","R",IF('Race results'!$C$32&gt;0,ROUND(AVERAGE('Score Sheet'!$J59:AG59),1),ROUND(AVERAGE('Score Sheet'!$I59:AG59),1)))</f>
        <v>R</v>
      </c>
      <c r="AD59" s="17" t="str">
        <f>IF('Score Sheet'!AH59="","R",IF('Race results'!$C$32&gt;0,ROUND(AVERAGE('Score Sheet'!$J59:AH59),1),ROUND(AVERAGE('Score Sheet'!$I59:AH59),1)))</f>
        <v>R</v>
      </c>
      <c r="AE59" s="17" t="str">
        <f>IF('Score Sheet'!AI59="","R",IF('Race results'!$C$32&gt;0,ROUND(AVERAGE('Score Sheet'!$J59:AI59),1),ROUND(AVERAGE('Score Sheet'!$I59:AI59),1)))</f>
        <v>R</v>
      </c>
      <c r="AF59" s="17" t="str">
        <f>IF('Score Sheet'!AJ59="","R",IF('Race results'!$C$32&gt;0,ROUND(AVERAGE('Score Sheet'!$J59:AJ59),1),ROUND(AVERAGE('Score Sheet'!$I59:AJ59),1)))</f>
        <v>R</v>
      </c>
      <c r="AG59" s="17" t="str">
        <f>IF('Score Sheet'!AK59="","R",IF('Race results'!$C$32&gt;0,ROUND(AVERAGE('Score Sheet'!$J59:AK59),1),ROUND(AVERAGE('Score Sheet'!$I59:AK59),1)))</f>
        <v>R</v>
      </c>
      <c r="AH59" s="17" t="str">
        <f>IF('Score Sheet'!AL59="","R",IF('Race results'!$C$32&gt;0,ROUND(AVERAGE('Score Sheet'!$J59:AL59),1),ROUND(AVERAGE('Score Sheet'!$I59:AL59),1)))</f>
        <v>R</v>
      </c>
      <c r="AI59" s="17" t="str">
        <f>IF('Score Sheet'!AM59="","R",IF('Race results'!$C$32&gt;0,ROUND(AVERAGE('Score Sheet'!$J59:AM59),1),ROUND(AVERAGE('Score Sheet'!$I59:AM59),1)))</f>
        <v>R</v>
      </c>
      <c r="AJ59" s="17" t="str">
        <f>IF('Score Sheet'!AN59="","R",IF('Race results'!$C$32&gt;0,ROUND(AVERAGE('Score Sheet'!$J59:AN59),1),ROUND(AVERAGE('Score Sheet'!$I59:AN59),1)))</f>
        <v>R</v>
      </c>
      <c r="AK59" s="17" t="str">
        <f>IF('Score Sheet'!AO59="","R",IF('Race results'!$C$32&gt;0,ROUND(AVERAGE('Score Sheet'!$J59:AO59),1),ROUND(AVERAGE('Score Sheet'!$I59:AO59),1)))</f>
        <v>R</v>
      </c>
      <c r="AL59" s="17" t="str">
        <f>IF('Score Sheet'!AP59="","R",IF('Race results'!$C$32&gt;0,ROUND(AVERAGE('Score Sheet'!$J59:AP59),1),ROUND(AVERAGE('Score Sheet'!$I59:AP59),1)))</f>
        <v>R</v>
      </c>
      <c r="AM59" s="17" t="str">
        <f>IF('Score Sheet'!AQ59="","R",IF('Race results'!$C$32&gt;0,ROUND(AVERAGE('Score Sheet'!$J59:AQ59),1),ROUND(AVERAGE('Score Sheet'!$I59:AQ59),1)))</f>
        <v>R</v>
      </c>
      <c r="AN59" s="17" t="str">
        <f>IF('Score Sheet'!AR59="","R",IF('Race results'!$C$32&gt;0,ROUND(AVERAGE('Score Sheet'!$J59:AR59),1),ROUND(AVERAGE('Score Sheet'!$I59:AR59),1)))</f>
        <v>R</v>
      </c>
      <c r="AO59" s="17" t="str">
        <f>IF('Score Sheet'!AS59="","R",IF('Race results'!$C$32&gt;0,ROUND(AVERAGE('Score Sheet'!$J59:AS59),1),ROUND(AVERAGE('Score Sheet'!$I59:AS59),1)))</f>
        <v>R</v>
      </c>
      <c r="AP59" s="17" t="str">
        <f>IF('Score Sheet'!AT59="","R",IF('Race results'!$C$32&gt;0,ROUND(AVERAGE('Score Sheet'!$J59:AT59),1),ROUND(AVERAGE('Score Sheet'!$I59:AT59),1)))</f>
        <v>R</v>
      </c>
      <c r="AQ59" s="17" t="str">
        <f>IF('Score Sheet'!AU59="","R",IF('Race results'!$C$32&gt;0,ROUND(AVERAGE('Score Sheet'!$J59:AU59),1),ROUND(AVERAGE('Score Sheet'!$I59:AU59),1)))</f>
        <v>R</v>
      </c>
      <c r="AR59" s="17" t="str">
        <f>IF('Score Sheet'!AV59="","R",IF('Race results'!$C$32&gt;0,ROUND(AVERAGE('Score Sheet'!$J59:AV59),1),ROUND(AVERAGE('Score Sheet'!$I59:AV59),1)))</f>
        <v>R</v>
      </c>
      <c r="AT59" s="62" t="str">
        <f t="shared" si="0"/>
        <v/>
      </c>
      <c r="AU59" s="17" t="str">
        <f>IF(C59="","",IF('Race results'!$C$7&lt;1, "E", IF('Race results'!$C$32&gt;0,IF(COUNT(AY59:CL59)&lt;1,"R",ROUND(AVERAGE(AY59:CL59),1)),IF(COUNT(AX59:CL59)&lt;1,"R",ROUND(AVERAGE(AX59:CL59),1)))))</f>
        <v/>
      </c>
      <c r="AV59" s="12"/>
      <c r="AX59" s="12" t="str">
        <f t="shared" si="1"/>
        <v/>
      </c>
      <c r="AY59" s="12" t="str">
        <f t="shared" si="2"/>
        <v/>
      </c>
      <c r="AZ59" s="12" t="str">
        <f t="shared" si="3"/>
        <v/>
      </c>
      <c r="BA59" s="12" t="str">
        <f t="shared" si="4"/>
        <v/>
      </c>
      <c r="BB59" s="12" t="str">
        <f t="shared" si="5"/>
        <v/>
      </c>
      <c r="BC59" s="12" t="str">
        <f t="shared" si="6"/>
        <v/>
      </c>
      <c r="BD59" s="12" t="str">
        <f t="shared" si="7"/>
        <v/>
      </c>
      <c r="BE59" s="12" t="str">
        <f t="shared" si="8"/>
        <v/>
      </c>
      <c r="BF59" s="12" t="str">
        <f t="shared" si="9"/>
        <v/>
      </c>
      <c r="BG59" s="12" t="str">
        <f t="shared" si="10"/>
        <v/>
      </c>
      <c r="BH59" s="12" t="str">
        <f t="shared" si="11"/>
        <v/>
      </c>
      <c r="BI59" s="12" t="str">
        <f t="shared" si="12"/>
        <v/>
      </c>
      <c r="BJ59" s="12" t="str">
        <f t="shared" si="13"/>
        <v/>
      </c>
      <c r="BK59" s="12" t="str">
        <f t="shared" si="14"/>
        <v/>
      </c>
      <c r="BL59" s="12" t="str">
        <f t="shared" si="15"/>
        <v/>
      </c>
      <c r="BM59" s="12" t="str">
        <f t="shared" si="16"/>
        <v/>
      </c>
      <c r="BN59" s="12" t="str">
        <f t="shared" si="17"/>
        <v/>
      </c>
      <c r="BO59" s="12" t="str">
        <f t="shared" si="18"/>
        <v/>
      </c>
      <c r="BP59" s="12" t="str">
        <f t="shared" si="19"/>
        <v/>
      </c>
      <c r="BQ59" s="12" t="str">
        <f t="shared" si="20"/>
        <v/>
      </c>
      <c r="BR59" s="12" t="str">
        <f t="shared" si="21"/>
        <v/>
      </c>
      <c r="BS59" s="12" t="str">
        <f t="shared" si="22"/>
        <v/>
      </c>
      <c r="BT59" s="12" t="str">
        <f t="shared" si="23"/>
        <v/>
      </c>
      <c r="BU59" s="12" t="str">
        <f t="shared" si="24"/>
        <v/>
      </c>
      <c r="BV59" s="12" t="str">
        <f t="shared" si="25"/>
        <v/>
      </c>
      <c r="BW59" s="12" t="str">
        <f t="shared" si="26"/>
        <v/>
      </c>
      <c r="BX59" s="12" t="str">
        <f t="shared" si="27"/>
        <v/>
      </c>
      <c r="BY59" s="12" t="str">
        <f t="shared" si="28"/>
        <v/>
      </c>
      <c r="BZ59" s="12" t="str">
        <f t="shared" si="29"/>
        <v/>
      </c>
      <c r="CA59" s="12" t="str">
        <f t="shared" si="30"/>
        <v/>
      </c>
      <c r="CB59" s="12" t="str">
        <f t="shared" si="31"/>
        <v/>
      </c>
      <c r="CC59" s="12" t="str">
        <f t="shared" si="32"/>
        <v/>
      </c>
      <c r="CD59" s="12" t="str">
        <f t="shared" si="33"/>
        <v/>
      </c>
      <c r="CE59" s="12" t="str">
        <f t="shared" si="34"/>
        <v/>
      </c>
      <c r="CF59" s="12" t="str">
        <f t="shared" si="35"/>
        <v/>
      </c>
      <c r="CG59" s="12" t="str">
        <f t="shared" si="36"/>
        <v/>
      </c>
      <c r="CH59" s="12" t="str">
        <f t="shared" si="37"/>
        <v/>
      </c>
      <c r="CI59" s="12" t="str">
        <f t="shared" si="38"/>
        <v/>
      </c>
      <c r="CJ59" s="12" t="str">
        <f t="shared" si="39"/>
        <v/>
      </c>
      <c r="CK59" s="12" t="str">
        <f t="shared" si="40"/>
        <v/>
      </c>
      <c r="CL59" s="12" t="str">
        <f t="shared" si="41"/>
        <v/>
      </c>
    </row>
    <row r="60" spans="2:90">
      <c r="B60" s="12">
        <v>51</v>
      </c>
      <c r="C60" s="62" t="str">
        <f>IF('Score Sheet'!C60="","",'Score Sheet'!C60)</f>
        <v/>
      </c>
      <c r="D60" s="12" t="str">
        <f>'Race results'!$F$159</f>
        <v>DAFT!</v>
      </c>
      <c r="E60" s="12" t="str">
        <f>'Race results'!$F$159</f>
        <v>DAFT!</v>
      </c>
      <c r="F60" s="17" t="str">
        <f>IF('Score Sheet'!J60="","R",IF('Race results'!$C$32&gt;0,'Race results'!$F$159,ROUND(AVERAGE('Score Sheet'!$I60:J60),1)))</f>
        <v>R</v>
      </c>
      <c r="G60" s="17" t="str">
        <f>IF('Score Sheet'!K60="","R",IF('Race results'!$C$32&gt;0,ROUND(AVERAGE('Score Sheet'!$J60:K60),1),ROUND(AVERAGE('Score Sheet'!$I60:K60),1)))</f>
        <v>R</v>
      </c>
      <c r="H60" s="17" t="str">
        <f>IF('Score Sheet'!L60="","R",IF('Race results'!$C$32&gt;0,ROUND(AVERAGE('Score Sheet'!$J60:L60),1),ROUND(AVERAGE('Score Sheet'!$I60:L60),1)))</f>
        <v>R</v>
      </c>
      <c r="I60" s="17" t="str">
        <f>IF('Score Sheet'!M60="","R",IF('Race results'!$C$32&gt;0,ROUND(AVERAGE('Score Sheet'!$J60:M60),1),ROUND(AVERAGE('Score Sheet'!$I60:M60),1)))</f>
        <v>R</v>
      </c>
      <c r="J60" s="17" t="str">
        <f>IF('Score Sheet'!N60="","R",IF('Race results'!$C$32&gt;0,ROUND(AVERAGE('Score Sheet'!$J60:N60),1),ROUND(AVERAGE('Score Sheet'!$I60:N60),1)))</f>
        <v>R</v>
      </c>
      <c r="K60" s="17" t="str">
        <f>IF('Score Sheet'!O60="","R",IF('Race results'!$C$32&gt;0,ROUND(AVERAGE('Score Sheet'!$J60:O60),1),ROUND(AVERAGE('Score Sheet'!$I60:O60),1)))</f>
        <v>R</v>
      </c>
      <c r="L60" s="17" t="str">
        <f>IF('Score Sheet'!P60="","R",IF('Race results'!$C$32&gt;0,ROUND(AVERAGE('Score Sheet'!$J60:P60),1),ROUND(AVERAGE('Score Sheet'!$I60:P60),1)))</f>
        <v>R</v>
      </c>
      <c r="M60" s="17" t="str">
        <f>IF('Score Sheet'!Q60="","R",IF('Race results'!$C$32&gt;0,ROUND(AVERAGE('Score Sheet'!$J60:Q60),1),ROUND(AVERAGE('Score Sheet'!$I60:Q60),1)))</f>
        <v>R</v>
      </c>
      <c r="N60" s="17" t="str">
        <f>IF('Score Sheet'!R60="","R",IF('Race results'!$C$32&gt;0,ROUND(AVERAGE('Score Sheet'!$J60:R60),1),ROUND(AVERAGE('Score Sheet'!$I60:R60),1)))</f>
        <v>R</v>
      </c>
      <c r="O60" s="17" t="str">
        <f>IF('Score Sheet'!S60="","R",IF('Race results'!$C$32&gt;0,ROUND(AVERAGE('Score Sheet'!$J60:S60),1),ROUND(AVERAGE('Score Sheet'!$I60:S60),1)))</f>
        <v>R</v>
      </c>
      <c r="P60" s="17" t="str">
        <f>IF('Score Sheet'!T60="","R",IF('Race results'!$C$32&gt;0,ROUND(AVERAGE('Score Sheet'!$J60:T60),1),ROUND(AVERAGE('Score Sheet'!$I60:T60),1)))</f>
        <v>R</v>
      </c>
      <c r="Q60" s="17" t="str">
        <f>IF('Score Sheet'!U60="","R",IF('Race results'!$C$32&gt;0,ROUND(AVERAGE('Score Sheet'!$J60:U60),1),ROUND(AVERAGE('Score Sheet'!$I60:U60),1)))</f>
        <v>R</v>
      </c>
      <c r="R60" s="17" t="str">
        <f>IF('Score Sheet'!V60="","R",IF('Race results'!$C$32&gt;0,ROUND(AVERAGE('Score Sheet'!$J60:V60),1),ROUND(AVERAGE('Score Sheet'!$I60:V60),1)))</f>
        <v>R</v>
      </c>
      <c r="S60" s="17" t="str">
        <f>IF('Score Sheet'!W60="","R",IF('Race results'!$C$32&gt;0,ROUND(AVERAGE('Score Sheet'!$J60:W60),1),ROUND(AVERAGE('Score Sheet'!$I60:W60),1)))</f>
        <v>R</v>
      </c>
      <c r="T60" s="17" t="str">
        <f>IF('Score Sheet'!X60="","R",IF('Race results'!$C$32&gt;0,ROUND(AVERAGE('Score Sheet'!$J60:X60),1),ROUND(AVERAGE('Score Sheet'!$I60:X60),1)))</f>
        <v>R</v>
      </c>
      <c r="U60" s="17" t="str">
        <f>IF('Score Sheet'!Y60="","R",IF('Race results'!$C$32&gt;0,ROUND(AVERAGE('Score Sheet'!$J60:Y60),1),ROUND(AVERAGE('Score Sheet'!$I60:Y60),1)))</f>
        <v>R</v>
      </c>
      <c r="V60" s="17" t="str">
        <f>IF('Score Sheet'!Z60="","R",IF('Race results'!$C$32&gt;0,ROUND(AVERAGE('Score Sheet'!$J60:Z60),1),ROUND(AVERAGE('Score Sheet'!$I60:Z60),1)))</f>
        <v>R</v>
      </c>
      <c r="W60" s="17" t="str">
        <f>IF('Score Sheet'!AA60="","R",IF('Race results'!$C$32&gt;0,ROUND(AVERAGE('Score Sheet'!$J60:AA60),1),ROUND(AVERAGE('Score Sheet'!$I60:AA60),1)))</f>
        <v>R</v>
      </c>
      <c r="X60" s="17" t="str">
        <f>IF('Score Sheet'!AB60="","R",IF('Race results'!$C$32&gt;0,ROUND(AVERAGE('Score Sheet'!$J60:AB60),1),ROUND(AVERAGE('Score Sheet'!$I60:AB60),1)))</f>
        <v>R</v>
      </c>
      <c r="Y60" s="17" t="str">
        <f>IF('Score Sheet'!AC60="","R",IF('Race results'!$C$32&gt;0,ROUND(AVERAGE('Score Sheet'!$J60:AC60),1),ROUND(AVERAGE('Score Sheet'!$I60:AC60),1)))</f>
        <v>R</v>
      </c>
      <c r="Z60" s="17" t="str">
        <f>IF('Score Sheet'!AD60="","R",IF('Race results'!$C$32&gt;0,ROUND(AVERAGE('Score Sheet'!$J60:AD60),1),ROUND(AVERAGE('Score Sheet'!$I60:AD60),1)))</f>
        <v>R</v>
      </c>
      <c r="AA60" s="17" t="str">
        <f>IF('Score Sheet'!AE60="","R",IF('Race results'!$C$32&gt;0,ROUND(AVERAGE('Score Sheet'!$J60:AE60),1),ROUND(AVERAGE('Score Sheet'!$I60:AE60),1)))</f>
        <v>R</v>
      </c>
      <c r="AB60" s="17" t="str">
        <f>IF('Score Sheet'!AF60="","R",IF('Race results'!$C$32&gt;0,ROUND(AVERAGE('Score Sheet'!$J60:AF60),1),ROUND(AVERAGE('Score Sheet'!$I60:AF60),1)))</f>
        <v>R</v>
      </c>
      <c r="AC60" s="17" t="str">
        <f>IF('Score Sheet'!AG60="","R",IF('Race results'!$C$32&gt;0,ROUND(AVERAGE('Score Sheet'!$J60:AG60),1),ROUND(AVERAGE('Score Sheet'!$I60:AG60),1)))</f>
        <v>R</v>
      </c>
      <c r="AD60" s="17" t="str">
        <f>IF('Score Sheet'!AH60="","R",IF('Race results'!$C$32&gt;0,ROUND(AVERAGE('Score Sheet'!$J60:AH60),1),ROUND(AVERAGE('Score Sheet'!$I60:AH60),1)))</f>
        <v>R</v>
      </c>
      <c r="AE60" s="17" t="str">
        <f>IF('Score Sheet'!AI60="","R",IF('Race results'!$C$32&gt;0,ROUND(AVERAGE('Score Sheet'!$J60:AI60),1),ROUND(AVERAGE('Score Sheet'!$I60:AI60),1)))</f>
        <v>R</v>
      </c>
      <c r="AF60" s="17" t="str">
        <f>IF('Score Sheet'!AJ60="","R",IF('Race results'!$C$32&gt;0,ROUND(AVERAGE('Score Sheet'!$J60:AJ60),1),ROUND(AVERAGE('Score Sheet'!$I60:AJ60),1)))</f>
        <v>R</v>
      </c>
      <c r="AG60" s="17" t="str">
        <f>IF('Score Sheet'!AK60="","R",IF('Race results'!$C$32&gt;0,ROUND(AVERAGE('Score Sheet'!$J60:AK60),1),ROUND(AVERAGE('Score Sheet'!$I60:AK60),1)))</f>
        <v>R</v>
      </c>
      <c r="AH60" s="17" t="str">
        <f>IF('Score Sheet'!AL60="","R",IF('Race results'!$C$32&gt;0,ROUND(AVERAGE('Score Sheet'!$J60:AL60),1),ROUND(AVERAGE('Score Sheet'!$I60:AL60),1)))</f>
        <v>R</v>
      </c>
      <c r="AI60" s="17" t="str">
        <f>IF('Score Sheet'!AM60="","R",IF('Race results'!$C$32&gt;0,ROUND(AVERAGE('Score Sheet'!$J60:AM60),1),ROUND(AVERAGE('Score Sheet'!$I60:AM60),1)))</f>
        <v>R</v>
      </c>
      <c r="AJ60" s="17" t="str">
        <f>IF('Score Sheet'!AN60="","R",IF('Race results'!$C$32&gt;0,ROUND(AVERAGE('Score Sheet'!$J60:AN60),1),ROUND(AVERAGE('Score Sheet'!$I60:AN60),1)))</f>
        <v>R</v>
      </c>
      <c r="AK60" s="17" t="str">
        <f>IF('Score Sheet'!AO60="","R",IF('Race results'!$C$32&gt;0,ROUND(AVERAGE('Score Sheet'!$J60:AO60),1),ROUND(AVERAGE('Score Sheet'!$I60:AO60),1)))</f>
        <v>R</v>
      </c>
      <c r="AL60" s="17" t="str">
        <f>IF('Score Sheet'!AP60="","R",IF('Race results'!$C$32&gt;0,ROUND(AVERAGE('Score Sheet'!$J60:AP60),1),ROUND(AVERAGE('Score Sheet'!$I60:AP60),1)))</f>
        <v>R</v>
      </c>
      <c r="AM60" s="17" t="str">
        <f>IF('Score Sheet'!AQ60="","R",IF('Race results'!$C$32&gt;0,ROUND(AVERAGE('Score Sheet'!$J60:AQ60),1),ROUND(AVERAGE('Score Sheet'!$I60:AQ60),1)))</f>
        <v>R</v>
      </c>
      <c r="AN60" s="17" t="str">
        <f>IF('Score Sheet'!AR60="","R",IF('Race results'!$C$32&gt;0,ROUND(AVERAGE('Score Sheet'!$J60:AR60),1),ROUND(AVERAGE('Score Sheet'!$I60:AR60),1)))</f>
        <v>R</v>
      </c>
      <c r="AO60" s="17" t="str">
        <f>IF('Score Sheet'!AS60="","R",IF('Race results'!$C$32&gt;0,ROUND(AVERAGE('Score Sheet'!$J60:AS60),1),ROUND(AVERAGE('Score Sheet'!$I60:AS60),1)))</f>
        <v>R</v>
      </c>
      <c r="AP60" s="17" t="str">
        <f>IF('Score Sheet'!AT60="","R",IF('Race results'!$C$32&gt;0,ROUND(AVERAGE('Score Sheet'!$J60:AT60),1),ROUND(AVERAGE('Score Sheet'!$I60:AT60),1)))</f>
        <v>R</v>
      </c>
      <c r="AQ60" s="17" t="str">
        <f>IF('Score Sheet'!AU60="","R",IF('Race results'!$C$32&gt;0,ROUND(AVERAGE('Score Sheet'!$J60:AU60),1),ROUND(AVERAGE('Score Sheet'!$I60:AU60),1)))</f>
        <v>R</v>
      </c>
      <c r="AR60" s="17" t="str">
        <f>IF('Score Sheet'!AV60="","R",IF('Race results'!$C$32&gt;0,ROUND(AVERAGE('Score Sheet'!$J60:AV60),1),ROUND(AVERAGE('Score Sheet'!$I60:AV60),1)))</f>
        <v>R</v>
      </c>
      <c r="AT60" s="62" t="str">
        <f t="shared" si="0"/>
        <v/>
      </c>
      <c r="AU60" s="17" t="str">
        <f>IF(C60="","",IF('Race results'!$C$7&lt;1, "E", IF('Race results'!$C$32&gt;0,IF(COUNT(AY60:CL60)&lt;1,"R",ROUND(AVERAGE(AY60:CL60),1)),IF(COUNT(AX60:CL60)&lt;1,"R",ROUND(AVERAGE(AX60:CL60),1)))))</f>
        <v/>
      </c>
      <c r="AV60" s="12"/>
      <c r="AX60" s="12" t="str">
        <f t="shared" si="1"/>
        <v/>
      </c>
      <c r="AY60" s="12" t="str">
        <f t="shared" si="2"/>
        <v/>
      </c>
      <c r="AZ60" s="12" t="str">
        <f t="shared" si="3"/>
        <v/>
      </c>
      <c r="BA60" s="12" t="str">
        <f t="shared" si="4"/>
        <v/>
      </c>
      <c r="BB60" s="12" t="str">
        <f t="shared" si="5"/>
        <v/>
      </c>
      <c r="BC60" s="12" t="str">
        <f t="shared" si="6"/>
        <v/>
      </c>
      <c r="BD60" s="12" t="str">
        <f t="shared" si="7"/>
        <v/>
      </c>
      <c r="BE60" s="12" t="str">
        <f t="shared" si="8"/>
        <v/>
      </c>
      <c r="BF60" s="12" t="str">
        <f t="shared" si="9"/>
        <v/>
      </c>
      <c r="BG60" s="12" t="str">
        <f t="shared" si="10"/>
        <v/>
      </c>
      <c r="BH60" s="12" t="str">
        <f t="shared" si="11"/>
        <v/>
      </c>
      <c r="BI60" s="12" t="str">
        <f t="shared" si="12"/>
        <v/>
      </c>
      <c r="BJ60" s="12" t="str">
        <f t="shared" si="13"/>
        <v/>
      </c>
      <c r="BK60" s="12" t="str">
        <f t="shared" si="14"/>
        <v/>
      </c>
      <c r="BL60" s="12" t="str">
        <f t="shared" si="15"/>
        <v/>
      </c>
      <c r="BM60" s="12" t="str">
        <f t="shared" si="16"/>
        <v/>
      </c>
      <c r="BN60" s="12" t="str">
        <f t="shared" si="17"/>
        <v/>
      </c>
      <c r="BO60" s="12" t="str">
        <f t="shared" si="18"/>
        <v/>
      </c>
      <c r="BP60" s="12" t="str">
        <f t="shared" si="19"/>
        <v/>
      </c>
      <c r="BQ60" s="12" t="str">
        <f t="shared" si="20"/>
        <v/>
      </c>
      <c r="BR60" s="12" t="str">
        <f t="shared" si="21"/>
        <v/>
      </c>
      <c r="BS60" s="12" t="str">
        <f t="shared" si="22"/>
        <v/>
      </c>
      <c r="BT60" s="12" t="str">
        <f t="shared" si="23"/>
        <v/>
      </c>
      <c r="BU60" s="12" t="str">
        <f t="shared" si="24"/>
        <v/>
      </c>
      <c r="BV60" s="12" t="str">
        <f t="shared" si="25"/>
        <v/>
      </c>
      <c r="BW60" s="12" t="str">
        <f t="shared" si="26"/>
        <v/>
      </c>
      <c r="BX60" s="12" t="str">
        <f t="shared" si="27"/>
        <v/>
      </c>
      <c r="BY60" s="12" t="str">
        <f t="shared" si="28"/>
        <v/>
      </c>
      <c r="BZ60" s="12" t="str">
        <f t="shared" si="29"/>
        <v/>
      </c>
      <c r="CA60" s="12" t="str">
        <f t="shared" si="30"/>
        <v/>
      </c>
      <c r="CB60" s="12" t="str">
        <f t="shared" si="31"/>
        <v/>
      </c>
      <c r="CC60" s="12" t="str">
        <f t="shared" si="32"/>
        <v/>
      </c>
      <c r="CD60" s="12" t="str">
        <f t="shared" si="33"/>
        <v/>
      </c>
      <c r="CE60" s="12" t="str">
        <f t="shared" si="34"/>
        <v/>
      </c>
      <c r="CF60" s="12" t="str">
        <f t="shared" si="35"/>
        <v/>
      </c>
      <c r="CG60" s="12" t="str">
        <f t="shared" si="36"/>
        <v/>
      </c>
      <c r="CH60" s="12" t="str">
        <f t="shared" si="37"/>
        <v/>
      </c>
      <c r="CI60" s="12" t="str">
        <f t="shared" si="38"/>
        <v/>
      </c>
      <c r="CJ60" s="12" t="str">
        <f t="shared" si="39"/>
        <v/>
      </c>
      <c r="CK60" s="12" t="str">
        <f t="shared" si="40"/>
        <v/>
      </c>
      <c r="CL60" s="12" t="str">
        <f t="shared" si="41"/>
        <v/>
      </c>
    </row>
    <row r="61" spans="2:90">
      <c r="B61" s="12">
        <v>52</v>
      </c>
      <c r="C61" s="62" t="str">
        <f>IF('Score Sheet'!C61="","",'Score Sheet'!C61)</f>
        <v/>
      </c>
      <c r="D61" s="12" t="str">
        <f>'Race results'!$F$159</f>
        <v>DAFT!</v>
      </c>
      <c r="E61" s="12" t="str">
        <f>'Race results'!$F$159</f>
        <v>DAFT!</v>
      </c>
      <c r="F61" s="17" t="str">
        <f>IF('Score Sheet'!J61="","R",IF('Race results'!$C$32&gt;0,'Race results'!$F$159,ROUND(AVERAGE('Score Sheet'!$I61:J61),1)))</f>
        <v>R</v>
      </c>
      <c r="G61" s="17" t="str">
        <f>IF('Score Sheet'!K61="","R",IF('Race results'!$C$32&gt;0,ROUND(AVERAGE('Score Sheet'!$J61:K61),1),ROUND(AVERAGE('Score Sheet'!$I61:K61),1)))</f>
        <v>R</v>
      </c>
      <c r="H61" s="17" t="str">
        <f>IF('Score Sheet'!L61="","R",IF('Race results'!$C$32&gt;0,ROUND(AVERAGE('Score Sheet'!$J61:L61),1),ROUND(AVERAGE('Score Sheet'!$I61:L61),1)))</f>
        <v>R</v>
      </c>
      <c r="I61" s="17" t="str">
        <f>IF('Score Sheet'!M61="","R",IF('Race results'!$C$32&gt;0,ROUND(AVERAGE('Score Sheet'!$J61:M61),1),ROUND(AVERAGE('Score Sheet'!$I61:M61),1)))</f>
        <v>R</v>
      </c>
      <c r="J61" s="17" t="str">
        <f>IF('Score Sheet'!N61="","R",IF('Race results'!$C$32&gt;0,ROUND(AVERAGE('Score Sheet'!$J61:N61),1),ROUND(AVERAGE('Score Sheet'!$I61:N61),1)))</f>
        <v>R</v>
      </c>
      <c r="K61" s="17" t="str">
        <f>IF('Score Sheet'!O61="","R",IF('Race results'!$C$32&gt;0,ROUND(AVERAGE('Score Sheet'!$J61:O61),1),ROUND(AVERAGE('Score Sheet'!$I61:O61),1)))</f>
        <v>R</v>
      </c>
      <c r="L61" s="17" t="str">
        <f>IF('Score Sheet'!P61="","R",IF('Race results'!$C$32&gt;0,ROUND(AVERAGE('Score Sheet'!$J61:P61),1),ROUND(AVERAGE('Score Sheet'!$I61:P61),1)))</f>
        <v>R</v>
      </c>
      <c r="M61" s="17" t="str">
        <f>IF('Score Sheet'!Q61="","R",IF('Race results'!$C$32&gt;0,ROUND(AVERAGE('Score Sheet'!$J61:Q61),1),ROUND(AVERAGE('Score Sheet'!$I61:Q61),1)))</f>
        <v>R</v>
      </c>
      <c r="N61" s="17" t="str">
        <f>IF('Score Sheet'!R61="","R",IF('Race results'!$C$32&gt;0,ROUND(AVERAGE('Score Sheet'!$J61:R61),1),ROUND(AVERAGE('Score Sheet'!$I61:R61),1)))</f>
        <v>R</v>
      </c>
      <c r="O61" s="17" t="str">
        <f>IF('Score Sheet'!S61="","R",IF('Race results'!$C$32&gt;0,ROUND(AVERAGE('Score Sheet'!$J61:S61),1),ROUND(AVERAGE('Score Sheet'!$I61:S61),1)))</f>
        <v>R</v>
      </c>
      <c r="P61" s="17" t="str">
        <f>IF('Score Sheet'!T61="","R",IF('Race results'!$C$32&gt;0,ROUND(AVERAGE('Score Sheet'!$J61:T61),1),ROUND(AVERAGE('Score Sheet'!$I61:T61),1)))</f>
        <v>R</v>
      </c>
      <c r="Q61" s="17" t="str">
        <f>IF('Score Sheet'!U61="","R",IF('Race results'!$C$32&gt;0,ROUND(AVERAGE('Score Sheet'!$J61:U61),1),ROUND(AVERAGE('Score Sheet'!$I61:U61),1)))</f>
        <v>R</v>
      </c>
      <c r="R61" s="17" t="str">
        <f>IF('Score Sheet'!V61="","R",IF('Race results'!$C$32&gt;0,ROUND(AVERAGE('Score Sheet'!$J61:V61),1),ROUND(AVERAGE('Score Sheet'!$I61:V61),1)))</f>
        <v>R</v>
      </c>
      <c r="S61" s="17" t="str">
        <f>IF('Score Sheet'!W61="","R",IF('Race results'!$C$32&gt;0,ROUND(AVERAGE('Score Sheet'!$J61:W61),1),ROUND(AVERAGE('Score Sheet'!$I61:W61),1)))</f>
        <v>R</v>
      </c>
      <c r="T61" s="17" t="str">
        <f>IF('Score Sheet'!X61="","R",IF('Race results'!$C$32&gt;0,ROUND(AVERAGE('Score Sheet'!$J61:X61),1),ROUND(AVERAGE('Score Sheet'!$I61:X61),1)))</f>
        <v>R</v>
      </c>
      <c r="U61" s="17" t="str">
        <f>IF('Score Sheet'!Y61="","R",IF('Race results'!$C$32&gt;0,ROUND(AVERAGE('Score Sheet'!$J61:Y61),1),ROUND(AVERAGE('Score Sheet'!$I61:Y61),1)))</f>
        <v>R</v>
      </c>
      <c r="V61" s="17" t="str">
        <f>IF('Score Sheet'!Z61="","R",IF('Race results'!$C$32&gt;0,ROUND(AVERAGE('Score Sheet'!$J61:Z61),1),ROUND(AVERAGE('Score Sheet'!$I61:Z61),1)))</f>
        <v>R</v>
      </c>
      <c r="W61" s="17" t="str">
        <f>IF('Score Sheet'!AA61="","R",IF('Race results'!$C$32&gt;0,ROUND(AVERAGE('Score Sheet'!$J61:AA61),1),ROUND(AVERAGE('Score Sheet'!$I61:AA61),1)))</f>
        <v>R</v>
      </c>
      <c r="X61" s="17" t="str">
        <f>IF('Score Sheet'!AB61="","R",IF('Race results'!$C$32&gt;0,ROUND(AVERAGE('Score Sheet'!$J61:AB61),1),ROUND(AVERAGE('Score Sheet'!$I61:AB61),1)))</f>
        <v>R</v>
      </c>
      <c r="Y61" s="17" t="str">
        <f>IF('Score Sheet'!AC61="","R",IF('Race results'!$C$32&gt;0,ROUND(AVERAGE('Score Sheet'!$J61:AC61),1),ROUND(AVERAGE('Score Sheet'!$I61:AC61),1)))</f>
        <v>R</v>
      </c>
      <c r="Z61" s="17" t="str">
        <f>IF('Score Sheet'!AD61="","R",IF('Race results'!$C$32&gt;0,ROUND(AVERAGE('Score Sheet'!$J61:AD61),1),ROUND(AVERAGE('Score Sheet'!$I61:AD61),1)))</f>
        <v>R</v>
      </c>
      <c r="AA61" s="17" t="str">
        <f>IF('Score Sheet'!AE61="","R",IF('Race results'!$C$32&gt;0,ROUND(AVERAGE('Score Sheet'!$J61:AE61),1),ROUND(AVERAGE('Score Sheet'!$I61:AE61),1)))</f>
        <v>R</v>
      </c>
      <c r="AB61" s="17" t="str">
        <f>IF('Score Sheet'!AF61="","R",IF('Race results'!$C$32&gt;0,ROUND(AVERAGE('Score Sheet'!$J61:AF61),1),ROUND(AVERAGE('Score Sheet'!$I61:AF61),1)))</f>
        <v>R</v>
      </c>
      <c r="AC61" s="17" t="str">
        <f>IF('Score Sheet'!AG61="","R",IF('Race results'!$C$32&gt;0,ROUND(AVERAGE('Score Sheet'!$J61:AG61),1),ROUND(AVERAGE('Score Sheet'!$I61:AG61),1)))</f>
        <v>R</v>
      </c>
      <c r="AD61" s="17" t="str">
        <f>IF('Score Sheet'!AH61="","R",IF('Race results'!$C$32&gt;0,ROUND(AVERAGE('Score Sheet'!$J61:AH61),1),ROUND(AVERAGE('Score Sheet'!$I61:AH61),1)))</f>
        <v>R</v>
      </c>
      <c r="AE61" s="17" t="str">
        <f>IF('Score Sheet'!AI61="","R",IF('Race results'!$C$32&gt;0,ROUND(AVERAGE('Score Sheet'!$J61:AI61),1),ROUND(AVERAGE('Score Sheet'!$I61:AI61),1)))</f>
        <v>R</v>
      </c>
      <c r="AF61" s="17" t="str">
        <f>IF('Score Sheet'!AJ61="","R",IF('Race results'!$C$32&gt;0,ROUND(AVERAGE('Score Sheet'!$J61:AJ61),1),ROUND(AVERAGE('Score Sheet'!$I61:AJ61),1)))</f>
        <v>R</v>
      </c>
      <c r="AG61" s="17" t="str">
        <f>IF('Score Sheet'!AK61="","R",IF('Race results'!$C$32&gt;0,ROUND(AVERAGE('Score Sheet'!$J61:AK61),1),ROUND(AVERAGE('Score Sheet'!$I61:AK61),1)))</f>
        <v>R</v>
      </c>
      <c r="AH61" s="17" t="str">
        <f>IF('Score Sheet'!AL61="","R",IF('Race results'!$C$32&gt;0,ROUND(AVERAGE('Score Sheet'!$J61:AL61),1),ROUND(AVERAGE('Score Sheet'!$I61:AL61),1)))</f>
        <v>R</v>
      </c>
      <c r="AI61" s="17" t="str">
        <f>IF('Score Sheet'!AM61="","R",IF('Race results'!$C$32&gt;0,ROUND(AVERAGE('Score Sheet'!$J61:AM61),1),ROUND(AVERAGE('Score Sheet'!$I61:AM61),1)))</f>
        <v>R</v>
      </c>
      <c r="AJ61" s="17" t="str">
        <f>IF('Score Sheet'!AN61="","R",IF('Race results'!$C$32&gt;0,ROUND(AVERAGE('Score Sheet'!$J61:AN61),1),ROUND(AVERAGE('Score Sheet'!$I61:AN61),1)))</f>
        <v>R</v>
      </c>
      <c r="AK61" s="17" t="str">
        <f>IF('Score Sheet'!AO61="","R",IF('Race results'!$C$32&gt;0,ROUND(AVERAGE('Score Sheet'!$J61:AO61),1),ROUND(AVERAGE('Score Sheet'!$I61:AO61),1)))</f>
        <v>R</v>
      </c>
      <c r="AL61" s="17" t="str">
        <f>IF('Score Sheet'!AP61="","R",IF('Race results'!$C$32&gt;0,ROUND(AVERAGE('Score Sheet'!$J61:AP61),1),ROUND(AVERAGE('Score Sheet'!$I61:AP61),1)))</f>
        <v>R</v>
      </c>
      <c r="AM61" s="17" t="str">
        <f>IF('Score Sheet'!AQ61="","R",IF('Race results'!$C$32&gt;0,ROUND(AVERAGE('Score Sheet'!$J61:AQ61),1),ROUND(AVERAGE('Score Sheet'!$I61:AQ61),1)))</f>
        <v>R</v>
      </c>
      <c r="AN61" s="17" t="str">
        <f>IF('Score Sheet'!AR61="","R",IF('Race results'!$C$32&gt;0,ROUND(AVERAGE('Score Sheet'!$J61:AR61),1),ROUND(AVERAGE('Score Sheet'!$I61:AR61),1)))</f>
        <v>R</v>
      </c>
      <c r="AO61" s="17" t="str">
        <f>IF('Score Sheet'!AS61="","R",IF('Race results'!$C$32&gt;0,ROUND(AVERAGE('Score Sheet'!$J61:AS61),1),ROUND(AVERAGE('Score Sheet'!$I61:AS61),1)))</f>
        <v>R</v>
      </c>
      <c r="AP61" s="17" t="str">
        <f>IF('Score Sheet'!AT61="","R",IF('Race results'!$C$32&gt;0,ROUND(AVERAGE('Score Sheet'!$J61:AT61),1),ROUND(AVERAGE('Score Sheet'!$I61:AT61),1)))</f>
        <v>R</v>
      </c>
      <c r="AQ61" s="17" t="str">
        <f>IF('Score Sheet'!AU61="","R",IF('Race results'!$C$32&gt;0,ROUND(AVERAGE('Score Sheet'!$J61:AU61),1),ROUND(AVERAGE('Score Sheet'!$I61:AU61),1)))</f>
        <v>R</v>
      </c>
      <c r="AR61" s="17" t="str">
        <f>IF('Score Sheet'!AV61="","R",IF('Race results'!$C$32&gt;0,ROUND(AVERAGE('Score Sheet'!$J61:AV61),1),ROUND(AVERAGE('Score Sheet'!$I61:AV61),1)))</f>
        <v>R</v>
      </c>
      <c r="AT61" s="62" t="str">
        <f t="shared" si="0"/>
        <v/>
      </c>
      <c r="AU61" s="17" t="str">
        <f>IF(C61="","",IF('Race results'!$C$7&lt;1, "E", IF('Race results'!$C$32&gt;0,IF(COUNT(AY61:CL61)&lt;1,"R",ROUND(AVERAGE(AY61:CL61),1)),IF(COUNT(AX61:CL61)&lt;1,"R",ROUND(AVERAGE(AX61:CL61),1)))))</f>
        <v/>
      </c>
      <c r="AV61" s="12"/>
      <c r="AX61" s="12" t="str">
        <f t="shared" si="1"/>
        <v/>
      </c>
      <c r="AY61" s="12" t="str">
        <f t="shared" si="2"/>
        <v/>
      </c>
      <c r="AZ61" s="12" t="str">
        <f t="shared" si="3"/>
        <v/>
      </c>
      <c r="BA61" s="12" t="str">
        <f t="shared" si="4"/>
        <v/>
      </c>
      <c r="BB61" s="12" t="str">
        <f t="shared" si="5"/>
        <v/>
      </c>
      <c r="BC61" s="12" t="str">
        <f t="shared" si="6"/>
        <v/>
      </c>
      <c r="BD61" s="12" t="str">
        <f t="shared" si="7"/>
        <v/>
      </c>
      <c r="BE61" s="12" t="str">
        <f t="shared" si="8"/>
        <v/>
      </c>
      <c r="BF61" s="12" t="str">
        <f t="shared" si="9"/>
        <v/>
      </c>
      <c r="BG61" s="12" t="str">
        <f t="shared" si="10"/>
        <v/>
      </c>
      <c r="BH61" s="12" t="str">
        <f t="shared" si="11"/>
        <v/>
      </c>
      <c r="BI61" s="12" t="str">
        <f t="shared" si="12"/>
        <v/>
      </c>
      <c r="BJ61" s="12" t="str">
        <f t="shared" si="13"/>
        <v/>
      </c>
      <c r="BK61" s="12" t="str">
        <f t="shared" si="14"/>
        <v/>
      </c>
      <c r="BL61" s="12" t="str">
        <f t="shared" si="15"/>
        <v/>
      </c>
      <c r="BM61" s="12" t="str">
        <f t="shared" si="16"/>
        <v/>
      </c>
      <c r="BN61" s="12" t="str">
        <f t="shared" si="17"/>
        <v/>
      </c>
      <c r="BO61" s="12" t="str">
        <f t="shared" si="18"/>
        <v/>
      </c>
      <c r="BP61" s="12" t="str">
        <f t="shared" si="19"/>
        <v/>
      </c>
      <c r="BQ61" s="12" t="str">
        <f t="shared" si="20"/>
        <v/>
      </c>
      <c r="BR61" s="12" t="str">
        <f t="shared" si="21"/>
        <v/>
      </c>
      <c r="BS61" s="12" t="str">
        <f t="shared" si="22"/>
        <v/>
      </c>
      <c r="BT61" s="12" t="str">
        <f t="shared" si="23"/>
        <v/>
      </c>
      <c r="BU61" s="12" t="str">
        <f t="shared" si="24"/>
        <v/>
      </c>
      <c r="BV61" s="12" t="str">
        <f t="shared" si="25"/>
        <v/>
      </c>
      <c r="BW61" s="12" t="str">
        <f t="shared" si="26"/>
        <v/>
      </c>
      <c r="BX61" s="12" t="str">
        <f t="shared" si="27"/>
        <v/>
      </c>
      <c r="BY61" s="12" t="str">
        <f t="shared" si="28"/>
        <v/>
      </c>
      <c r="BZ61" s="12" t="str">
        <f t="shared" si="29"/>
        <v/>
      </c>
      <c r="CA61" s="12" t="str">
        <f t="shared" si="30"/>
        <v/>
      </c>
      <c r="CB61" s="12" t="str">
        <f t="shared" si="31"/>
        <v/>
      </c>
      <c r="CC61" s="12" t="str">
        <f t="shared" si="32"/>
        <v/>
      </c>
      <c r="CD61" s="12" t="str">
        <f t="shared" si="33"/>
        <v/>
      </c>
      <c r="CE61" s="12" t="str">
        <f t="shared" si="34"/>
        <v/>
      </c>
      <c r="CF61" s="12" t="str">
        <f t="shared" si="35"/>
        <v/>
      </c>
      <c r="CG61" s="12" t="str">
        <f t="shared" si="36"/>
        <v/>
      </c>
      <c r="CH61" s="12" t="str">
        <f t="shared" si="37"/>
        <v/>
      </c>
      <c r="CI61" s="12" t="str">
        <f t="shared" si="38"/>
        <v/>
      </c>
      <c r="CJ61" s="12" t="str">
        <f t="shared" si="39"/>
        <v/>
      </c>
      <c r="CK61" s="12" t="str">
        <f t="shared" si="40"/>
        <v/>
      </c>
      <c r="CL61" s="12" t="str">
        <f t="shared" si="41"/>
        <v/>
      </c>
    </row>
    <row r="62" spans="2:90">
      <c r="B62" s="12">
        <v>53</v>
      </c>
      <c r="C62" s="62" t="str">
        <f>IF('Score Sheet'!C62="","",'Score Sheet'!C62)</f>
        <v/>
      </c>
      <c r="D62" s="12" t="str">
        <f>'Race results'!$F$159</f>
        <v>DAFT!</v>
      </c>
      <c r="E62" s="12" t="str">
        <f>'Race results'!$F$159</f>
        <v>DAFT!</v>
      </c>
      <c r="F62" s="17" t="str">
        <f>IF('Score Sheet'!J62="","R",IF('Race results'!$C$32&gt;0,'Race results'!$F$159,ROUND(AVERAGE('Score Sheet'!$I62:J62),1)))</f>
        <v>R</v>
      </c>
      <c r="G62" s="17" t="str">
        <f>IF('Score Sheet'!K62="","R",IF('Race results'!$C$32&gt;0,ROUND(AVERAGE('Score Sheet'!$J62:K62),1),ROUND(AVERAGE('Score Sheet'!$I62:K62),1)))</f>
        <v>R</v>
      </c>
      <c r="H62" s="17" t="str">
        <f>IF('Score Sheet'!L62="","R",IF('Race results'!$C$32&gt;0,ROUND(AVERAGE('Score Sheet'!$J62:L62),1),ROUND(AVERAGE('Score Sheet'!$I62:L62),1)))</f>
        <v>R</v>
      </c>
      <c r="I62" s="17" t="str">
        <f>IF('Score Sheet'!M62="","R",IF('Race results'!$C$32&gt;0,ROUND(AVERAGE('Score Sheet'!$J62:M62),1),ROUND(AVERAGE('Score Sheet'!$I62:M62),1)))</f>
        <v>R</v>
      </c>
      <c r="J62" s="17" t="str">
        <f>IF('Score Sheet'!N62="","R",IF('Race results'!$C$32&gt;0,ROUND(AVERAGE('Score Sheet'!$J62:N62),1),ROUND(AVERAGE('Score Sheet'!$I62:N62),1)))</f>
        <v>R</v>
      </c>
      <c r="K62" s="17" t="str">
        <f>IF('Score Sheet'!O62="","R",IF('Race results'!$C$32&gt;0,ROUND(AVERAGE('Score Sheet'!$J62:O62),1),ROUND(AVERAGE('Score Sheet'!$I62:O62),1)))</f>
        <v>R</v>
      </c>
      <c r="L62" s="17" t="str">
        <f>IF('Score Sheet'!P62="","R",IF('Race results'!$C$32&gt;0,ROUND(AVERAGE('Score Sheet'!$J62:P62),1),ROUND(AVERAGE('Score Sheet'!$I62:P62),1)))</f>
        <v>R</v>
      </c>
      <c r="M62" s="17" t="str">
        <f>IF('Score Sheet'!Q62="","R",IF('Race results'!$C$32&gt;0,ROUND(AVERAGE('Score Sheet'!$J62:Q62),1),ROUND(AVERAGE('Score Sheet'!$I62:Q62),1)))</f>
        <v>R</v>
      </c>
      <c r="N62" s="17" t="str">
        <f>IF('Score Sheet'!R62="","R",IF('Race results'!$C$32&gt;0,ROUND(AVERAGE('Score Sheet'!$J62:R62),1),ROUND(AVERAGE('Score Sheet'!$I62:R62),1)))</f>
        <v>R</v>
      </c>
      <c r="O62" s="17" t="str">
        <f>IF('Score Sheet'!S62="","R",IF('Race results'!$C$32&gt;0,ROUND(AVERAGE('Score Sheet'!$J62:S62),1),ROUND(AVERAGE('Score Sheet'!$I62:S62),1)))</f>
        <v>R</v>
      </c>
      <c r="P62" s="17" t="str">
        <f>IF('Score Sheet'!T62="","R",IF('Race results'!$C$32&gt;0,ROUND(AVERAGE('Score Sheet'!$J62:T62),1),ROUND(AVERAGE('Score Sheet'!$I62:T62),1)))</f>
        <v>R</v>
      </c>
      <c r="Q62" s="17" t="str">
        <f>IF('Score Sheet'!U62="","R",IF('Race results'!$C$32&gt;0,ROUND(AVERAGE('Score Sheet'!$J62:U62),1),ROUND(AVERAGE('Score Sheet'!$I62:U62),1)))</f>
        <v>R</v>
      </c>
      <c r="R62" s="17" t="str">
        <f>IF('Score Sheet'!V62="","R",IF('Race results'!$C$32&gt;0,ROUND(AVERAGE('Score Sheet'!$J62:V62),1),ROUND(AVERAGE('Score Sheet'!$I62:V62),1)))</f>
        <v>R</v>
      </c>
      <c r="S62" s="17" t="str">
        <f>IF('Score Sheet'!W62="","R",IF('Race results'!$C$32&gt;0,ROUND(AVERAGE('Score Sheet'!$J62:W62),1),ROUND(AVERAGE('Score Sheet'!$I62:W62),1)))</f>
        <v>R</v>
      </c>
      <c r="T62" s="17" t="str">
        <f>IF('Score Sheet'!X62="","R",IF('Race results'!$C$32&gt;0,ROUND(AVERAGE('Score Sheet'!$J62:X62),1),ROUND(AVERAGE('Score Sheet'!$I62:X62),1)))</f>
        <v>R</v>
      </c>
      <c r="U62" s="17" t="str">
        <f>IF('Score Sheet'!Y62="","R",IF('Race results'!$C$32&gt;0,ROUND(AVERAGE('Score Sheet'!$J62:Y62),1),ROUND(AVERAGE('Score Sheet'!$I62:Y62),1)))</f>
        <v>R</v>
      </c>
      <c r="V62" s="17" t="str">
        <f>IF('Score Sheet'!Z62="","R",IF('Race results'!$C$32&gt;0,ROUND(AVERAGE('Score Sheet'!$J62:Z62),1),ROUND(AVERAGE('Score Sheet'!$I62:Z62),1)))</f>
        <v>R</v>
      </c>
      <c r="W62" s="17" t="str">
        <f>IF('Score Sheet'!AA62="","R",IF('Race results'!$C$32&gt;0,ROUND(AVERAGE('Score Sheet'!$J62:AA62),1),ROUND(AVERAGE('Score Sheet'!$I62:AA62),1)))</f>
        <v>R</v>
      </c>
      <c r="X62" s="17" t="str">
        <f>IF('Score Sheet'!AB62="","R",IF('Race results'!$C$32&gt;0,ROUND(AVERAGE('Score Sheet'!$J62:AB62),1),ROUND(AVERAGE('Score Sheet'!$I62:AB62),1)))</f>
        <v>R</v>
      </c>
      <c r="Y62" s="17" t="str">
        <f>IF('Score Sheet'!AC62="","R",IF('Race results'!$C$32&gt;0,ROUND(AVERAGE('Score Sheet'!$J62:AC62),1),ROUND(AVERAGE('Score Sheet'!$I62:AC62),1)))</f>
        <v>R</v>
      </c>
      <c r="Z62" s="17" t="str">
        <f>IF('Score Sheet'!AD62="","R",IF('Race results'!$C$32&gt;0,ROUND(AVERAGE('Score Sheet'!$J62:AD62),1),ROUND(AVERAGE('Score Sheet'!$I62:AD62),1)))</f>
        <v>R</v>
      </c>
      <c r="AA62" s="17" t="str">
        <f>IF('Score Sheet'!AE62="","R",IF('Race results'!$C$32&gt;0,ROUND(AVERAGE('Score Sheet'!$J62:AE62),1),ROUND(AVERAGE('Score Sheet'!$I62:AE62),1)))</f>
        <v>R</v>
      </c>
      <c r="AB62" s="17" t="str">
        <f>IF('Score Sheet'!AF62="","R",IF('Race results'!$C$32&gt;0,ROUND(AVERAGE('Score Sheet'!$J62:AF62),1),ROUND(AVERAGE('Score Sheet'!$I62:AF62),1)))</f>
        <v>R</v>
      </c>
      <c r="AC62" s="17" t="str">
        <f>IF('Score Sheet'!AG62="","R",IF('Race results'!$C$32&gt;0,ROUND(AVERAGE('Score Sheet'!$J62:AG62),1),ROUND(AVERAGE('Score Sheet'!$I62:AG62),1)))</f>
        <v>R</v>
      </c>
      <c r="AD62" s="17" t="str">
        <f>IF('Score Sheet'!AH62="","R",IF('Race results'!$C$32&gt;0,ROUND(AVERAGE('Score Sheet'!$J62:AH62),1),ROUND(AVERAGE('Score Sheet'!$I62:AH62),1)))</f>
        <v>R</v>
      </c>
      <c r="AE62" s="17" t="str">
        <f>IF('Score Sheet'!AI62="","R",IF('Race results'!$C$32&gt;0,ROUND(AVERAGE('Score Sheet'!$J62:AI62),1),ROUND(AVERAGE('Score Sheet'!$I62:AI62),1)))</f>
        <v>R</v>
      </c>
      <c r="AF62" s="17" t="str">
        <f>IF('Score Sheet'!AJ62="","R",IF('Race results'!$C$32&gt;0,ROUND(AVERAGE('Score Sheet'!$J62:AJ62),1),ROUND(AVERAGE('Score Sheet'!$I62:AJ62),1)))</f>
        <v>R</v>
      </c>
      <c r="AG62" s="17" t="str">
        <f>IF('Score Sheet'!AK62="","R",IF('Race results'!$C$32&gt;0,ROUND(AVERAGE('Score Sheet'!$J62:AK62),1),ROUND(AVERAGE('Score Sheet'!$I62:AK62),1)))</f>
        <v>R</v>
      </c>
      <c r="AH62" s="17" t="str">
        <f>IF('Score Sheet'!AL62="","R",IF('Race results'!$C$32&gt;0,ROUND(AVERAGE('Score Sheet'!$J62:AL62),1),ROUND(AVERAGE('Score Sheet'!$I62:AL62),1)))</f>
        <v>R</v>
      </c>
      <c r="AI62" s="17" t="str">
        <f>IF('Score Sheet'!AM62="","R",IF('Race results'!$C$32&gt;0,ROUND(AVERAGE('Score Sheet'!$J62:AM62),1),ROUND(AVERAGE('Score Sheet'!$I62:AM62),1)))</f>
        <v>R</v>
      </c>
      <c r="AJ62" s="17" t="str">
        <f>IF('Score Sheet'!AN62="","R",IF('Race results'!$C$32&gt;0,ROUND(AVERAGE('Score Sheet'!$J62:AN62),1),ROUND(AVERAGE('Score Sheet'!$I62:AN62),1)))</f>
        <v>R</v>
      </c>
      <c r="AK62" s="17" t="str">
        <f>IF('Score Sheet'!AO62="","R",IF('Race results'!$C$32&gt;0,ROUND(AVERAGE('Score Sheet'!$J62:AO62),1),ROUND(AVERAGE('Score Sheet'!$I62:AO62),1)))</f>
        <v>R</v>
      </c>
      <c r="AL62" s="17" t="str">
        <f>IF('Score Sheet'!AP62="","R",IF('Race results'!$C$32&gt;0,ROUND(AVERAGE('Score Sheet'!$J62:AP62),1),ROUND(AVERAGE('Score Sheet'!$I62:AP62),1)))</f>
        <v>R</v>
      </c>
      <c r="AM62" s="17" t="str">
        <f>IF('Score Sheet'!AQ62="","R",IF('Race results'!$C$32&gt;0,ROUND(AVERAGE('Score Sheet'!$J62:AQ62),1),ROUND(AVERAGE('Score Sheet'!$I62:AQ62),1)))</f>
        <v>R</v>
      </c>
      <c r="AN62" s="17" t="str">
        <f>IF('Score Sheet'!AR62="","R",IF('Race results'!$C$32&gt;0,ROUND(AVERAGE('Score Sheet'!$J62:AR62),1),ROUND(AVERAGE('Score Sheet'!$I62:AR62),1)))</f>
        <v>R</v>
      </c>
      <c r="AO62" s="17" t="str">
        <f>IF('Score Sheet'!AS62="","R",IF('Race results'!$C$32&gt;0,ROUND(AVERAGE('Score Sheet'!$J62:AS62),1),ROUND(AVERAGE('Score Sheet'!$I62:AS62),1)))</f>
        <v>R</v>
      </c>
      <c r="AP62" s="17" t="str">
        <f>IF('Score Sheet'!AT62="","R",IF('Race results'!$C$32&gt;0,ROUND(AVERAGE('Score Sheet'!$J62:AT62),1),ROUND(AVERAGE('Score Sheet'!$I62:AT62),1)))</f>
        <v>R</v>
      </c>
      <c r="AQ62" s="17" t="str">
        <f>IF('Score Sheet'!AU62="","R",IF('Race results'!$C$32&gt;0,ROUND(AVERAGE('Score Sheet'!$J62:AU62),1),ROUND(AVERAGE('Score Sheet'!$I62:AU62),1)))</f>
        <v>R</v>
      </c>
      <c r="AR62" s="17" t="str">
        <f>IF('Score Sheet'!AV62="","R",IF('Race results'!$C$32&gt;0,ROUND(AVERAGE('Score Sheet'!$J62:AV62),1),ROUND(AVERAGE('Score Sheet'!$I62:AV62),1)))</f>
        <v>R</v>
      </c>
      <c r="AT62" s="62" t="str">
        <f t="shared" si="0"/>
        <v/>
      </c>
      <c r="AU62" s="17" t="str">
        <f>IF(C62="","",IF('Race results'!$C$7&lt;1, "E", IF('Race results'!$C$32&gt;0,IF(COUNT(AY62:CL62)&lt;1,"R",ROUND(AVERAGE(AY62:CL62),1)),IF(COUNT(AX62:CL62)&lt;1,"R",ROUND(AVERAGE(AX62:CL62),1)))))</f>
        <v/>
      </c>
      <c r="AV62" s="12"/>
      <c r="AX62" s="12" t="str">
        <f t="shared" si="1"/>
        <v/>
      </c>
      <c r="AY62" s="12" t="str">
        <f t="shared" si="2"/>
        <v/>
      </c>
      <c r="AZ62" s="12" t="str">
        <f t="shared" si="3"/>
        <v/>
      </c>
      <c r="BA62" s="12" t="str">
        <f t="shared" si="4"/>
        <v/>
      </c>
      <c r="BB62" s="12" t="str">
        <f t="shared" si="5"/>
        <v/>
      </c>
      <c r="BC62" s="12" t="str">
        <f t="shared" si="6"/>
        <v/>
      </c>
      <c r="BD62" s="12" t="str">
        <f t="shared" si="7"/>
        <v/>
      </c>
      <c r="BE62" s="12" t="str">
        <f t="shared" si="8"/>
        <v/>
      </c>
      <c r="BF62" s="12" t="str">
        <f t="shared" si="9"/>
        <v/>
      </c>
      <c r="BG62" s="12" t="str">
        <f t="shared" si="10"/>
        <v/>
      </c>
      <c r="BH62" s="12" t="str">
        <f t="shared" si="11"/>
        <v/>
      </c>
      <c r="BI62" s="12" t="str">
        <f t="shared" si="12"/>
        <v/>
      </c>
      <c r="BJ62" s="12" t="str">
        <f t="shared" si="13"/>
        <v/>
      </c>
      <c r="BK62" s="12" t="str">
        <f t="shared" si="14"/>
        <v/>
      </c>
      <c r="BL62" s="12" t="str">
        <f t="shared" si="15"/>
        <v/>
      </c>
      <c r="BM62" s="12" t="str">
        <f t="shared" si="16"/>
        <v/>
      </c>
      <c r="BN62" s="12" t="str">
        <f t="shared" si="17"/>
        <v/>
      </c>
      <c r="BO62" s="12" t="str">
        <f t="shared" si="18"/>
        <v/>
      </c>
      <c r="BP62" s="12" t="str">
        <f t="shared" si="19"/>
        <v/>
      </c>
      <c r="BQ62" s="12" t="str">
        <f t="shared" si="20"/>
        <v/>
      </c>
      <c r="BR62" s="12" t="str">
        <f t="shared" si="21"/>
        <v/>
      </c>
      <c r="BS62" s="12" t="str">
        <f t="shared" si="22"/>
        <v/>
      </c>
      <c r="BT62" s="12" t="str">
        <f t="shared" si="23"/>
        <v/>
      </c>
      <c r="BU62" s="12" t="str">
        <f t="shared" si="24"/>
        <v/>
      </c>
      <c r="BV62" s="12" t="str">
        <f t="shared" si="25"/>
        <v/>
      </c>
      <c r="BW62" s="12" t="str">
        <f t="shared" si="26"/>
        <v/>
      </c>
      <c r="BX62" s="12" t="str">
        <f t="shared" si="27"/>
        <v/>
      </c>
      <c r="BY62" s="12" t="str">
        <f t="shared" si="28"/>
        <v/>
      </c>
      <c r="BZ62" s="12" t="str">
        <f t="shared" si="29"/>
        <v/>
      </c>
      <c r="CA62" s="12" t="str">
        <f t="shared" si="30"/>
        <v/>
      </c>
      <c r="CB62" s="12" t="str">
        <f t="shared" si="31"/>
        <v/>
      </c>
      <c r="CC62" s="12" t="str">
        <f t="shared" si="32"/>
        <v/>
      </c>
      <c r="CD62" s="12" t="str">
        <f t="shared" si="33"/>
        <v/>
      </c>
      <c r="CE62" s="12" t="str">
        <f t="shared" si="34"/>
        <v/>
      </c>
      <c r="CF62" s="12" t="str">
        <f t="shared" si="35"/>
        <v/>
      </c>
      <c r="CG62" s="12" t="str">
        <f t="shared" si="36"/>
        <v/>
      </c>
      <c r="CH62" s="12" t="str">
        <f t="shared" si="37"/>
        <v/>
      </c>
      <c r="CI62" s="12" t="str">
        <f t="shared" si="38"/>
        <v/>
      </c>
      <c r="CJ62" s="12" t="str">
        <f t="shared" si="39"/>
        <v/>
      </c>
      <c r="CK62" s="12" t="str">
        <f t="shared" si="40"/>
        <v/>
      </c>
      <c r="CL62" s="12" t="str">
        <f t="shared" si="41"/>
        <v/>
      </c>
    </row>
    <row r="63" spans="2:90">
      <c r="B63" s="12">
        <v>54</v>
      </c>
      <c r="C63" s="62" t="str">
        <f>IF('Score Sheet'!C63="","",'Score Sheet'!C63)</f>
        <v/>
      </c>
      <c r="D63" s="12" t="str">
        <f>'Race results'!$F$159</f>
        <v>DAFT!</v>
      </c>
      <c r="E63" s="12" t="str">
        <f>'Race results'!$F$159</f>
        <v>DAFT!</v>
      </c>
      <c r="F63" s="17" t="str">
        <f>IF('Score Sheet'!J63="","R",IF('Race results'!$C$32&gt;0,'Race results'!$F$159,ROUND(AVERAGE('Score Sheet'!$I63:J63),1)))</f>
        <v>R</v>
      </c>
      <c r="G63" s="17" t="str">
        <f>IF('Score Sheet'!K63="","R",IF('Race results'!$C$32&gt;0,ROUND(AVERAGE('Score Sheet'!$J63:K63),1),ROUND(AVERAGE('Score Sheet'!$I63:K63),1)))</f>
        <v>R</v>
      </c>
      <c r="H63" s="17" t="str">
        <f>IF('Score Sheet'!L63="","R",IF('Race results'!$C$32&gt;0,ROUND(AVERAGE('Score Sheet'!$J63:L63),1),ROUND(AVERAGE('Score Sheet'!$I63:L63),1)))</f>
        <v>R</v>
      </c>
      <c r="I63" s="17" t="str">
        <f>IF('Score Sheet'!M63="","R",IF('Race results'!$C$32&gt;0,ROUND(AVERAGE('Score Sheet'!$J63:M63),1),ROUND(AVERAGE('Score Sheet'!$I63:M63),1)))</f>
        <v>R</v>
      </c>
      <c r="J63" s="17" t="str">
        <f>IF('Score Sheet'!N63="","R",IF('Race results'!$C$32&gt;0,ROUND(AVERAGE('Score Sheet'!$J63:N63),1),ROUND(AVERAGE('Score Sheet'!$I63:N63),1)))</f>
        <v>R</v>
      </c>
      <c r="K63" s="17" t="str">
        <f>IF('Score Sheet'!O63="","R",IF('Race results'!$C$32&gt;0,ROUND(AVERAGE('Score Sheet'!$J63:O63),1),ROUND(AVERAGE('Score Sheet'!$I63:O63),1)))</f>
        <v>R</v>
      </c>
      <c r="L63" s="17" t="str">
        <f>IF('Score Sheet'!P63="","R",IF('Race results'!$C$32&gt;0,ROUND(AVERAGE('Score Sheet'!$J63:P63),1),ROUND(AVERAGE('Score Sheet'!$I63:P63),1)))</f>
        <v>R</v>
      </c>
      <c r="M63" s="17" t="str">
        <f>IF('Score Sheet'!Q63="","R",IF('Race results'!$C$32&gt;0,ROUND(AVERAGE('Score Sheet'!$J63:Q63),1),ROUND(AVERAGE('Score Sheet'!$I63:Q63),1)))</f>
        <v>R</v>
      </c>
      <c r="N63" s="17" t="str">
        <f>IF('Score Sheet'!R63="","R",IF('Race results'!$C$32&gt;0,ROUND(AVERAGE('Score Sheet'!$J63:R63),1),ROUND(AVERAGE('Score Sheet'!$I63:R63),1)))</f>
        <v>R</v>
      </c>
      <c r="O63" s="17" t="str">
        <f>IF('Score Sheet'!S63="","R",IF('Race results'!$C$32&gt;0,ROUND(AVERAGE('Score Sheet'!$J63:S63),1),ROUND(AVERAGE('Score Sheet'!$I63:S63),1)))</f>
        <v>R</v>
      </c>
      <c r="P63" s="17" t="str">
        <f>IF('Score Sheet'!T63="","R",IF('Race results'!$C$32&gt;0,ROUND(AVERAGE('Score Sheet'!$J63:T63),1),ROUND(AVERAGE('Score Sheet'!$I63:T63),1)))</f>
        <v>R</v>
      </c>
      <c r="Q63" s="17" t="str">
        <f>IF('Score Sheet'!U63="","R",IF('Race results'!$C$32&gt;0,ROUND(AVERAGE('Score Sheet'!$J63:U63),1),ROUND(AVERAGE('Score Sheet'!$I63:U63),1)))</f>
        <v>R</v>
      </c>
      <c r="R63" s="17" t="str">
        <f>IF('Score Sheet'!V63="","R",IF('Race results'!$C$32&gt;0,ROUND(AVERAGE('Score Sheet'!$J63:V63),1),ROUND(AVERAGE('Score Sheet'!$I63:V63),1)))</f>
        <v>R</v>
      </c>
      <c r="S63" s="17" t="str">
        <f>IF('Score Sheet'!W63="","R",IF('Race results'!$C$32&gt;0,ROUND(AVERAGE('Score Sheet'!$J63:W63),1),ROUND(AVERAGE('Score Sheet'!$I63:W63),1)))</f>
        <v>R</v>
      </c>
      <c r="T63" s="17" t="str">
        <f>IF('Score Sheet'!X63="","R",IF('Race results'!$C$32&gt;0,ROUND(AVERAGE('Score Sheet'!$J63:X63),1),ROUND(AVERAGE('Score Sheet'!$I63:X63),1)))</f>
        <v>R</v>
      </c>
      <c r="U63" s="17" t="str">
        <f>IF('Score Sheet'!Y63="","R",IF('Race results'!$C$32&gt;0,ROUND(AVERAGE('Score Sheet'!$J63:Y63),1),ROUND(AVERAGE('Score Sheet'!$I63:Y63),1)))</f>
        <v>R</v>
      </c>
      <c r="V63" s="17" t="str">
        <f>IF('Score Sheet'!Z63="","R",IF('Race results'!$C$32&gt;0,ROUND(AVERAGE('Score Sheet'!$J63:Z63),1),ROUND(AVERAGE('Score Sheet'!$I63:Z63),1)))</f>
        <v>R</v>
      </c>
      <c r="W63" s="17" t="str">
        <f>IF('Score Sheet'!AA63="","R",IF('Race results'!$C$32&gt;0,ROUND(AVERAGE('Score Sheet'!$J63:AA63),1),ROUND(AVERAGE('Score Sheet'!$I63:AA63),1)))</f>
        <v>R</v>
      </c>
      <c r="X63" s="17" t="str">
        <f>IF('Score Sheet'!AB63="","R",IF('Race results'!$C$32&gt;0,ROUND(AVERAGE('Score Sheet'!$J63:AB63),1),ROUND(AVERAGE('Score Sheet'!$I63:AB63),1)))</f>
        <v>R</v>
      </c>
      <c r="Y63" s="17" t="str">
        <f>IF('Score Sheet'!AC63="","R",IF('Race results'!$C$32&gt;0,ROUND(AVERAGE('Score Sheet'!$J63:AC63),1),ROUND(AVERAGE('Score Sheet'!$I63:AC63),1)))</f>
        <v>R</v>
      </c>
      <c r="Z63" s="17" t="str">
        <f>IF('Score Sheet'!AD63="","R",IF('Race results'!$C$32&gt;0,ROUND(AVERAGE('Score Sheet'!$J63:AD63),1),ROUND(AVERAGE('Score Sheet'!$I63:AD63),1)))</f>
        <v>R</v>
      </c>
      <c r="AA63" s="17" t="str">
        <f>IF('Score Sheet'!AE63="","R",IF('Race results'!$C$32&gt;0,ROUND(AVERAGE('Score Sheet'!$J63:AE63),1),ROUND(AVERAGE('Score Sheet'!$I63:AE63),1)))</f>
        <v>R</v>
      </c>
      <c r="AB63" s="17" t="str">
        <f>IF('Score Sheet'!AF63="","R",IF('Race results'!$C$32&gt;0,ROUND(AVERAGE('Score Sheet'!$J63:AF63),1),ROUND(AVERAGE('Score Sheet'!$I63:AF63),1)))</f>
        <v>R</v>
      </c>
      <c r="AC63" s="17" t="str">
        <f>IF('Score Sheet'!AG63="","R",IF('Race results'!$C$32&gt;0,ROUND(AVERAGE('Score Sheet'!$J63:AG63),1),ROUND(AVERAGE('Score Sheet'!$I63:AG63),1)))</f>
        <v>R</v>
      </c>
      <c r="AD63" s="17" t="str">
        <f>IF('Score Sheet'!AH63="","R",IF('Race results'!$C$32&gt;0,ROUND(AVERAGE('Score Sheet'!$J63:AH63),1),ROUND(AVERAGE('Score Sheet'!$I63:AH63),1)))</f>
        <v>R</v>
      </c>
      <c r="AE63" s="17" t="str">
        <f>IF('Score Sheet'!AI63="","R",IF('Race results'!$C$32&gt;0,ROUND(AVERAGE('Score Sheet'!$J63:AI63),1),ROUND(AVERAGE('Score Sheet'!$I63:AI63),1)))</f>
        <v>R</v>
      </c>
      <c r="AF63" s="17" t="str">
        <f>IF('Score Sheet'!AJ63="","R",IF('Race results'!$C$32&gt;0,ROUND(AVERAGE('Score Sheet'!$J63:AJ63),1),ROUND(AVERAGE('Score Sheet'!$I63:AJ63),1)))</f>
        <v>R</v>
      </c>
      <c r="AG63" s="17" t="str">
        <f>IF('Score Sheet'!AK63="","R",IF('Race results'!$C$32&gt;0,ROUND(AVERAGE('Score Sheet'!$J63:AK63),1),ROUND(AVERAGE('Score Sheet'!$I63:AK63),1)))</f>
        <v>R</v>
      </c>
      <c r="AH63" s="17" t="str">
        <f>IF('Score Sheet'!AL63="","R",IF('Race results'!$C$32&gt;0,ROUND(AVERAGE('Score Sheet'!$J63:AL63),1),ROUND(AVERAGE('Score Sheet'!$I63:AL63),1)))</f>
        <v>R</v>
      </c>
      <c r="AI63" s="17" t="str">
        <f>IF('Score Sheet'!AM63="","R",IF('Race results'!$C$32&gt;0,ROUND(AVERAGE('Score Sheet'!$J63:AM63),1),ROUND(AVERAGE('Score Sheet'!$I63:AM63),1)))</f>
        <v>R</v>
      </c>
      <c r="AJ63" s="17" t="str">
        <f>IF('Score Sheet'!AN63="","R",IF('Race results'!$C$32&gt;0,ROUND(AVERAGE('Score Sheet'!$J63:AN63),1),ROUND(AVERAGE('Score Sheet'!$I63:AN63),1)))</f>
        <v>R</v>
      </c>
      <c r="AK63" s="17" t="str">
        <f>IF('Score Sheet'!AO63="","R",IF('Race results'!$C$32&gt;0,ROUND(AVERAGE('Score Sheet'!$J63:AO63),1),ROUND(AVERAGE('Score Sheet'!$I63:AO63),1)))</f>
        <v>R</v>
      </c>
      <c r="AL63" s="17" t="str">
        <f>IF('Score Sheet'!AP63="","R",IF('Race results'!$C$32&gt;0,ROUND(AVERAGE('Score Sheet'!$J63:AP63),1),ROUND(AVERAGE('Score Sheet'!$I63:AP63),1)))</f>
        <v>R</v>
      </c>
      <c r="AM63" s="17" t="str">
        <f>IF('Score Sheet'!AQ63="","R",IF('Race results'!$C$32&gt;0,ROUND(AVERAGE('Score Sheet'!$J63:AQ63),1),ROUND(AVERAGE('Score Sheet'!$I63:AQ63),1)))</f>
        <v>R</v>
      </c>
      <c r="AN63" s="17" t="str">
        <f>IF('Score Sheet'!AR63="","R",IF('Race results'!$C$32&gt;0,ROUND(AVERAGE('Score Sheet'!$J63:AR63),1),ROUND(AVERAGE('Score Sheet'!$I63:AR63),1)))</f>
        <v>R</v>
      </c>
      <c r="AO63" s="17" t="str">
        <f>IF('Score Sheet'!AS63="","R",IF('Race results'!$C$32&gt;0,ROUND(AVERAGE('Score Sheet'!$J63:AS63),1),ROUND(AVERAGE('Score Sheet'!$I63:AS63),1)))</f>
        <v>R</v>
      </c>
      <c r="AP63" s="17" t="str">
        <f>IF('Score Sheet'!AT63="","R",IF('Race results'!$C$32&gt;0,ROUND(AVERAGE('Score Sheet'!$J63:AT63),1),ROUND(AVERAGE('Score Sheet'!$I63:AT63),1)))</f>
        <v>R</v>
      </c>
      <c r="AQ63" s="17" t="str">
        <f>IF('Score Sheet'!AU63="","R",IF('Race results'!$C$32&gt;0,ROUND(AVERAGE('Score Sheet'!$J63:AU63),1),ROUND(AVERAGE('Score Sheet'!$I63:AU63),1)))</f>
        <v>R</v>
      </c>
      <c r="AR63" s="17" t="str">
        <f>IF('Score Sheet'!AV63="","R",IF('Race results'!$C$32&gt;0,ROUND(AVERAGE('Score Sheet'!$J63:AV63),1),ROUND(AVERAGE('Score Sheet'!$I63:AV63),1)))</f>
        <v>R</v>
      </c>
      <c r="AT63" s="62" t="str">
        <f t="shared" si="0"/>
        <v/>
      </c>
      <c r="AU63" s="17" t="str">
        <f>IF(C63="","",IF('Race results'!$C$7&lt;1, "E", IF('Race results'!$C$32&gt;0,IF(COUNT(AY63:CL63)&lt;1,"R",ROUND(AVERAGE(AY63:CL63),1)),IF(COUNT(AX63:CL63)&lt;1,"R",ROUND(AVERAGE(AX63:CL63),1)))))</f>
        <v/>
      </c>
      <c r="AV63" s="12"/>
      <c r="AX63" s="12" t="str">
        <f t="shared" si="1"/>
        <v/>
      </c>
      <c r="AY63" s="12" t="str">
        <f t="shared" si="2"/>
        <v/>
      </c>
      <c r="AZ63" s="12" t="str">
        <f t="shared" si="3"/>
        <v/>
      </c>
      <c r="BA63" s="12" t="str">
        <f t="shared" si="4"/>
        <v/>
      </c>
      <c r="BB63" s="12" t="str">
        <f t="shared" si="5"/>
        <v/>
      </c>
      <c r="BC63" s="12" t="str">
        <f t="shared" si="6"/>
        <v/>
      </c>
      <c r="BD63" s="12" t="str">
        <f t="shared" si="7"/>
        <v/>
      </c>
      <c r="BE63" s="12" t="str">
        <f t="shared" si="8"/>
        <v/>
      </c>
      <c r="BF63" s="12" t="str">
        <f t="shared" si="9"/>
        <v/>
      </c>
      <c r="BG63" s="12" t="str">
        <f t="shared" si="10"/>
        <v/>
      </c>
      <c r="BH63" s="12" t="str">
        <f t="shared" si="11"/>
        <v/>
      </c>
      <c r="BI63" s="12" t="str">
        <f t="shared" si="12"/>
        <v/>
      </c>
      <c r="BJ63" s="12" t="str">
        <f t="shared" si="13"/>
        <v/>
      </c>
      <c r="BK63" s="12" t="str">
        <f t="shared" si="14"/>
        <v/>
      </c>
      <c r="BL63" s="12" t="str">
        <f t="shared" si="15"/>
        <v/>
      </c>
      <c r="BM63" s="12" t="str">
        <f t="shared" si="16"/>
        <v/>
      </c>
      <c r="BN63" s="12" t="str">
        <f t="shared" si="17"/>
        <v/>
      </c>
      <c r="BO63" s="12" t="str">
        <f t="shared" si="18"/>
        <v/>
      </c>
      <c r="BP63" s="12" t="str">
        <f t="shared" si="19"/>
        <v/>
      </c>
      <c r="BQ63" s="12" t="str">
        <f t="shared" si="20"/>
        <v/>
      </c>
      <c r="BR63" s="12" t="str">
        <f t="shared" si="21"/>
        <v/>
      </c>
      <c r="BS63" s="12" t="str">
        <f t="shared" si="22"/>
        <v/>
      </c>
      <c r="BT63" s="12" t="str">
        <f t="shared" si="23"/>
        <v/>
      </c>
      <c r="BU63" s="12" t="str">
        <f t="shared" si="24"/>
        <v/>
      </c>
      <c r="BV63" s="12" t="str">
        <f t="shared" si="25"/>
        <v/>
      </c>
      <c r="BW63" s="12" t="str">
        <f t="shared" si="26"/>
        <v/>
      </c>
      <c r="BX63" s="12" t="str">
        <f t="shared" si="27"/>
        <v/>
      </c>
      <c r="BY63" s="12" t="str">
        <f t="shared" si="28"/>
        <v/>
      </c>
      <c r="BZ63" s="12" t="str">
        <f t="shared" si="29"/>
        <v/>
      </c>
      <c r="CA63" s="12" t="str">
        <f t="shared" si="30"/>
        <v/>
      </c>
      <c r="CB63" s="12" t="str">
        <f t="shared" si="31"/>
        <v/>
      </c>
      <c r="CC63" s="12" t="str">
        <f t="shared" si="32"/>
        <v/>
      </c>
      <c r="CD63" s="12" t="str">
        <f t="shared" si="33"/>
        <v/>
      </c>
      <c r="CE63" s="12" t="str">
        <f t="shared" si="34"/>
        <v/>
      </c>
      <c r="CF63" s="12" t="str">
        <f t="shared" si="35"/>
        <v/>
      </c>
      <c r="CG63" s="12" t="str">
        <f t="shared" si="36"/>
        <v/>
      </c>
      <c r="CH63" s="12" t="str">
        <f t="shared" si="37"/>
        <v/>
      </c>
      <c r="CI63" s="12" t="str">
        <f t="shared" si="38"/>
        <v/>
      </c>
      <c r="CJ63" s="12" t="str">
        <f t="shared" si="39"/>
        <v/>
      </c>
      <c r="CK63" s="12" t="str">
        <f t="shared" si="40"/>
        <v/>
      </c>
      <c r="CL63" s="12" t="str">
        <f t="shared" si="41"/>
        <v/>
      </c>
    </row>
    <row r="64" spans="2:90">
      <c r="B64" s="12">
        <v>55</v>
      </c>
      <c r="C64" s="62" t="str">
        <f>IF('Score Sheet'!C64="","",'Score Sheet'!C64)</f>
        <v/>
      </c>
      <c r="D64" s="12" t="str">
        <f>'Race results'!$F$159</f>
        <v>DAFT!</v>
      </c>
      <c r="E64" s="12" t="str">
        <f>'Race results'!$F$159</f>
        <v>DAFT!</v>
      </c>
      <c r="F64" s="17" t="str">
        <f>IF('Score Sheet'!J64="","R",IF('Race results'!$C$32&gt;0,'Race results'!$F$159,ROUND(AVERAGE('Score Sheet'!$I64:J64),1)))</f>
        <v>R</v>
      </c>
      <c r="G64" s="17" t="str">
        <f>IF('Score Sheet'!K64="","R",IF('Race results'!$C$32&gt;0,ROUND(AVERAGE('Score Sheet'!$J64:K64),1),ROUND(AVERAGE('Score Sheet'!$I64:K64),1)))</f>
        <v>R</v>
      </c>
      <c r="H64" s="17" t="str">
        <f>IF('Score Sheet'!L64="","R",IF('Race results'!$C$32&gt;0,ROUND(AVERAGE('Score Sheet'!$J64:L64),1),ROUND(AVERAGE('Score Sheet'!$I64:L64),1)))</f>
        <v>R</v>
      </c>
      <c r="I64" s="17" t="str">
        <f>IF('Score Sheet'!M64="","R",IF('Race results'!$C$32&gt;0,ROUND(AVERAGE('Score Sheet'!$J64:M64),1),ROUND(AVERAGE('Score Sheet'!$I64:M64),1)))</f>
        <v>R</v>
      </c>
      <c r="J64" s="17" t="str">
        <f>IF('Score Sheet'!N64="","R",IF('Race results'!$C$32&gt;0,ROUND(AVERAGE('Score Sheet'!$J64:N64),1),ROUND(AVERAGE('Score Sheet'!$I64:N64),1)))</f>
        <v>R</v>
      </c>
      <c r="K64" s="17" t="str">
        <f>IF('Score Sheet'!O64="","R",IF('Race results'!$C$32&gt;0,ROUND(AVERAGE('Score Sheet'!$J64:O64),1),ROUND(AVERAGE('Score Sheet'!$I64:O64),1)))</f>
        <v>R</v>
      </c>
      <c r="L64" s="17" t="str">
        <f>IF('Score Sheet'!P64="","R",IF('Race results'!$C$32&gt;0,ROUND(AVERAGE('Score Sheet'!$J64:P64),1),ROUND(AVERAGE('Score Sheet'!$I64:P64),1)))</f>
        <v>R</v>
      </c>
      <c r="M64" s="17" t="str">
        <f>IF('Score Sheet'!Q64="","R",IF('Race results'!$C$32&gt;0,ROUND(AVERAGE('Score Sheet'!$J64:Q64),1),ROUND(AVERAGE('Score Sheet'!$I64:Q64),1)))</f>
        <v>R</v>
      </c>
      <c r="N64" s="17" t="str">
        <f>IF('Score Sheet'!R64="","R",IF('Race results'!$C$32&gt;0,ROUND(AVERAGE('Score Sheet'!$J64:R64),1),ROUND(AVERAGE('Score Sheet'!$I64:R64),1)))</f>
        <v>R</v>
      </c>
      <c r="O64" s="17" t="str">
        <f>IF('Score Sheet'!S64="","R",IF('Race results'!$C$32&gt;0,ROUND(AVERAGE('Score Sheet'!$J64:S64),1),ROUND(AVERAGE('Score Sheet'!$I64:S64),1)))</f>
        <v>R</v>
      </c>
      <c r="P64" s="17" t="str">
        <f>IF('Score Sheet'!T64="","R",IF('Race results'!$C$32&gt;0,ROUND(AVERAGE('Score Sheet'!$J64:T64),1),ROUND(AVERAGE('Score Sheet'!$I64:T64),1)))</f>
        <v>R</v>
      </c>
      <c r="Q64" s="17" t="str">
        <f>IF('Score Sheet'!U64="","R",IF('Race results'!$C$32&gt;0,ROUND(AVERAGE('Score Sheet'!$J64:U64),1),ROUND(AVERAGE('Score Sheet'!$I64:U64),1)))</f>
        <v>R</v>
      </c>
      <c r="R64" s="17" t="str">
        <f>IF('Score Sheet'!V64="","R",IF('Race results'!$C$32&gt;0,ROUND(AVERAGE('Score Sheet'!$J64:V64),1),ROUND(AVERAGE('Score Sheet'!$I64:V64),1)))</f>
        <v>R</v>
      </c>
      <c r="S64" s="17" t="str">
        <f>IF('Score Sheet'!W64="","R",IF('Race results'!$C$32&gt;0,ROUND(AVERAGE('Score Sheet'!$J64:W64),1),ROUND(AVERAGE('Score Sheet'!$I64:W64),1)))</f>
        <v>R</v>
      </c>
      <c r="T64" s="17" t="str">
        <f>IF('Score Sheet'!X64="","R",IF('Race results'!$C$32&gt;0,ROUND(AVERAGE('Score Sheet'!$J64:X64),1),ROUND(AVERAGE('Score Sheet'!$I64:X64),1)))</f>
        <v>R</v>
      </c>
      <c r="U64" s="17" t="str">
        <f>IF('Score Sheet'!Y64="","R",IF('Race results'!$C$32&gt;0,ROUND(AVERAGE('Score Sheet'!$J64:Y64),1),ROUND(AVERAGE('Score Sheet'!$I64:Y64),1)))</f>
        <v>R</v>
      </c>
      <c r="V64" s="17" t="str">
        <f>IF('Score Sheet'!Z64="","R",IF('Race results'!$C$32&gt;0,ROUND(AVERAGE('Score Sheet'!$J64:Z64),1),ROUND(AVERAGE('Score Sheet'!$I64:Z64),1)))</f>
        <v>R</v>
      </c>
      <c r="W64" s="17" t="str">
        <f>IF('Score Sheet'!AA64="","R",IF('Race results'!$C$32&gt;0,ROUND(AVERAGE('Score Sheet'!$J64:AA64),1),ROUND(AVERAGE('Score Sheet'!$I64:AA64),1)))</f>
        <v>R</v>
      </c>
      <c r="X64" s="17" t="str">
        <f>IF('Score Sheet'!AB64="","R",IF('Race results'!$C$32&gt;0,ROUND(AVERAGE('Score Sheet'!$J64:AB64),1),ROUND(AVERAGE('Score Sheet'!$I64:AB64),1)))</f>
        <v>R</v>
      </c>
      <c r="Y64" s="17" t="str">
        <f>IF('Score Sheet'!AC64="","R",IF('Race results'!$C$32&gt;0,ROUND(AVERAGE('Score Sheet'!$J64:AC64),1),ROUND(AVERAGE('Score Sheet'!$I64:AC64),1)))</f>
        <v>R</v>
      </c>
      <c r="Z64" s="17" t="str">
        <f>IF('Score Sheet'!AD64="","R",IF('Race results'!$C$32&gt;0,ROUND(AVERAGE('Score Sheet'!$J64:AD64),1),ROUND(AVERAGE('Score Sheet'!$I64:AD64),1)))</f>
        <v>R</v>
      </c>
      <c r="AA64" s="17" t="str">
        <f>IF('Score Sheet'!AE64="","R",IF('Race results'!$C$32&gt;0,ROUND(AVERAGE('Score Sheet'!$J64:AE64),1),ROUND(AVERAGE('Score Sheet'!$I64:AE64),1)))</f>
        <v>R</v>
      </c>
      <c r="AB64" s="17" t="str">
        <f>IF('Score Sheet'!AF64="","R",IF('Race results'!$C$32&gt;0,ROUND(AVERAGE('Score Sheet'!$J64:AF64),1),ROUND(AVERAGE('Score Sheet'!$I64:AF64),1)))</f>
        <v>R</v>
      </c>
      <c r="AC64" s="17" t="str">
        <f>IF('Score Sheet'!AG64="","R",IF('Race results'!$C$32&gt;0,ROUND(AVERAGE('Score Sheet'!$J64:AG64),1),ROUND(AVERAGE('Score Sheet'!$I64:AG64),1)))</f>
        <v>R</v>
      </c>
      <c r="AD64" s="17" t="str">
        <f>IF('Score Sheet'!AH64="","R",IF('Race results'!$C$32&gt;0,ROUND(AVERAGE('Score Sheet'!$J64:AH64),1),ROUND(AVERAGE('Score Sheet'!$I64:AH64),1)))</f>
        <v>R</v>
      </c>
      <c r="AE64" s="17" t="str">
        <f>IF('Score Sheet'!AI64="","R",IF('Race results'!$C$32&gt;0,ROUND(AVERAGE('Score Sheet'!$J64:AI64),1),ROUND(AVERAGE('Score Sheet'!$I64:AI64),1)))</f>
        <v>R</v>
      </c>
      <c r="AF64" s="17" t="str">
        <f>IF('Score Sheet'!AJ64="","R",IF('Race results'!$C$32&gt;0,ROUND(AVERAGE('Score Sheet'!$J64:AJ64),1),ROUND(AVERAGE('Score Sheet'!$I64:AJ64),1)))</f>
        <v>R</v>
      </c>
      <c r="AG64" s="17" t="str">
        <f>IF('Score Sheet'!AK64="","R",IF('Race results'!$C$32&gt;0,ROUND(AVERAGE('Score Sheet'!$J64:AK64),1),ROUND(AVERAGE('Score Sheet'!$I64:AK64),1)))</f>
        <v>R</v>
      </c>
      <c r="AH64" s="17" t="str">
        <f>IF('Score Sheet'!AL64="","R",IF('Race results'!$C$32&gt;0,ROUND(AVERAGE('Score Sheet'!$J64:AL64),1),ROUND(AVERAGE('Score Sheet'!$I64:AL64),1)))</f>
        <v>R</v>
      </c>
      <c r="AI64" s="17" t="str">
        <f>IF('Score Sheet'!AM64="","R",IF('Race results'!$C$32&gt;0,ROUND(AVERAGE('Score Sheet'!$J64:AM64),1),ROUND(AVERAGE('Score Sheet'!$I64:AM64),1)))</f>
        <v>R</v>
      </c>
      <c r="AJ64" s="17" t="str">
        <f>IF('Score Sheet'!AN64="","R",IF('Race results'!$C$32&gt;0,ROUND(AVERAGE('Score Sheet'!$J64:AN64),1),ROUND(AVERAGE('Score Sheet'!$I64:AN64),1)))</f>
        <v>R</v>
      </c>
      <c r="AK64" s="17" t="str">
        <f>IF('Score Sheet'!AO64="","R",IF('Race results'!$C$32&gt;0,ROUND(AVERAGE('Score Sheet'!$J64:AO64),1),ROUND(AVERAGE('Score Sheet'!$I64:AO64),1)))</f>
        <v>R</v>
      </c>
      <c r="AL64" s="17" t="str">
        <f>IF('Score Sheet'!AP64="","R",IF('Race results'!$C$32&gt;0,ROUND(AVERAGE('Score Sheet'!$J64:AP64),1),ROUND(AVERAGE('Score Sheet'!$I64:AP64),1)))</f>
        <v>R</v>
      </c>
      <c r="AM64" s="17" t="str">
        <f>IF('Score Sheet'!AQ64="","R",IF('Race results'!$C$32&gt;0,ROUND(AVERAGE('Score Sheet'!$J64:AQ64),1),ROUND(AVERAGE('Score Sheet'!$I64:AQ64),1)))</f>
        <v>R</v>
      </c>
      <c r="AN64" s="17" t="str">
        <f>IF('Score Sheet'!AR64="","R",IF('Race results'!$C$32&gt;0,ROUND(AVERAGE('Score Sheet'!$J64:AR64),1),ROUND(AVERAGE('Score Sheet'!$I64:AR64),1)))</f>
        <v>R</v>
      </c>
      <c r="AO64" s="17" t="str">
        <f>IF('Score Sheet'!AS64="","R",IF('Race results'!$C$32&gt;0,ROUND(AVERAGE('Score Sheet'!$J64:AS64),1),ROUND(AVERAGE('Score Sheet'!$I64:AS64),1)))</f>
        <v>R</v>
      </c>
      <c r="AP64" s="17" t="str">
        <f>IF('Score Sheet'!AT64="","R",IF('Race results'!$C$32&gt;0,ROUND(AVERAGE('Score Sheet'!$J64:AT64),1),ROUND(AVERAGE('Score Sheet'!$I64:AT64),1)))</f>
        <v>R</v>
      </c>
      <c r="AQ64" s="17" t="str">
        <f>IF('Score Sheet'!AU64="","R",IF('Race results'!$C$32&gt;0,ROUND(AVERAGE('Score Sheet'!$J64:AU64),1),ROUND(AVERAGE('Score Sheet'!$I64:AU64),1)))</f>
        <v>R</v>
      </c>
      <c r="AR64" s="17" t="str">
        <f>IF('Score Sheet'!AV64="","R",IF('Race results'!$C$32&gt;0,ROUND(AVERAGE('Score Sheet'!$J64:AV64),1),ROUND(AVERAGE('Score Sheet'!$I64:AV64),1)))</f>
        <v>R</v>
      </c>
      <c r="AT64" s="62" t="str">
        <f t="shared" si="0"/>
        <v/>
      </c>
      <c r="AU64" s="17" t="str">
        <f>IF(C64="","",IF('Race results'!$C$7&lt;1, "E", IF('Race results'!$C$32&gt;0,IF(COUNT(AY64:CL64)&lt;1,"R",ROUND(AVERAGE(AY64:CL64),1)),IF(COUNT(AX64:CL64)&lt;1,"R",ROUND(AVERAGE(AX64:CL64),1)))))</f>
        <v/>
      </c>
      <c r="AV64" s="12"/>
      <c r="AX64" s="12" t="str">
        <f t="shared" si="1"/>
        <v/>
      </c>
      <c r="AY64" s="12" t="str">
        <f t="shared" si="2"/>
        <v/>
      </c>
      <c r="AZ64" s="12" t="str">
        <f t="shared" si="3"/>
        <v/>
      </c>
      <c r="BA64" s="12" t="str">
        <f t="shared" si="4"/>
        <v/>
      </c>
      <c r="BB64" s="12" t="str">
        <f t="shared" si="5"/>
        <v/>
      </c>
      <c r="BC64" s="12" t="str">
        <f t="shared" si="6"/>
        <v/>
      </c>
      <c r="BD64" s="12" t="str">
        <f t="shared" si="7"/>
        <v/>
      </c>
      <c r="BE64" s="12" t="str">
        <f t="shared" si="8"/>
        <v/>
      </c>
      <c r="BF64" s="12" t="str">
        <f t="shared" si="9"/>
        <v/>
      </c>
      <c r="BG64" s="12" t="str">
        <f t="shared" si="10"/>
        <v/>
      </c>
      <c r="BH64" s="12" t="str">
        <f t="shared" si="11"/>
        <v/>
      </c>
      <c r="BI64" s="12" t="str">
        <f t="shared" si="12"/>
        <v/>
      </c>
      <c r="BJ64" s="12" t="str">
        <f t="shared" si="13"/>
        <v/>
      </c>
      <c r="BK64" s="12" t="str">
        <f t="shared" si="14"/>
        <v/>
      </c>
      <c r="BL64" s="12" t="str">
        <f t="shared" si="15"/>
        <v/>
      </c>
      <c r="BM64" s="12" t="str">
        <f t="shared" si="16"/>
        <v/>
      </c>
      <c r="BN64" s="12" t="str">
        <f t="shared" si="17"/>
        <v/>
      </c>
      <c r="BO64" s="12" t="str">
        <f t="shared" si="18"/>
        <v/>
      </c>
      <c r="BP64" s="12" t="str">
        <f t="shared" si="19"/>
        <v/>
      </c>
      <c r="BQ64" s="12" t="str">
        <f t="shared" si="20"/>
        <v/>
      </c>
      <c r="BR64" s="12" t="str">
        <f t="shared" si="21"/>
        <v/>
      </c>
      <c r="BS64" s="12" t="str">
        <f t="shared" si="22"/>
        <v/>
      </c>
      <c r="BT64" s="12" t="str">
        <f t="shared" si="23"/>
        <v/>
      </c>
      <c r="BU64" s="12" t="str">
        <f t="shared" si="24"/>
        <v/>
      </c>
      <c r="BV64" s="12" t="str">
        <f t="shared" si="25"/>
        <v/>
      </c>
      <c r="BW64" s="12" t="str">
        <f t="shared" si="26"/>
        <v/>
      </c>
      <c r="BX64" s="12" t="str">
        <f t="shared" si="27"/>
        <v/>
      </c>
      <c r="BY64" s="12" t="str">
        <f t="shared" si="28"/>
        <v/>
      </c>
      <c r="BZ64" s="12" t="str">
        <f t="shared" si="29"/>
        <v/>
      </c>
      <c r="CA64" s="12" t="str">
        <f t="shared" si="30"/>
        <v/>
      </c>
      <c r="CB64" s="12" t="str">
        <f t="shared" si="31"/>
        <v/>
      </c>
      <c r="CC64" s="12" t="str">
        <f t="shared" si="32"/>
        <v/>
      </c>
      <c r="CD64" s="12" t="str">
        <f t="shared" si="33"/>
        <v/>
      </c>
      <c r="CE64" s="12" t="str">
        <f t="shared" si="34"/>
        <v/>
      </c>
      <c r="CF64" s="12" t="str">
        <f t="shared" si="35"/>
        <v/>
      </c>
      <c r="CG64" s="12" t="str">
        <f t="shared" si="36"/>
        <v/>
      </c>
      <c r="CH64" s="12" t="str">
        <f t="shared" si="37"/>
        <v/>
      </c>
      <c r="CI64" s="12" t="str">
        <f t="shared" si="38"/>
        <v/>
      </c>
      <c r="CJ64" s="12" t="str">
        <f t="shared" si="39"/>
        <v/>
      </c>
      <c r="CK64" s="12" t="str">
        <f t="shared" si="40"/>
        <v/>
      </c>
      <c r="CL64" s="12" t="str">
        <f t="shared" si="41"/>
        <v/>
      </c>
    </row>
    <row r="65" spans="2:90">
      <c r="B65" s="12">
        <v>56</v>
      </c>
      <c r="C65" s="62" t="str">
        <f>IF('Score Sheet'!C65="","",'Score Sheet'!C65)</f>
        <v/>
      </c>
      <c r="D65" s="12" t="str">
        <f>'Race results'!$F$159</f>
        <v>DAFT!</v>
      </c>
      <c r="E65" s="12" t="str">
        <f>'Race results'!$F$159</f>
        <v>DAFT!</v>
      </c>
      <c r="F65" s="17" t="str">
        <f>IF('Score Sheet'!J65="","R",IF('Race results'!$C$32&gt;0,'Race results'!$F$159,ROUND(AVERAGE('Score Sheet'!$I65:J65),1)))</f>
        <v>R</v>
      </c>
      <c r="G65" s="17" t="str">
        <f>IF('Score Sheet'!K65="","R",IF('Race results'!$C$32&gt;0,ROUND(AVERAGE('Score Sheet'!$J65:K65),1),ROUND(AVERAGE('Score Sheet'!$I65:K65),1)))</f>
        <v>R</v>
      </c>
      <c r="H65" s="17" t="str">
        <f>IF('Score Sheet'!L65="","R",IF('Race results'!$C$32&gt;0,ROUND(AVERAGE('Score Sheet'!$J65:L65),1),ROUND(AVERAGE('Score Sheet'!$I65:L65),1)))</f>
        <v>R</v>
      </c>
      <c r="I65" s="17" t="str">
        <f>IF('Score Sheet'!M65="","R",IF('Race results'!$C$32&gt;0,ROUND(AVERAGE('Score Sheet'!$J65:M65),1),ROUND(AVERAGE('Score Sheet'!$I65:M65),1)))</f>
        <v>R</v>
      </c>
      <c r="J65" s="17" t="str">
        <f>IF('Score Sheet'!N65="","R",IF('Race results'!$C$32&gt;0,ROUND(AVERAGE('Score Sheet'!$J65:N65),1),ROUND(AVERAGE('Score Sheet'!$I65:N65),1)))</f>
        <v>R</v>
      </c>
      <c r="K65" s="17" t="str">
        <f>IF('Score Sheet'!O65="","R",IF('Race results'!$C$32&gt;0,ROUND(AVERAGE('Score Sheet'!$J65:O65),1),ROUND(AVERAGE('Score Sheet'!$I65:O65),1)))</f>
        <v>R</v>
      </c>
      <c r="L65" s="17" t="str">
        <f>IF('Score Sheet'!P65="","R",IF('Race results'!$C$32&gt;0,ROUND(AVERAGE('Score Sheet'!$J65:P65),1),ROUND(AVERAGE('Score Sheet'!$I65:P65),1)))</f>
        <v>R</v>
      </c>
      <c r="M65" s="17" t="str">
        <f>IF('Score Sheet'!Q65="","R",IF('Race results'!$C$32&gt;0,ROUND(AVERAGE('Score Sheet'!$J65:Q65),1),ROUND(AVERAGE('Score Sheet'!$I65:Q65),1)))</f>
        <v>R</v>
      </c>
      <c r="N65" s="17" t="str">
        <f>IF('Score Sheet'!R65="","R",IF('Race results'!$C$32&gt;0,ROUND(AVERAGE('Score Sheet'!$J65:R65),1),ROUND(AVERAGE('Score Sheet'!$I65:R65),1)))</f>
        <v>R</v>
      </c>
      <c r="O65" s="17" t="str">
        <f>IF('Score Sheet'!S65="","R",IF('Race results'!$C$32&gt;0,ROUND(AVERAGE('Score Sheet'!$J65:S65),1),ROUND(AVERAGE('Score Sheet'!$I65:S65),1)))</f>
        <v>R</v>
      </c>
      <c r="P65" s="17" t="str">
        <f>IF('Score Sheet'!T65="","R",IF('Race results'!$C$32&gt;0,ROUND(AVERAGE('Score Sheet'!$J65:T65),1),ROUND(AVERAGE('Score Sheet'!$I65:T65),1)))</f>
        <v>R</v>
      </c>
      <c r="Q65" s="17" t="str">
        <f>IF('Score Sheet'!U65="","R",IF('Race results'!$C$32&gt;0,ROUND(AVERAGE('Score Sheet'!$J65:U65),1),ROUND(AVERAGE('Score Sheet'!$I65:U65),1)))</f>
        <v>R</v>
      </c>
      <c r="R65" s="17" t="str">
        <f>IF('Score Sheet'!V65="","R",IF('Race results'!$C$32&gt;0,ROUND(AVERAGE('Score Sheet'!$J65:V65),1),ROUND(AVERAGE('Score Sheet'!$I65:V65),1)))</f>
        <v>R</v>
      </c>
      <c r="S65" s="17" t="str">
        <f>IF('Score Sheet'!W65="","R",IF('Race results'!$C$32&gt;0,ROUND(AVERAGE('Score Sheet'!$J65:W65),1),ROUND(AVERAGE('Score Sheet'!$I65:W65),1)))</f>
        <v>R</v>
      </c>
      <c r="T65" s="17" t="str">
        <f>IF('Score Sheet'!X65="","R",IF('Race results'!$C$32&gt;0,ROUND(AVERAGE('Score Sheet'!$J65:X65),1),ROUND(AVERAGE('Score Sheet'!$I65:X65),1)))</f>
        <v>R</v>
      </c>
      <c r="U65" s="17" t="str">
        <f>IF('Score Sheet'!Y65="","R",IF('Race results'!$C$32&gt;0,ROUND(AVERAGE('Score Sheet'!$J65:Y65),1),ROUND(AVERAGE('Score Sheet'!$I65:Y65),1)))</f>
        <v>R</v>
      </c>
      <c r="V65" s="17" t="str">
        <f>IF('Score Sheet'!Z65="","R",IF('Race results'!$C$32&gt;0,ROUND(AVERAGE('Score Sheet'!$J65:Z65),1),ROUND(AVERAGE('Score Sheet'!$I65:Z65),1)))</f>
        <v>R</v>
      </c>
      <c r="W65" s="17" t="str">
        <f>IF('Score Sheet'!AA65="","R",IF('Race results'!$C$32&gt;0,ROUND(AVERAGE('Score Sheet'!$J65:AA65),1),ROUND(AVERAGE('Score Sheet'!$I65:AA65),1)))</f>
        <v>R</v>
      </c>
      <c r="X65" s="17" t="str">
        <f>IF('Score Sheet'!AB65="","R",IF('Race results'!$C$32&gt;0,ROUND(AVERAGE('Score Sheet'!$J65:AB65),1),ROUND(AVERAGE('Score Sheet'!$I65:AB65),1)))</f>
        <v>R</v>
      </c>
      <c r="Y65" s="17" t="str">
        <f>IF('Score Sheet'!AC65="","R",IF('Race results'!$C$32&gt;0,ROUND(AVERAGE('Score Sheet'!$J65:AC65),1),ROUND(AVERAGE('Score Sheet'!$I65:AC65),1)))</f>
        <v>R</v>
      </c>
      <c r="Z65" s="17" t="str">
        <f>IF('Score Sheet'!AD65="","R",IF('Race results'!$C$32&gt;0,ROUND(AVERAGE('Score Sheet'!$J65:AD65),1),ROUND(AVERAGE('Score Sheet'!$I65:AD65),1)))</f>
        <v>R</v>
      </c>
      <c r="AA65" s="17" t="str">
        <f>IF('Score Sheet'!AE65="","R",IF('Race results'!$C$32&gt;0,ROUND(AVERAGE('Score Sheet'!$J65:AE65),1),ROUND(AVERAGE('Score Sheet'!$I65:AE65),1)))</f>
        <v>R</v>
      </c>
      <c r="AB65" s="17" t="str">
        <f>IF('Score Sheet'!AF65="","R",IF('Race results'!$C$32&gt;0,ROUND(AVERAGE('Score Sheet'!$J65:AF65),1),ROUND(AVERAGE('Score Sheet'!$I65:AF65),1)))</f>
        <v>R</v>
      </c>
      <c r="AC65" s="17" t="str">
        <f>IF('Score Sheet'!AG65="","R",IF('Race results'!$C$32&gt;0,ROUND(AVERAGE('Score Sheet'!$J65:AG65),1),ROUND(AVERAGE('Score Sheet'!$I65:AG65),1)))</f>
        <v>R</v>
      </c>
      <c r="AD65" s="17" t="str">
        <f>IF('Score Sheet'!AH65="","R",IF('Race results'!$C$32&gt;0,ROUND(AVERAGE('Score Sheet'!$J65:AH65),1),ROUND(AVERAGE('Score Sheet'!$I65:AH65),1)))</f>
        <v>R</v>
      </c>
      <c r="AE65" s="17" t="str">
        <f>IF('Score Sheet'!AI65="","R",IF('Race results'!$C$32&gt;0,ROUND(AVERAGE('Score Sheet'!$J65:AI65),1),ROUND(AVERAGE('Score Sheet'!$I65:AI65),1)))</f>
        <v>R</v>
      </c>
      <c r="AF65" s="17" t="str">
        <f>IF('Score Sheet'!AJ65="","R",IF('Race results'!$C$32&gt;0,ROUND(AVERAGE('Score Sheet'!$J65:AJ65),1),ROUND(AVERAGE('Score Sheet'!$I65:AJ65),1)))</f>
        <v>R</v>
      </c>
      <c r="AG65" s="17" t="str">
        <f>IF('Score Sheet'!AK65="","R",IF('Race results'!$C$32&gt;0,ROUND(AVERAGE('Score Sheet'!$J65:AK65),1),ROUND(AVERAGE('Score Sheet'!$I65:AK65),1)))</f>
        <v>R</v>
      </c>
      <c r="AH65" s="17" t="str">
        <f>IF('Score Sheet'!AL65="","R",IF('Race results'!$C$32&gt;0,ROUND(AVERAGE('Score Sheet'!$J65:AL65),1),ROUND(AVERAGE('Score Sheet'!$I65:AL65),1)))</f>
        <v>R</v>
      </c>
      <c r="AI65" s="17" t="str">
        <f>IF('Score Sheet'!AM65="","R",IF('Race results'!$C$32&gt;0,ROUND(AVERAGE('Score Sheet'!$J65:AM65),1),ROUND(AVERAGE('Score Sheet'!$I65:AM65),1)))</f>
        <v>R</v>
      </c>
      <c r="AJ65" s="17" t="str">
        <f>IF('Score Sheet'!AN65="","R",IF('Race results'!$C$32&gt;0,ROUND(AVERAGE('Score Sheet'!$J65:AN65),1),ROUND(AVERAGE('Score Sheet'!$I65:AN65),1)))</f>
        <v>R</v>
      </c>
      <c r="AK65" s="17" t="str">
        <f>IF('Score Sheet'!AO65="","R",IF('Race results'!$C$32&gt;0,ROUND(AVERAGE('Score Sheet'!$J65:AO65),1),ROUND(AVERAGE('Score Sheet'!$I65:AO65),1)))</f>
        <v>R</v>
      </c>
      <c r="AL65" s="17" t="str">
        <f>IF('Score Sheet'!AP65="","R",IF('Race results'!$C$32&gt;0,ROUND(AVERAGE('Score Sheet'!$J65:AP65),1),ROUND(AVERAGE('Score Sheet'!$I65:AP65),1)))</f>
        <v>R</v>
      </c>
      <c r="AM65" s="17" t="str">
        <f>IF('Score Sheet'!AQ65="","R",IF('Race results'!$C$32&gt;0,ROUND(AVERAGE('Score Sheet'!$J65:AQ65),1),ROUND(AVERAGE('Score Sheet'!$I65:AQ65),1)))</f>
        <v>R</v>
      </c>
      <c r="AN65" s="17" t="str">
        <f>IF('Score Sheet'!AR65="","R",IF('Race results'!$C$32&gt;0,ROUND(AVERAGE('Score Sheet'!$J65:AR65),1),ROUND(AVERAGE('Score Sheet'!$I65:AR65),1)))</f>
        <v>R</v>
      </c>
      <c r="AO65" s="17" t="str">
        <f>IF('Score Sheet'!AS65="","R",IF('Race results'!$C$32&gt;0,ROUND(AVERAGE('Score Sheet'!$J65:AS65),1),ROUND(AVERAGE('Score Sheet'!$I65:AS65),1)))</f>
        <v>R</v>
      </c>
      <c r="AP65" s="17" t="str">
        <f>IF('Score Sheet'!AT65="","R",IF('Race results'!$C$32&gt;0,ROUND(AVERAGE('Score Sheet'!$J65:AT65),1),ROUND(AVERAGE('Score Sheet'!$I65:AT65),1)))</f>
        <v>R</v>
      </c>
      <c r="AQ65" s="17" t="str">
        <f>IF('Score Sheet'!AU65="","R",IF('Race results'!$C$32&gt;0,ROUND(AVERAGE('Score Sheet'!$J65:AU65),1),ROUND(AVERAGE('Score Sheet'!$I65:AU65),1)))</f>
        <v>R</v>
      </c>
      <c r="AR65" s="17" t="str">
        <f>IF('Score Sheet'!AV65="","R",IF('Race results'!$C$32&gt;0,ROUND(AVERAGE('Score Sheet'!$J65:AV65),1),ROUND(AVERAGE('Score Sheet'!$I65:AV65),1)))</f>
        <v>R</v>
      </c>
      <c r="AT65" s="62" t="str">
        <f t="shared" si="0"/>
        <v/>
      </c>
      <c r="AU65" s="17" t="str">
        <f>IF(C65="","",IF('Race results'!$C$7&lt;1, "E", IF('Race results'!$C$32&gt;0,IF(COUNT(AY65:CL65)&lt;1,"R",ROUND(AVERAGE(AY65:CL65),1)),IF(COUNT(AX65:CL65)&lt;1,"R",ROUND(AVERAGE(AX65:CL65),1)))))</f>
        <v/>
      </c>
      <c r="AV65" s="12"/>
      <c r="AX65" s="12" t="str">
        <f t="shared" si="1"/>
        <v/>
      </c>
      <c r="AY65" s="12" t="str">
        <f t="shared" si="2"/>
        <v/>
      </c>
      <c r="AZ65" s="12" t="str">
        <f t="shared" si="3"/>
        <v/>
      </c>
      <c r="BA65" s="12" t="str">
        <f t="shared" si="4"/>
        <v/>
      </c>
      <c r="BB65" s="12" t="str">
        <f t="shared" si="5"/>
        <v/>
      </c>
      <c r="BC65" s="12" t="str">
        <f t="shared" si="6"/>
        <v/>
      </c>
      <c r="BD65" s="12" t="str">
        <f t="shared" si="7"/>
        <v/>
      </c>
      <c r="BE65" s="12" t="str">
        <f t="shared" si="8"/>
        <v/>
      </c>
      <c r="BF65" s="12" t="str">
        <f t="shared" si="9"/>
        <v/>
      </c>
      <c r="BG65" s="12" t="str">
        <f t="shared" si="10"/>
        <v/>
      </c>
      <c r="BH65" s="12" t="str">
        <f t="shared" si="11"/>
        <v/>
      </c>
      <c r="BI65" s="12" t="str">
        <f t="shared" si="12"/>
        <v/>
      </c>
      <c r="BJ65" s="12" t="str">
        <f t="shared" si="13"/>
        <v/>
      </c>
      <c r="BK65" s="12" t="str">
        <f t="shared" si="14"/>
        <v/>
      </c>
      <c r="BL65" s="12" t="str">
        <f t="shared" si="15"/>
        <v/>
      </c>
      <c r="BM65" s="12" t="str">
        <f t="shared" si="16"/>
        <v/>
      </c>
      <c r="BN65" s="12" t="str">
        <f t="shared" si="17"/>
        <v/>
      </c>
      <c r="BO65" s="12" t="str">
        <f t="shared" si="18"/>
        <v/>
      </c>
      <c r="BP65" s="12" t="str">
        <f t="shared" si="19"/>
        <v/>
      </c>
      <c r="BQ65" s="12" t="str">
        <f t="shared" si="20"/>
        <v/>
      </c>
      <c r="BR65" s="12" t="str">
        <f t="shared" si="21"/>
        <v/>
      </c>
      <c r="BS65" s="12" t="str">
        <f t="shared" si="22"/>
        <v/>
      </c>
      <c r="BT65" s="12" t="str">
        <f t="shared" si="23"/>
        <v/>
      </c>
      <c r="BU65" s="12" t="str">
        <f t="shared" si="24"/>
        <v/>
      </c>
      <c r="BV65" s="12" t="str">
        <f t="shared" si="25"/>
        <v/>
      </c>
      <c r="BW65" s="12" t="str">
        <f t="shared" si="26"/>
        <v/>
      </c>
      <c r="BX65" s="12" t="str">
        <f t="shared" si="27"/>
        <v/>
      </c>
      <c r="BY65" s="12" t="str">
        <f t="shared" si="28"/>
        <v/>
      </c>
      <c r="BZ65" s="12" t="str">
        <f t="shared" si="29"/>
        <v/>
      </c>
      <c r="CA65" s="12" t="str">
        <f t="shared" si="30"/>
        <v/>
      </c>
      <c r="CB65" s="12" t="str">
        <f t="shared" si="31"/>
        <v/>
      </c>
      <c r="CC65" s="12" t="str">
        <f t="shared" si="32"/>
        <v/>
      </c>
      <c r="CD65" s="12" t="str">
        <f t="shared" si="33"/>
        <v/>
      </c>
      <c r="CE65" s="12" t="str">
        <f t="shared" si="34"/>
        <v/>
      </c>
      <c r="CF65" s="12" t="str">
        <f t="shared" si="35"/>
        <v/>
      </c>
      <c r="CG65" s="12" t="str">
        <f t="shared" si="36"/>
        <v/>
      </c>
      <c r="CH65" s="12" t="str">
        <f t="shared" si="37"/>
        <v/>
      </c>
      <c r="CI65" s="12" t="str">
        <f t="shared" si="38"/>
        <v/>
      </c>
      <c r="CJ65" s="12" t="str">
        <f t="shared" si="39"/>
        <v/>
      </c>
      <c r="CK65" s="12" t="str">
        <f t="shared" si="40"/>
        <v/>
      </c>
      <c r="CL65" s="12" t="str">
        <f t="shared" si="41"/>
        <v/>
      </c>
    </row>
    <row r="66" spans="2:90">
      <c r="B66" s="12">
        <v>57</v>
      </c>
      <c r="C66" s="62" t="str">
        <f>IF('Score Sheet'!C66="","",'Score Sheet'!C66)</f>
        <v/>
      </c>
      <c r="D66" s="12" t="str">
        <f>'Race results'!$F$159</f>
        <v>DAFT!</v>
      </c>
      <c r="E66" s="12" t="str">
        <f>'Race results'!$F$159</f>
        <v>DAFT!</v>
      </c>
      <c r="F66" s="17" t="str">
        <f>IF('Score Sheet'!J66="","R",IF('Race results'!$C$32&gt;0,'Race results'!$F$159,ROUND(AVERAGE('Score Sheet'!$I66:J66),1)))</f>
        <v>R</v>
      </c>
      <c r="G66" s="17" t="str">
        <f>IF('Score Sheet'!K66="","R",IF('Race results'!$C$32&gt;0,ROUND(AVERAGE('Score Sheet'!$J66:K66),1),ROUND(AVERAGE('Score Sheet'!$I66:K66),1)))</f>
        <v>R</v>
      </c>
      <c r="H66" s="17" t="str">
        <f>IF('Score Sheet'!L66="","R",IF('Race results'!$C$32&gt;0,ROUND(AVERAGE('Score Sheet'!$J66:L66),1),ROUND(AVERAGE('Score Sheet'!$I66:L66),1)))</f>
        <v>R</v>
      </c>
      <c r="I66" s="17" t="str">
        <f>IF('Score Sheet'!M66="","R",IF('Race results'!$C$32&gt;0,ROUND(AVERAGE('Score Sheet'!$J66:M66),1),ROUND(AVERAGE('Score Sheet'!$I66:M66),1)))</f>
        <v>R</v>
      </c>
      <c r="J66" s="17" t="str">
        <f>IF('Score Sheet'!N66="","R",IF('Race results'!$C$32&gt;0,ROUND(AVERAGE('Score Sheet'!$J66:N66),1),ROUND(AVERAGE('Score Sheet'!$I66:N66),1)))</f>
        <v>R</v>
      </c>
      <c r="K66" s="17" t="str">
        <f>IF('Score Sheet'!O66="","R",IF('Race results'!$C$32&gt;0,ROUND(AVERAGE('Score Sheet'!$J66:O66),1),ROUND(AVERAGE('Score Sheet'!$I66:O66),1)))</f>
        <v>R</v>
      </c>
      <c r="L66" s="17" t="str">
        <f>IF('Score Sheet'!P66="","R",IF('Race results'!$C$32&gt;0,ROUND(AVERAGE('Score Sheet'!$J66:P66),1),ROUND(AVERAGE('Score Sheet'!$I66:P66),1)))</f>
        <v>R</v>
      </c>
      <c r="M66" s="17" t="str">
        <f>IF('Score Sheet'!Q66="","R",IF('Race results'!$C$32&gt;0,ROUND(AVERAGE('Score Sheet'!$J66:Q66),1),ROUND(AVERAGE('Score Sheet'!$I66:Q66),1)))</f>
        <v>R</v>
      </c>
      <c r="N66" s="17" t="str">
        <f>IF('Score Sheet'!R66="","R",IF('Race results'!$C$32&gt;0,ROUND(AVERAGE('Score Sheet'!$J66:R66),1),ROUND(AVERAGE('Score Sheet'!$I66:R66),1)))</f>
        <v>R</v>
      </c>
      <c r="O66" s="17" t="str">
        <f>IF('Score Sheet'!S66="","R",IF('Race results'!$C$32&gt;0,ROUND(AVERAGE('Score Sheet'!$J66:S66),1),ROUND(AVERAGE('Score Sheet'!$I66:S66),1)))</f>
        <v>R</v>
      </c>
      <c r="P66" s="17" t="str">
        <f>IF('Score Sheet'!T66="","R",IF('Race results'!$C$32&gt;0,ROUND(AVERAGE('Score Sheet'!$J66:T66),1),ROUND(AVERAGE('Score Sheet'!$I66:T66),1)))</f>
        <v>R</v>
      </c>
      <c r="Q66" s="17" t="str">
        <f>IF('Score Sheet'!U66="","R",IF('Race results'!$C$32&gt;0,ROUND(AVERAGE('Score Sheet'!$J66:U66),1),ROUND(AVERAGE('Score Sheet'!$I66:U66),1)))</f>
        <v>R</v>
      </c>
      <c r="R66" s="17" t="str">
        <f>IF('Score Sheet'!V66="","R",IF('Race results'!$C$32&gt;0,ROUND(AVERAGE('Score Sheet'!$J66:V66),1),ROUND(AVERAGE('Score Sheet'!$I66:V66),1)))</f>
        <v>R</v>
      </c>
      <c r="S66" s="17" t="str">
        <f>IF('Score Sheet'!W66="","R",IF('Race results'!$C$32&gt;0,ROUND(AVERAGE('Score Sheet'!$J66:W66),1),ROUND(AVERAGE('Score Sheet'!$I66:W66),1)))</f>
        <v>R</v>
      </c>
      <c r="T66" s="17" t="str">
        <f>IF('Score Sheet'!X66="","R",IF('Race results'!$C$32&gt;0,ROUND(AVERAGE('Score Sheet'!$J66:X66),1),ROUND(AVERAGE('Score Sheet'!$I66:X66),1)))</f>
        <v>R</v>
      </c>
      <c r="U66" s="17" t="str">
        <f>IF('Score Sheet'!Y66="","R",IF('Race results'!$C$32&gt;0,ROUND(AVERAGE('Score Sheet'!$J66:Y66),1),ROUND(AVERAGE('Score Sheet'!$I66:Y66),1)))</f>
        <v>R</v>
      </c>
      <c r="V66" s="17" t="str">
        <f>IF('Score Sheet'!Z66="","R",IF('Race results'!$C$32&gt;0,ROUND(AVERAGE('Score Sheet'!$J66:Z66),1),ROUND(AVERAGE('Score Sheet'!$I66:Z66),1)))</f>
        <v>R</v>
      </c>
      <c r="W66" s="17" t="str">
        <f>IF('Score Sheet'!AA66="","R",IF('Race results'!$C$32&gt;0,ROUND(AVERAGE('Score Sheet'!$J66:AA66),1),ROUND(AVERAGE('Score Sheet'!$I66:AA66),1)))</f>
        <v>R</v>
      </c>
      <c r="X66" s="17" t="str">
        <f>IF('Score Sheet'!AB66="","R",IF('Race results'!$C$32&gt;0,ROUND(AVERAGE('Score Sheet'!$J66:AB66),1),ROUND(AVERAGE('Score Sheet'!$I66:AB66),1)))</f>
        <v>R</v>
      </c>
      <c r="Y66" s="17" t="str">
        <f>IF('Score Sheet'!AC66="","R",IF('Race results'!$C$32&gt;0,ROUND(AVERAGE('Score Sheet'!$J66:AC66),1),ROUND(AVERAGE('Score Sheet'!$I66:AC66),1)))</f>
        <v>R</v>
      </c>
      <c r="Z66" s="17" t="str">
        <f>IF('Score Sheet'!AD66="","R",IF('Race results'!$C$32&gt;0,ROUND(AVERAGE('Score Sheet'!$J66:AD66),1),ROUND(AVERAGE('Score Sheet'!$I66:AD66),1)))</f>
        <v>R</v>
      </c>
      <c r="AA66" s="17" t="str">
        <f>IF('Score Sheet'!AE66="","R",IF('Race results'!$C$32&gt;0,ROUND(AVERAGE('Score Sheet'!$J66:AE66),1),ROUND(AVERAGE('Score Sheet'!$I66:AE66),1)))</f>
        <v>R</v>
      </c>
      <c r="AB66" s="17" t="str">
        <f>IF('Score Sheet'!AF66="","R",IF('Race results'!$C$32&gt;0,ROUND(AVERAGE('Score Sheet'!$J66:AF66),1),ROUND(AVERAGE('Score Sheet'!$I66:AF66),1)))</f>
        <v>R</v>
      </c>
      <c r="AC66" s="17" t="str">
        <f>IF('Score Sheet'!AG66="","R",IF('Race results'!$C$32&gt;0,ROUND(AVERAGE('Score Sheet'!$J66:AG66),1),ROUND(AVERAGE('Score Sheet'!$I66:AG66),1)))</f>
        <v>R</v>
      </c>
      <c r="AD66" s="17" t="str">
        <f>IF('Score Sheet'!AH66="","R",IF('Race results'!$C$32&gt;0,ROUND(AVERAGE('Score Sheet'!$J66:AH66),1),ROUND(AVERAGE('Score Sheet'!$I66:AH66),1)))</f>
        <v>R</v>
      </c>
      <c r="AE66" s="17" t="str">
        <f>IF('Score Sheet'!AI66="","R",IF('Race results'!$C$32&gt;0,ROUND(AVERAGE('Score Sheet'!$J66:AI66),1),ROUND(AVERAGE('Score Sheet'!$I66:AI66),1)))</f>
        <v>R</v>
      </c>
      <c r="AF66" s="17" t="str">
        <f>IF('Score Sheet'!AJ66="","R",IF('Race results'!$C$32&gt;0,ROUND(AVERAGE('Score Sheet'!$J66:AJ66),1),ROUND(AVERAGE('Score Sheet'!$I66:AJ66),1)))</f>
        <v>R</v>
      </c>
      <c r="AG66" s="17" t="str">
        <f>IF('Score Sheet'!AK66="","R",IF('Race results'!$C$32&gt;0,ROUND(AVERAGE('Score Sheet'!$J66:AK66),1),ROUND(AVERAGE('Score Sheet'!$I66:AK66),1)))</f>
        <v>R</v>
      </c>
      <c r="AH66" s="17" t="str">
        <f>IF('Score Sheet'!AL66="","R",IF('Race results'!$C$32&gt;0,ROUND(AVERAGE('Score Sheet'!$J66:AL66),1),ROUND(AVERAGE('Score Sheet'!$I66:AL66),1)))</f>
        <v>R</v>
      </c>
      <c r="AI66" s="17" t="str">
        <f>IF('Score Sheet'!AM66="","R",IF('Race results'!$C$32&gt;0,ROUND(AVERAGE('Score Sheet'!$J66:AM66),1),ROUND(AVERAGE('Score Sheet'!$I66:AM66),1)))</f>
        <v>R</v>
      </c>
      <c r="AJ66" s="17" t="str">
        <f>IF('Score Sheet'!AN66="","R",IF('Race results'!$C$32&gt;0,ROUND(AVERAGE('Score Sheet'!$J66:AN66),1),ROUND(AVERAGE('Score Sheet'!$I66:AN66),1)))</f>
        <v>R</v>
      </c>
      <c r="AK66" s="17" t="str">
        <f>IF('Score Sheet'!AO66="","R",IF('Race results'!$C$32&gt;0,ROUND(AVERAGE('Score Sheet'!$J66:AO66),1),ROUND(AVERAGE('Score Sheet'!$I66:AO66),1)))</f>
        <v>R</v>
      </c>
      <c r="AL66" s="17" t="str">
        <f>IF('Score Sheet'!AP66="","R",IF('Race results'!$C$32&gt;0,ROUND(AVERAGE('Score Sheet'!$J66:AP66),1),ROUND(AVERAGE('Score Sheet'!$I66:AP66),1)))</f>
        <v>R</v>
      </c>
      <c r="AM66" s="17" t="str">
        <f>IF('Score Sheet'!AQ66="","R",IF('Race results'!$C$32&gt;0,ROUND(AVERAGE('Score Sheet'!$J66:AQ66),1),ROUND(AVERAGE('Score Sheet'!$I66:AQ66),1)))</f>
        <v>R</v>
      </c>
      <c r="AN66" s="17" t="str">
        <f>IF('Score Sheet'!AR66="","R",IF('Race results'!$C$32&gt;0,ROUND(AVERAGE('Score Sheet'!$J66:AR66),1),ROUND(AVERAGE('Score Sheet'!$I66:AR66),1)))</f>
        <v>R</v>
      </c>
      <c r="AO66" s="17" t="str">
        <f>IF('Score Sheet'!AS66="","R",IF('Race results'!$C$32&gt;0,ROUND(AVERAGE('Score Sheet'!$J66:AS66),1),ROUND(AVERAGE('Score Sheet'!$I66:AS66),1)))</f>
        <v>R</v>
      </c>
      <c r="AP66" s="17" t="str">
        <f>IF('Score Sheet'!AT66="","R",IF('Race results'!$C$32&gt;0,ROUND(AVERAGE('Score Sheet'!$J66:AT66),1),ROUND(AVERAGE('Score Sheet'!$I66:AT66),1)))</f>
        <v>R</v>
      </c>
      <c r="AQ66" s="17" t="str">
        <f>IF('Score Sheet'!AU66="","R",IF('Race results'!$C$32&gt;0,ROUND(AVERAGE('Score Sheet'!$J66:AU66),1),ROUND(AVERAGE('Score Sheet'!$I66:AU66),1)))</f>
        <v>R</v>
      </c>
      <c r="AR66" s="17" t="str">
        <f>IF('Score Sheet'!AV66="","R",IF('Race results'!$C$32&gt;0,ROUND(AVERAGE('Score Sheet'!$J66:AV66),1),ROUND(AVERAGE('Score Sheet'!$I66:AV66),1)))</f>
        <v>R</v>
      </c>
      <c r="AT66" s="62" t="str">
        <f t="shared" si="0"/>
        <v/>
      </c>
      <c r="AU66" s="17" t="str">
        <f>IF(C66="","",IF('Race results'!$C$7&lt;1, "E", IF('Race results'!$C$32&gt;0,IF(COUNT(AY66:CL66)&lt;1,"R",ROUND(AVERAGE(AY66:CL66),1)),IF(COUNT(AX66:CL66)&lt;1,"R",ROUND(AVERAGE(AX66:CL66),1)))))</f>
        <v/>
      </c>
      <c r="AV66" s="12"/>
      <c r="AX66" s="12" t="str">
        <f t="shared" si="1"/>
        <v/>
      </c>
      <c r="AY66" s="12" t="str">
        <f t="shared" si="2"/>
        <v/>
      </c>
      <c r="AZ66" s="12" t="str">
        <f t="shared" si="3"/>
        <v/>
      </c>
      <c r="BA66" s="12" t="str">
        <f t="shared" si="4"/>
        <v/>
      </c>
      <c r="BB66" s="12" t="str">
        <f t="shared" si="5"/>
        <v/>
      </c>
      <c r="BC66" s="12" t="str">
        <f t="shared" si="6"/>
        <v/>
      </c>
      <c r="BD66" s="12" t="str">
        <f t="shared" si="7"/>
        <v/>
      </c>
      <c r="BE66" s="12" t="str">
        <f t="shared" si="8"/>
        <v/>
      </c>
      <c r="BF66" s="12" t="str">
        <f t="shared" si="9"/>
        <v/>
      </c>
      <c r="BG66" s="12" t="str">
        <f t="shared" si="10"/>
        <v/>
      </c>
      <c r="BH66" s="12" t="str">
        <f t="shared" si="11"/>
        <v/>
      </c>
      <c r="BI66" s="12" t="str">
        <f t="shared" si="12"/>
        <v/>
      </c>
      <c r="BJ66" s="12" t="str">
        <f t="shared" si="13"/>
        <v/>
      </c>
      <c r="BK66" s="12" t="str">
        <f t="shared" si="14"/>
        <v/>
      </c>
      <c r="BL66" s="12" t="str">
        <f t="shared" si="15"/>
        <v/>
      </c>
      <c r="BM66" s="12" t="str">
        <f t="shared" si="16"/>
        <v/>
      </c>
      <c r="BN66" s="12" t="str">
        <f t="shared" si="17"/>
        <v/>
      </c>
      <c r="BO66" s="12" t="str">
        <f t="shared" si="18"/>
        <v/>
      </c>
      <c r="BP66" s="12" t="str">
        <f t="shared" si="19"/>
        <v/>
      </c>
      <c r="BQ66" s="12" t="str">
        <f t="shared" si="20"/>
        <v/>
      </c>
      <c r="BR66" s="12" t="str">
        <f t="shared" si="21"/>
        <v/>
      </c>
      <c r="BS66" s="12" t="str">
        <f t="shared" si="22"/>
        <v/>
      </c>
      <c r="BT66" s="12" t="str">
        <f t="shared" si="23"/>
        <v/>
      </c>
      <c r="BU66" s="12" t="str">
        <f t="shared" si="24"/>
        <v/>
      </c>
      <c r="BV66" s="12" t="str">
        <f t="shared" si="25"/>
        <v/>
      </c>
      <c r="BW66" s="12" t="str">
        <f t="shared" si="26"/>
        <v/>
      </c>
      <c r="BX66" s="12" t="str">
        <f t="shared" si="27"/>
        <v/>
      </c>
      <c r="BY66" s="12" t="str">
        <f t="shared" si="28"/>
        <v/>
      </c>
      <c r="BZ66" s="12" t="str">
        <f t="shared" si="29"/>
        <v/>
      </c>
      <c r="CA66" s="12" t="str">
        <f t="shared" si="30"/>
        <v/>
      </c>
      <c r="CB66" s="12" t="str">
        <f t="shared" si="31"/>
        <v/>
      </c>
      <c r="CC66" s="12" t="str">
        <f t="shared" si="32"/>
        <v/>
      </c>
      <c r="CD66" s="12" t="str">
        <f t="shared" si="33"/>
        <v/>
      </c>
      <c r="CE66" s="12" t="str">
        <f t="shared" si="34"/>
        <v/>
      </c>
      <c r="CF66" s="12" t="str">
        <f t="shared" si="35"/>
        <v/>
      </c>
      <c r="CG66" s="12" t="str">
        <f t="shared" si="36"/>
        <v/>
      </c>
      <c r="CH66" s="12" t="str">
        <f t="shared" si="37"/>
        <v/>
      </c>
      <c r="CI66" s="12" t="str">
        <f t="shared" si="38"/>
        <v/>
      </c>
      <c r="CJ66" s="12" t="str">
        <f t="shared" si="39"/>
        <v/>
      </c>
      <c r="CK66" s="12" t="str">
        <f t="shared" si="40"/>
        <v/>
      </c>
      <c r="CL66" s="12" t="str">
        <f t="shared" si="41"/>
        <v/>
      </c>
    </row>
    <row r="67" spans="2:90">
      <c r="B67" s="12">
        <v>58</v>
      </c>
      <c r="C67" s="62" t="str">
        <f>IF('Score Sheet'!C67="","",'Score Sheet'!C67)</f>
        <v/>
      </c>
      <c r="D67" s="12" t="str">
        <f>'Race results'!$F$159</f>
        <v>DAFT!</v>
      </c>
      <c r="E67" s="12" t="str">
        <f>'Race results'!$F$159</f>
        <v>DAFT!</v>
      </c>
      <c r="F67" s="17" t="str">
        <f>IF('Score Sheet'!J67="","R",IF('Race results'!$C$32&gt;0,'Race results'!$F$159,ROUND(AVERAGE('Score Sheet'!$I67:J67),1)))</f>
        <v>R</v>
      </c>
      <c r="G67" s="17" t="str">
        <f>IF('Score Sheet'!K67="","R",IF('Race results'!$C$32&gt;0,ROUND(AVERAGE('Score Sheet'!$J67:K67),1),ROUND(AVERAGE('Score Sheet'!$I67:K67),1)))</f>
        <v>R</v>
      </c>
      <c r="H67" s="17" t="str">
        <f>IF('Score Sheet'!L67="","R",IF('Race results'!$C$32&gt;0,ROUND(AVERAGE('Score Sheet'!$J67:L67),1),ROUND(AVERAGE('Score Sheet'!$I67:L67),1)))</f>
        <v>R</v>
      </c>
      <c r="I67" s="17" t="str">
        <f>IF('Score Sheet'!M67="","R",IF('Race results'!$C$32&gt;0,ROUND(AVERAGE('Score Sheet'!$J67:M67),1),ROUND(AVERAGE('Score Sheet'!$I67:M67),1)))</f>
        <v>R</v>
      </c>
      <c r="J67" s="17" t="str">
        <f>IF('Score Sheet'!N67="","R",IF('Race results'!$C$32&gt;0,ROUND(AVERAGE('Score Sheet'!$J67:N67),1),ROUND(AVERAGE('Score Sheet'!$I67:N67),1)))</f>
        <v>R</v>
      </c>
      <c r="K67" s="17" t="str">
        <f>IF('Score Sheet'!O67="","R",IF('Race results'!$C$32&gt;0,ROUND(AVERAGE('Score Sheet'!$J67:O67),1),ROUND(AVERAGE('Score Sheet'!$I67:O67),1)))</f>
        <v>R</v>
      </c>
      <c r="L67" s="17" t="str">
        <f>IF('Score Sheet'!P67="","R",IF('Race results'!$C$32&gt;0,ROUND(AVERAGE('Score Sheet'!$J67:P67),1),ROUND(AVERAGE('Score Sheet'!$I67:P67),1)))</f>
        <v>R</v>
      </c>
      <c r="M67" s="17" t="str">
        <f>IF('Score Sheet'!Q67="","R",IF('Race results'!$C$32&gt;0,ROUND(AVERAGE('Score Sheet'!$J67:Q67),1),ROUND(AVERAGE('Score Sheet'!$I67:Q67),1)))</f>
        <v>R</v>
      </c>
      <c r="N67" s="17" t="str">
        <f>IF('Score Sheet'!R67="","R",IF('Race results'!$C$32&gt;0,ROUND(AVERAGE('Score Sheet'!$J67:R67),1),ROUND(AVERAGE('Score Sheet'!$I67:R67),1)))</f>
        <v>R</v>
      </c>
      <c r="O67" s="17" t="str">
        <f>IF('Score Sheet'!S67="","R",IF('Race results'!$C$32&gt;0,ROUND(AVERAGE('Score Sheet'!$J67:S67),1),ROUND(AVERAGE('Score Sheet'!$I67:S67),1)))</f>
        <v>R</v>
      </c>
      <c r="P67" s="17" t="str">
        <f>IF('Score Sheet'!T67="","R",IF('Race results'!$C$32&gt;0,ROUND(AVERAGE('Score Sheet'!$J67:T67),1),ROUND(AVERAGE('Score Sheet'!$I67:T67),1)))</f>
        <v>R</v>
      </c>
      <c r="Q67" s="17" t="str">
        <f>IF('Score Sheet'!U67="","R",IF('Race results'!$C$32&gt;0,ROUND(AVERAGE('Score Sheet'!$J67:U67),1),ROUND(AVERAGE('Score Sheet'!$I67:U67),1)))</f>
        <v>R</v>
      </c>
      <c r="R67" s="17" t="str">
        <f>IF('Score Sheet'!V67="","R",IF('Race results'!$C$32&gt;0,ROUND(AVERAGE('Score Sheet'!$J67:V67),1),ROUND(AVERAGE('Score Sheet'!$I67:V67),1)))</f>
        <v>R</v>
      </c>
      <c r="S67" s="17" t="str">
        <f>IF('Score Sheet'!W67="","R",IF('Race results'!$C$32&gt;0,ROUND(AVERAGE('Score Sheet'!$J67:W67),1),ROUND(AVERAGE('Score Sheet'!$I67:W67),1)))</f>
        <v>R</v>
      </c>
      <c r="T67" s="17" t="str">
        <f>IF('Score Sheet'!X67="","R",IF('Race results'!$C$32&gt;0,ROUND(AVERAGE('Score Sheet'!$J67:X67),1),ROUND(AVERAGE('Score Sheet'!$I67:X67),1)))</f>
        <v>R</v>
      </c>
      <c r="U67" s="17" t="str">
        <f>IF('Score Sheet'!Y67="","R",IF('Race results'!$C$32&gt;0,ROUND(AVERAGE('Score Sheet'!$J67:Y67),1),ROUND(AVERAGE('Score Sheet'!$I67:Y67),1)))</f>
        <v>R</v>
      </c>
      <c r="V67" s="17" t="str">
        <f>IF('Score Sheet'!Z67="","R",IF('Race results'!$C$32&gt;0,ROUND(AVERAGE('Score Sheet'!$J67:Z67),1),ROUND(AVERAGE('Score Sheet'!$I67:Z67),1)))</f>
        <v>R</v>
      </c>
      <c r="W67" s="17" t="str">
        <f>IF('Score Sheet'!AA67="","R",IF('Race results'!$C$32&gt;0,ROUND(AVERAGE('Score Sheet'!$J67:AA67),1),ROUND(AVERAGE('Score Sheet'!$I67:AA67),1)))</f>
        <v>R</v>
      </c>
      <c r="X67" s="17" t="str">
        <f>IF('Score Sheet'!AB67="","R",IF('Race results'!$C$32&gt;0,ROUND(AVERAGE('Score Sheet'!$J67:AB67),1),ROUND(AVERAGE('Score Sheet'!$I67:AB67),1)))</f>
        <v>R</v>
      </c>
      <c r="Y67" s="17" t="str">
        <f>IF('Score Sheet'!AC67="","R",IF('Race results'!$C$32&gt;0,ROUND(AVERAGE('Score Sheet'!$J67:AC67),1),ROUND(AVERAGE('Score Sheet'!$I67:AC67),1)))</f>
        <v>R</v>
      </c>
      <c r="Z67" s="17" t="str">
        <f>IF('Score Sheet'!AD67="","R",IF('Race results'!$C$32&gt;0,ROUND(AVERAGE('Score Sheet'!$J67:AD67),1),ROUND(AVERAGE('Score Sheet'!$I67:AD67),1)))</f>
        <v>R</v>
      </c>
      <c r="AA67" s="17" t="str">
        <f>IF('Score Sheet'!AE67="","R",IF('Race results'!$C$32&gt;0,ROUND(AVERAGE('Score Sheet'!$J67:AE67),1),ROUND(AVERAGE('Score Sheet'!$I67:AE67),1)))</f>
        <v>R</v>
      </c>
      <c r="AB67" s="17" t="str">
        <f>IF('Score Sheet'!AF67="","R",IF('Race results'!$C$32&gt;0,ROUND(AVERAGE('Score Sheet'!$J67:AF67),1),ROUND(AVERAGE('Score Sheet'!$I67:AF67),1)))</f>
        <v>R</v>
      </c>
      <c r="AC67" s="17" t="str">
        <f>IF('Score Sheet'!AG67="","R",IF('Race results'!$C$32&gt;0,ROUND(AVERAGE('Score Sheet'!$J67:AG67),1),ROUND(AVERAGE('Score Sheet'!$I67:AG67),1)))</f>
        <v>R</v>
      </c>
      <c r="AD67" s="17" t="str">
        <f>IF('Score Sheet'!AH67="","R",IF('Race results'!$C$32&gt;0,ROUND(AVERAGE('Score Sheet'!$J67:AH67),1),ROUND(AVERAGE('Score Sheet'!$I67:AH67),1)))</f>
        <v>R</v>
      </c>
      <c r="AE67" s="17" t="str">
        <f>IF('Score Sheet'!AI67="","R",IF('Race results'!$C$32&gt;0,ROUND(AVERAGE('Score Sheet'!$J67:AI67),1),ROUND(AVERAGE('Score Sheet'!$I67:AI67),1)))</f>
        <v>R</v>
      </c>
      <c r="AF67" s="17" t="str">
        <f>IF('Score Sheet'!AJ67="","R",IF('Race results'!$C$32&gt;0,ROUND(AVERAGE('Score Sheet'!$J67:AJ67),1),ROUND(AVERAGE('Score Sheet'!$I67:AJ67),1)))</f>
        <v>R</v>
      </c>
      <c r="AG67" s="17" t="str">
        <f>IF('Score Sheet'!AK67="","R",IF('Race results'!$C$32&gt;0,ROUND(AVERAGE('Score Sheet'!$J67:AK67),1),ROUND(AVERAGE('Score Sheet'!$I67:AK67),1)))</f>
        <v>R</v>
      </c>
      <c r="AH67" s="17" t="str">
        <f>IF('Score Sheet'!AL67="","R",IF('Race results'!$C$32&gt;0,ROUND(AVERAGE('Score Sheet'!$J67:AL67),1),ROUND(AVERAGE('Score Sheet'!$I67:AL67),1)))</f>
        <v>R</v>
      </c>
      <c r="AI67" s="17" t="str">
        <f>IF('Score Sheet'!AM67="","R",IF('Race results'!$C$32&gt;0,ROUND(AVERAGE('Score Sheet'!$J67:AM67),1),ROUND(AVERAGE('Score Sheet'!$I67:AM67),1)))</f>
        <v>R</v>
      </c>
      <c r="AJ67" s="17" t="str">
        <f>IF('Score Sheet'!AN67="","R",IF('Race results'!$C$32&gt;0,ROUND(AVERAGE('Score Sheet'!$J67:AN67),1),ROUND(AVERAGE('Score Sheet'!$I67:AN67),1)))</f>
        <v>R</v>
      </c>
      <c r="AK67" s="17" t="str">
        <f>IF('Score Sheet'!AO67="","R",IF('Race results'!$C$32&gt;0,ROUND(AVERAGE('Score Sheet'!$J67:AO67),1),ROUND(AVERAGE('Score Sheet'!$I67:AO67),1)))</f>
        <v>R</v>
      </c>
      <c r="AL67" s="17" t="str">
        <f>IF('Score Sheet'!AP67="","R",IF('Race results'!$C$32&gt;0,ROUND(AVERAGE('Score Sheet'!$J67:AP67),1),ROUND(AVERAGE('Score Sheet'!$I67:AP67),1)))</f>
        <v>R</v>
      </c>
      <c r="AM67" s="17" t="str">
        <f>IF('Score Sheet'!AQ67="","R",IF('Race results'!$C$32&gt;0,ROUND(AVERAGE('Score Sheet'!$J67:AQ67),1),ROUND(AVERAGE('Score Sheet'!$I67:AQ67),1)))</f>
        <v>R</v>
      </c>
      <c r="AN67" s="17" t="str">
        <f>IF('Score Sheet'!AR67="","R",IF('Race results'!$C$32&gt;0,ROUND(AVERAGE('Score Sheet'!$J67:AR67),1),ROUND(AVERAGE('Score Sheet'!$I67:AR67),1)))</f>
        <v>R</v>
      </c>
      <c r="AO67" s="17" t="str">
        <f>IF('Score Sheet'!AS67="","R",IF('Race results'!$C$32&gt;0,ROUND(AVERAGE('Score Sheet'!$J67:AS67),1),ROUND(AVERAGE('Score Sheet'!$I67:AS67),1)))</f>
        <v>R</v>
      </c>
      <c r="AP67" s="17" t="str">
        <f>IF('Score Sheet'!AT67="","R",IF('Race results'!$C$32&gt;0,ROUND(AVERAGE('Score Sheet'!$J67:AT67),1),ROUND(AVERAGE('Score Sheet'!$I67:AT67),1)))</f>
        <v>R</v>
      </c>
      <c r="AQ67" s="17" t="str">
        <f>IF('Score Sheet'!AU67="","R",IF('Race results'!$C$32&gt;0,ROUND(AVERAGE('Score Sheet'!$J67:AU67),1),ROUND(AVERAGE('Score Sheet'!$I67:AU67),1)))</f>
        <v>R</v>
      </c>
      <c r="AR67" s="17" t="str">
        <f>IF('Score Sheet'!AV67="","R",IF('Race results'!$C$32&gt;0,ROUND(AVERAGE('Score Sheet'!$J67:AV67),1),ROUND(AVERAGE('Score Sheet'!$I67:AV67),1)))</f>
        <v>R</v>
      </c>
      <c r="AT67" s="62" t="str">
        <f t="shared" si="0"/>
        <v/>
      </c>
      <c r="AU67" s="17" t="str">
        <f>IF(C67="","",IF('Race results'!$C$7&lt;1, "E", IF('Race results'!$C$32&gt;0,IF(COUNT(AY67:CL67)&lt;1,"R",ROUND(AVERAGE(AY67:CL67),1)),IF(COUNT(AX67:CL67)&lt;1,"R",ROUND(AVERAGE(AX67:CL67),1)))))</f>
        <v/>
      </c>
      <c r="AV67" s="12"/>
      <c r="AX67" s="12" t="str">
        <f t="shared" si="1"/>
        <v/>
      </c>
      <c r="AY67" s="12" t="str">
        <f t="shared" si="2"/>
        <v/>
      </c>
      <c r="AZ67" s="12" t="str">
        <f t="shared" si="3"/>
        <v/>
      </c>
      <c r="BA67" s="12" t="str">
        <f t="shared" si="4"/>
        <v/>
      </c>
      <c r="BB67" s="12" t="str">
        <f t="shared" si="5"/>
        <v/>
      </c>
      <c r="BC67" s="12" t="str">
        <f t="shared" si="6"/>
        <v/>
      </c>
      <c r="BD67" s="12" t="str">
        <f t="shared" si="7"/>
        <v/>
      </c>
      <c r="BE67" s="12" t="str">
        <f t="shared" si="8"/>
        <v/>
      </c>
      <c r="BF67" s="12" t="str">
        <f t="shared" si="9"/>
        <v/>
      </c>
      <c r="BG67" s="12" t="str">
        <f t="shared" si="10"/>
        <v/>
      </c>
      <c r="BH67" s="12" t="str">
        <f t="shared" si="11"/>
        <v/>
      </c>
      <c r="BI67" s="12" t="str">
        <f t="shared" si="12"/>
        <v/>
      </c>
      <c r="BJ67" s="12" t="str">
        <f t="shared" si="13"/>
        <v/>
      </c>
      <c r="BK67" s="12" t="str">
        <f t="shared" si="14"/>
        <v/>
      </c>
      <c r="BL67" s="12" t="str">
        <f t="shared" si="15"/>
        <v/>
      </c>
      <c r="BM67" s="12" t="str">
        <f t="shared" si="16"/>
        <v/>
      </c>
      <c r="BN67" s="12" t="str">
        <f t="shared" si="17"/>
        <v/>
      </c>
      <c r="BO67" s="12" t="str">
        <f t="shared" si="18"/>
        <v/>
      </c>
      <c r="BP67" s="12" t="str">
        <f t="shared" si="19"/>
        <v/>
      </c>
      <c r="BQ67" s="12" t="str">
        <f t="shared" si="20"/>
        <v/>
      </c>
      <c r="BR67" s="12" t="str">
        <f t="shared" si="21"/>
        <v/>
      </c>
      <c r="BS67" s="12" t="str">
        <f t="shared" si="22"/>
        <v/>
      </c>
      <c r="BT67" s="12" t="str">
        <f t="shared" si="23"/>
        <v/>
      </c>
      <c r="BU67" s="12" t="str">
        <f t="shared" si="24"/>
        <v/>
      </c>
      <c r="BV67" s="12" t="str">
        <f t="shared" si="25"/>
        <v/>
      </c>
      <c r="BW67" s="12" t="str">
        <f t="shared" si="26"/>
        <v/>
      </c>
      <c r="BX67" s="12" t="str">
        <f t="shared" si="27"/>
        <v/>
      </c>
      <c r="BY67" s="12" t="str">
        <f t="shared" si="28"/>
        <v/>
      </c>
      <c r="BZ67" s="12" t="str">
        <f t="shared" si="29"/>
        <v/>
      </c>
      <c r="CA67" s="12" t="str">
        <f t="shared" si="30"/>
        <v/>
      </c>
      <c r="CB67" s="12" t="str">
        <f t="shared" si="31"/>
        <v/>
      </c>
      <c r="CC67" s="12" t="str">
        <f t="shared" si="32"/>
        <v/>
      </c>
      <c r="CD67" s="12" t="str">
        <f t="shared" si="33"/>
        <v/>
      </c>
      <c r="CE67" s="12" t="str">
        <f t="shared" si="34"/>
        <v/>
      </c>
      <c r="CF67" s="12" t="str">
        <f t="shared" si="35"/>
        <v/>
      </c>
      <c r="CG67" s="12" t="str">
        <f t="shared" si="36"/>
        <v/>
      </c>
      <c r="CH67" s="12" t="str">
        <f t="shared" si="37"/>
        <v/>
      </c>
      <c r="CI67" s="12" t="str">
        <f t="shared" si="38"/>
        <v/>
      </c>
      <c r="CJ67" s="12" t="str">
        <f t="shared" si="39"/>
        <v/>
      </c>
      <c r="CK67" s="12" t="str">
        <f t="shared" si="40"/>
        <v/>
      </c>
      <c r="CL67" s="12" t="str">
        <f t="shared" si="41"/>
        <v/>
      </c>
    </row>
    <row r="68" spans="2:90">
      <c r="B68" s="12">
        <v>59</v>
      </c>
      <c r="C68" s="62" t="str">
        <f>IF('Score Sheet'!C68="","",'Score Sheet'!C68)</f>
        <v/>
      </c>
      <c r="D68" s="12" t="str">
        <f>'Race results'!$F$159</f>
        <v>DAFT!</v>
      </c>
      <c r="E68" s="12" t="str">
        <f>'Race results'!$F$159</f>
        <v>DAFT!</v>
      </c>
      <c r="F68" s="17" t="str">
        <f>IF('Score Sheet'!J68="","R",IF('Race results'!$C$32&gt;0,'Race results'!$F$159,ROUND(AVERAGE('Score Sheet'!$I68:J68),1)))</f>
        <v>R</v>
      </c>
      <c r="G68" s="17" t="str">
        <f>IF('Score Sheet'!K68="","R",IF('Race results'!$C$32&gt;0,ROUND(AVERAGE('Score Sheet'!$J68:K68),1),ROUND(AVERAGE('Score Sheet'!$I68:K68),1)))</f>
        <v>R</v>
      </c>
      <c r="H68" s="17" t="str">
        <f>IF('Score Sheet'!L68="","R",IF('Race results'!$C$32&gt;0,ROUND(AVERAGE('Score Sheet'!$J68:L68),1),ROUND(AVERAGE('Score Sheet'!$I68:L68),1)))</f>
        <v>R</v>
      </c>
      <c r="I68" s="17" t="str">
        <f>IF('Score Sheet'!M68="","R",IF('Race results'!$C$32&gt;0,ROUND(AVERAGE('Score Sheet'!$J68:M68),1),ROUND(AVERAGE('Score Sheet'!$I68:M68),1)))</f>
        <v>R</v>
      </c>
      <c r="J68" s="17" t="str">
        <f>IF('Score Sheet'!N68="","R",IF('Race results'!$C$32&gt;0,ROUND(AVERAGE('Score Sheet'!$J68:N68),1),ROUND(AVERAGE('Score Sheet'!$I68:N68),1)))</f>
        <v>R</v>
      </c>
      <c r="K68" s="17" t="str">
        <f>IF('Score Sheet'!O68="","R",IF('Race results'!$C$32&gt;0,ROUND(AVERAGE('Score Sheet'!$J68:O68),1),ROUND(AVERAGE('Score Sheet'!$I68:O68),1)))</f>
        <v>R</v>
      </c>
      <c r="L68" s="17" t="str">
        <f>IF('Score Sheet'!P68="","R",IF('Race results'!$C$32&gt;0,ROUND(AVERAGE('Score Sheet'!$J68:P68),1),ROUND(AVERAGE('Score Sheet'!$I68:P68),1)))</f>
        <v>R</v>
      </c>
      <c r="M68" s="17" t="str">
        <f>IF('Score Sheet'!Q68="","R",IF('Race results'!$C$32&gt;0,ROUND(AVERAGE('Score Sheet'!$J68:Q68),1),ROUND(AVERAGE('Score Sheet'!$I68:Q68),1)))</f>
        <v>R</v>
      </c>
      <c r="N68" s="17" t="str">
        <f>IF('Score Sheet'!R68="","R",IF('Race results'!$C$32&gt;0,ROUND(AVERAGE('Score Sheet'!$J68:R68),1),ROUND(AVERAGE('Score Sheet'!$I68:R68),1)))</f>
        <v>R</v>
      </c>
      <c r="O68" s="17" t="str">
        <f>IF('Score Sheet'!S68="","R",IF('Race results'!$C$32&gt;0,ROUND(AVERAGE('Score Sheet'!$J68:S68),1),ROUND(AVERAGE('Score Sheet'!$I68:S68),1)))</f>
        <v>R</v>
      </c>
      <c r="P68" s="17" t="str">
        <f>IF('Score Sheet'!T68="","R",IF('Race results'!$C$32&gt;0,ROUND(AVERAGE('Score Sheet'!$J68:T68),1),ROUND(AVERAGE('Score Sheet'!$I68:T68),1)))</f>
        <v>R</v>
      </c>
      <c r="Q68" s="17" t="str">
        <f>IF('Score Sheet'!U68="","R",IF('Race results'!$C$32&gt;0,ROUND(AVERAGE('Score Sheet'!$J68:U68),1),ROUND(AVERAGE('Score Sheet'!$I68:U68),1)))</f>
        <v>R</v>
      </c>
      <c r="R68" s="17" t="str">
        <f>IF('Score Sheet'!V68="","R",IF('Race results'!$C$32&gt;0,ROUND(AVERAGE('Score Sheet'!$J68:V68),1),ROUND(AVERAGE('Score Sheet'!$I68:V68),1)))</f>
        <v>R</v>
      </c>
      <c r="S68" s="17" t="str">
        <f>IF('Score Sheet'!W68="","R",IF('Race results'!$C$32&gt;0,ROUND(AVERAGE('Score Sheet'!$J68:W68),1),ROUND(AVERAGE('Score Sheet'!$I68:W68),1)))</f>
        <v>R</v>
      </c>
      <c r="T68" s="17" t="str">
        <f>IF('Score Sheet'!X68="","R",IF('Race results'!$C$32&gt;0,ROUND(AVERAGE('Score Sheet'!$J68:X68),1),ROUND(AVERAGE('Score Sheet'!$I68:X68),1)))</f>
        <v>R</v>
      </c>
      <c r="U68" s="17" t="str">
        <f>IF('Score Sheet'!Y68="","R",IF('Race results'!$C$32&gt;0,ROUND(AVERAGE('Score Sheet'!$J68:Y68),1),ROUND(AVERAGE('Score Sheet'!$I68:Y68),1)))</f>
        <v>R</v>
      </c>
      <c r="V68" s="17" t="str">
        <f>IF('Score Sheet'!Z68="","R",IF('Race results'!$C$32&gt;0,ROUND(AVERAGE('Score Sheet'!$J68:Z68),1),ROUND(AVERAGE('Score Sheet'!$I68:Z68),1)))</f>
        <v>R</v>
      </c>
      <c r="W68" s="17" t="str">
        <f>IF('Score Sheet'!AA68="","R",IF('Race results'!$C$32&gt;0,ROUND(AVERAGE('Score Sheet'!$J68:AA68),1),ROUND(AVERAGE('Score Sheet'!$I68:AA68),1)))</f>
        <v>R</v>
      </c>
      <c r="X68" s="17" t="str">
        <f>IF('Score Sheet'!AB68="","R",IF('Race results'!$C$32&gt;0,ROUND(AVERAGE('Score Sheet'!$J68:AB68),1),ROUND(AVERAGE('Score Sheet'!$I68:AB68),1)))</f>
        <v>R</v>
      </c>
      <c r="Y68" s="17" t="str">
        <f>IF('Score Sheet'!AC68="","R",IF('Race results'!$C$32&gt;0,ROUND(AVERAGE('Score Sheet'!$J68:AC68),1),ROUND(AVERAGE('Score Sheet'!$I68:AC68),1)))</f>
        <v>R</v>
      </c>
      <c r="Z68" s="17" t="str">
        <f>IF('Score Sheet'!AD68="","R",IF('Race results'!$C$32&gt;0,ROUND(AVERAGE('Score Sheet'!$J68:AD68),1),ROUND(AVERAGE('Score Sheet'!$I68:AD68),1)))</f>
        <v>R</v>
      </c>
      <c r="AA68" s="17" t="str">
        <f>IF('Score Sheet'!AE68="","R",IF('Race results'!$C$32&gt;0,ROUND(AVERAGE('Score Sheet'!$J68:AE68),1),ROUND(AVERAGE('Score Sheet'!$I68:AE68),1)))</f>
        <v>R</v>
      </c>
      <c r="AB68" s="17" t="str">
        <f>IF('Score Sheet'!AF68="","R",IF('Race results'!$C$32&gt;0,ROUND(AVERAGE('Score Sheet'!$J68:AF68),1),ROUND(AVERAGE('Score Sheet'!$I68:AF68),1)))</f>
        <v>R</v>
      </c>
      <c r="AC68" s="17" t="str">
        <f>IF('Score Sheet'!AG68="","R",IF('Race results'!$C$32&gt;0,ROUND(AVERAGE('Score Sheet'!$J68:AG68),1),ROUND(AVERAGE('Score Sheet'!$I68:AG68),1)))</f>
        <v>R</v>
      </c>
      <c r="AD68" s="17" t="str">
        <f>IF('Score Sheet'!AH68="","R",IF('Race results'!$C$32&gt;0,ROUND(AVERAGE('Score Sheet'!$J68:AH68),1),ROUND(AVERAGE('Score Sheet'!$I68:AH68),1)))</f>
        <v>R</v>
      </c>
      <c r="AE68" s="17" t="str">
        <f>IF('Score Sheet'!AI68="","R",IF('Race results'!$C$32&gt;0,ROUND(AVERAGE('Score Sheet'!$J68:AI68),1),ROUND(AVERAGE('Score Sheet'!$I68:AI68),1)))</f>
        <v>R</v>
      </c>
      <c r="AF68" s="17" t="str">
        <f>IF('Score Sheet'!AJ68="","R",IF('Race results'!$C$32&gt;0,ROUND(AVERAGE('Score Sheet'!$J68:AJ68),1),ROUND(AVERAGE('Score Sheet'!$I68:AJ68),1)))</f>
        <v>R</v>
      </c>
      <c r="AG68" s="17" t="str">
        <f>IF('Score Sheet'!AK68="","R",IF('Race results'!$C$32&gt;0,ROUND(AVERAGE('Score Sheet'!$J68:AK68),1),ROUND(AVERAGE('Score Sheet'!$I68:AK68),1)))</f>
        <v>R</v>
      </c>
      <c r="AH68" s="17" t="str">
        <f>IF('Score Sheet'!AL68="","R",IF('Race results'!$C$32&gt;0,ROUND(AVERAGE('Score Sheet'!$J68:AL68),1),ROUND(AVERAGE('Score Sheet'!$I68:AL68),1)))</f>
        <v>R</v>
      </c>
      <c r="AI68" s="17" t="str">
        <f>IF('Score Sheet'!AM68="","R",IF('Race results'!$C$32&gt;0,ROUND(AVERAGE('Score Sheet'!$J68:AM68),1),ROUND(AVERAGE('Score Sheet'!$I68:AM68),1)))</f>
        <v>R</v>
      </c>
      <c r="AJ68" s="17" t="str">
        <f>IF('Score Sheet'!AN68="","R",IF('Race results'!$C$32&gt;0,ROUND(AVERAGE('Score Sheet'!$J68:AN68),1),ROUND(AVERAGE('Score Sheet'!$I68:AN68),1)))</f>
        <v>R</v>
      </c>
      <c r="AK68" s="17" t="str">
        <f>IF('Score Sheet'!AO68="","R",IF('Race results'!$C$32&gt;0,ROUND(AVERAGE('Score Sheet'!$J68:AO68),1),ROUND(AVERAGE('Score Sheet'!$I68:AO68),1)))</f>
        <v>R</v>
      </c>
      <c r="AL68" s="17" t="str">
        <f>IF('Score Sheet'!AP68="","R",IF('Race results'!$C$32&gt;0,ROUND(AVERAGE('Score Sheet'!$J68:AP68),1),ROUND(AVERAGE('Score Sheet'!$I68:AP68),1)))</f>
        <v>R</v>
      </c>
      <c r="AM68" s="17" t="str">
        <f>IF('Score Sheet'!AQ68="","R",IF('Race results'!$C$32&gt;0,ROUND(AVERAGE('Score Sheet'!$J68:AQ68),1),ROUND(AVERAGE('Score Sheet'!$I68:AQ68),1)))</f>
        <v>R</v>
      </c>
      <c r="AN68" s="17" t="str">
        <f>IF('Score Sheet'!AR68="","R",IF('Race results'!$C$32&gt;0,ROUND(AVERAGE('Score Sheet'!$J68:AR68),1),ROUND(AVERAGE('Score Sheet'!$I68:AR68),1)))</f>
        <v>R</v>
      </c>
      <c r="AO68" s="17" t="str">
        <f>IF('Score Sheet'!AS68="","R",IF('Race results'!$C$32&gt;0,ROUND(AVERAGE('Score Sheet'!$J68:AS68),1),ROUND(AVERAGE('Score Sheet'!$I68:AS68),1)))</f>
        <v>R</v>
      </c>
      <c r="AP68" s="17" t="str">
        <f>IF('Score Sheet'!AT68="","R",IF('Race results'!$C$32&gt;0,ROUND(AVERAGE('Score Sheet'!$J68:AT68),1),ROUND(AVERAGE('Score Sheet'!$I68:AT68),1)))</f>
        <v>R</v>
      </c>
      <c r="AQ68" s="17" t="str">
        <f>IF('Score Sheet'!AU68="","R",IF('Race results'!$C$32&gt;0,ROUND(AVERAGE('Score Sheet'!$J68:AU68),1),ROUND(AVERAGE('Score Sheet'!$I68:AU68),1)))</f>
        <v>R</v>
      </c>
      <c r="AR68" s="17" t="str">
        <f>IF('Score Sheet'!AV68="","R",IF('Race results'!$C$32&gt;0,ROUND(AVERAGE('Score Sheet'!$J68:AV68),1),ROUND(AVERAGE('Score Sheet'!$I68:AV68),1)))</f>
        <v>R</v>
      </c>
      <c r="AT68" s="62" t="str">
        <f t="shared" si="0"/>
        <v/>
      </c>
      <c r="AU68" s="17" t="str">
        <f>IF(C68="","",IF('Race results'!$C$7&lt;1, "E", IF('Race results'!$C$32&gt;0,IF(COUNT(AY68:CL68)&lt;1,"R",ROUND(AVERAGE(AY68:CL68),1)),IF(COUNT(AX68:CL68)&lt;1,"R",ROUND(AVERAGE(AX68:CL68),1)))))</f>
        <v/>
      </c>
      <c r="AV68" s="12"/>
      <c r="AX68" s="12" t="str">
        <f t="shared" si="1"/>
        <v/>
      </c>
      <c r="AY68" s="12" t="str">
        <f t="shared" si="2"/>
        <v/>
      </c>
      <c r="AZ68" s="12" t="str">
        <f t="shared" si="3"/>
        <v/>
      </c>
      <c r="BA68" s="12" t="str">
        <f t="shared" si="4"/>
        <v/>
      </c>
      <c r="BB68" s="12" t="str">
        <f t="shared" si="5"/>
        <v/>
      </c>
      <c r="BC68" s="12" t="str">
        <f t="shared" si="6"/>
        <v/>
      </c>
      <c r="BD68" s="12" t="str">
        <f t="shared" si="7"/>
        <v/>
      </c>
      <c r="BE68" s="12" t="str">
        <f t="shared" si="8"/>
        <v/>
      </c>
      <c r="BF68" s="12" t="str">
        <f t="shared" si="9"/>
        <v/>
      </c>
      <c r="BG68" s="12" t="str">
        <f t="shared" si="10"/>
        <v/>
      </c>
      <c r="BH68" s="12" t="str">
        <f t="shared" si="11"/>
        <v/>
      </c>
      <c r="BI68" s="12" t="str">
        <f t="shared" si="12"/>
        <v/>
      </c>
      <c r="BJ68" s="12" t="str">
        <f t="shared" si="13"/>
        <v/>
      </c>
      <c r="BK68" s="12" t="str">
        <f t="shared" si="14"/>
        <v/>
      </c>
      <c r="BL68" s="12" t="str">
        <f t="shared" si="15"/>
        <v/>
      </c>
      <c r="BM68" s="12" t="str">
        <f t="shared" si="16"/>
        <v/>
      </c>
      <c r="BN68" s="12" t="str">
        <f t="shared" si="17"/>
        <v/>
      </c>
      <c r="BO68" s="12" t="str">
        <f t="shared" si="18"/>
        <v/>
      </c>
      <c r="BP68" s="12" t="str">
        <f t="shared" si="19"/>
        <v/>
      </c>
      <c r="BQ68" s="12" t="str">
        <f t="shared" si="20"/>
        <v/>
      </c>
      <c r="BR68" s="12" t="str">
        <f t="shared" si="21"/>
        <v/>
      </c>
      <c r="BS68" s="12" t="str">
        <f t="shared" si="22"/>
        <v/>
      </c>
      <c r="BT68" s="12" t="str">
        <f t="shared" si="23"/>
        <v/>
      </c>
      <c r="BU68" s="12" t="str">
        <f t="shared" si="24"/>
        <v/>
      </c>
      <c r="BV68" s="12" t="str">
        <f t="shared" si="25"/>
        <v/>
      </c>
      <c r="BW68" s="12" t="str">
        <f t="shared" si="26"/>
        <v/>
      </c>
      <c r="BX68" s="12" t="str">
        <f t="shared" si="27"/>
        <v/>
      </c>
      <c r="BY68" s="12" t="str">
        <f t="shared" si="28"/>
        <v/>
      </c>
      <c r="BZ68" s="12" t="str">
        <f t="shared" si="29"/>
        <v/>
      </c>
      <c r="CA68" s="12" t="str">
        <f t="shared" si="30"/>
        <v/>
      </c>
      <c r="CB68" s="12" t="str">
        <f t="shared" si="31"/>
        <v/>
      </c>
      <c r="CC68" s="12" t="str">
        <f t="shared" si="32"/>
        <v/>
      </c>
      <c r="CD68" s="12" t="str">
        <f t="shared" si="33"/>
        <v/>
      </c>
      <c r="CE68" s="12" t="str">
        <f t="shared" si="34"/>
        <v/>
      </c>
      <c r="CF68" s="12" t="str">
        <f t="shared" si="35"/>
        <v/>
      </c>
      <c r="CG68" s="12" t="str">
        <f t="shared" si="36"/>
        <v/>
      </c>
      <c r="CH68" s="12" t="str">
        <f t="shared" si="37"/>
        <v/>
      </c>
      <c r="CI68" s="12" t="str">
        <f t="shared" si="38"/>
        <v/>
      </c>
      <c r="CJ68" s="12" t="str">
        <f t="shared" si="39"/>
        <v/>
      </c>
      <c r="CK68" s="12" t="str">
        <f t="shared" si="40"/>
        <v/>
      </c>
      <c r="CL68" s="12" t="str">
        <f t="shared" si="41"/>
        <v/>
      </c>
    </row>
    <row r="69" spans="2:90">
      <c r="B69" s="12">
        <v>60</v>
      </c>
      <c r="C69" s="62" t="str">
        <f>IF('Score Sheet'!C69="","",'Score Sheet'!C69)</f>
        <v/>
      </c>
      <c r="D69" s="12" t="str">
        <f>'Race results'!$F$159</f>
        <v>DAFT!</v>
      </c>
      <c r="E69" s="12" t="str">
        <f>'Race results'!$F$159</f>
        <v>DAFT!</v>
      </c>
      <c r="F69" s="17" t="str">
        <f>IF('Score Sheet'!J69="","R",IF('Race results'!$C$32&gt;0,'Race results'!$F$159,ROUND(AVERAGE('Score Sheet'!$I69:J69),1)))</f>
        <v>R</v>
      </c>
      <c r="G69" s="17" t="str">
        <f>IF('Score Sheet'!K69="","R",IF('Race results'!$C$32&gt;0,ROUND(AVERAGE('Score Sheet'!$J69:K69),1),ROUND(AVERAGE('Score Sheet'!$I69:K69),1)))</f>
        <v>R</v>
      </c>
      <c r="H69" s="17" t="str">
        <f>IF('Score Sheet'!L69="","R",IF('Race results'!$C$32&gt;0,ROUND(AVERAGE('Score Sheet'!$J69:L69),1),ROUND(AVERAGE('Score Sheet'!$I69:L69),1)))</f>
        <v>R</v>
      </c>
      <c r="I69" s="17" t="str">
        <f>IF('Score Sheet'!M69="","R",IF('Race results'!$C$32&gt;0,ROUND(AVERAGE('Score Sheet'!$J69:M69),1),ROUND(AVERAGE('Score Sheet'!$I69:M69),1)))</f>
        <v>R</v>
      </c>
      <c r="J69" s="17" t="str">
        <f>IF('Score Sheet'!N69="","R",IF('Race results'!$C$32&gt;0,ROUND(AVERAGE('Score Sheet'!$J69:N69),1),ROUND(AVERAGE('Score Sheet'!$I69:N69),1)))</f>
        <v>R</v>
      </c>
      <c r="K69" s="17" t="str">
        <f>IF('Score Sheet'!O69="","R",IF('Race results'!$C$32&gt;0,ROUND(AVERAGE('Score Sheet'!$J69:O69),1),ROUND(AVERAGE('Score Sheet'!$I69:O69),1)))</f>
        <v>R</v>
      </c>
      <c r="L69" s="17" t="str">
        <f>IF('Score Sheet'!P69="","R",IF('Race results'!$C$32&gt;0,ROUND(AVERAGE('Score Sheet'!$J69:P69),1),ROUND(AVERAGE('Score Sheet'!$I69:P69),1)))</f>
        <v>R</v>
      </c>
      <c r="M69" s="17" t="str">
        <f>IF('Score Sheet'!Q69="","R",IF('Race results'!$C$32&gt;0,ROUND(AVERAGE('Score Sheet'!$J69:Q69),1),ROUND(AVERAGE('Score Sheet'!$I69:Q69),1)))</f>
        <v>R</v>
      </c>
      <c r="N69" s="17" t="str">
        <f>IF('Score Sheet'!R69="","R",IF('Race results'!$C$32&gt;0,ROUND(AVERAGE('Score Sheet'!$J69:R69),1),ROUND(AVERAGE('Score Sheet'!$I69:R69),1)))</f>
        <v>R</v>
      </c>
      <c r="O69" s="17" t="str">
        <f>IF('Score Sheet'!S69="","R",IF('Race results'!$C$32&gt;0,ROUND(AVERAGE('Score Sheet'!$J69:S69),1),ROUND(AVERAGE('Score Sheet'!$I69:S69),1)))</f>
        <v>R</v>
      </c>
      <c r="P69" s="17" t="str">
        <f>IF('Score Sheet'!T69="","R",IF('Race results'!$C$32&gt;0,ROUND(AVERAGE('Score Sheet'!$J69:T69),1),ROUND(AVERAGE('Score Sheet'!$I69:T69),1)))</f>
        <v>R</v>
      </c>
      <c r="Q69" s="17" t="str">
        <f>IF('Score Sheet'!U69="","R",IF('Race results'!$C$32&gt;0,ROUND(AVERAGE('Score Sheet'!$J69:U69),1),ROUND(AVERAGE('Score Sheet'!$I69:U69),1)))</f>
        <v>R</v>
      </c>
      <c r="R69" s="17" t="str">
        <f>IF('Score Sheet'!V69="","R",IF('Race results'!$C$32&gt;0,ROUND(AVERAGE('Score Sheet'!$J69:V69),1),ROUND(AVERAGE('Score Sheet'!$I69:V69),1)))</f>
        <v>R</v>
      </c>
      <c r="S69" s="17" t="str">
        <f>IF('Score Sheet'!W69="","R",IF('Race results'!$C$32&gt;0,ROUND(AVERAGE('Score Sheet'!$J69:W69),1),ROUND(AVERAGE('Score Sheet'!$I69:W69),1)))</f>
        <v>R</v>
      </c>
      <c r="T69" s="17" t="str">
        <f>IF('Score Sheet'!X69="","R",IF('Race results'!$C$32&gt;0,ROUND(AVERAGE('Score Sheet'!$J69:X69),1),ROUND(AVERAGE('Score Sheet'!$I69:X69),1)))</f>
        <v>R</v>
      </c>
      <c r="U69" s="17" t="str">
        <f>IF('Score Sheet'!Y69="","R",IF('Race results'!$C$32&gt;0,ROUND(AVERAGE('Score Sheet'!$J69:Y69),1),ROUND(AVERAGE('Score Sheet'!$I69:Y69),1)))</f>
        <v>R</v>
      </c>
      <c r="V69" s="17" t="str">
        <f>IF('Score Sheet'!Z69="","R",IF('Race results'!$C$32&gt;0,ROUND(AVERAGE('Score Sheet'!$J69:Z69),1),ROUND(AVERAGE('Score Sheet'!$I69:Z69),1)))</f>
        <v>R</v>
      </c>
      <c r="W69" s="17" t="str">
        <f>IF('Score Sheet'!AA69="","R",IF('Race results'!$C$32&gt;0,ROUND(AVERAGE('Score Sheet'!$J69:AA69),1),ROUND(AVERAGE('Score Sheet'!$I69:AA69),1)))</f>
        <v>R</v>
      </c>
      <c r="X69" s="17" t="str">
        <f>IF('Score Sheet'!AB69="","R",IF('Race results'!$C$32&gt;0,ROUND(AVERAGE('Score Sheet'!$J69:AB69),1),ROUND(AVERAGE('Score Sheet'!$I69:AB69),1)))</f>
        <v>R</v>
      </c>
      <c r="Y69" s="17" t="str">
        <f>IF('Score Sheet'!AC69="","R",IF('Race results'!$C$32&gt;0,ROUND(AVERAGE('Score Sheet'!$J69:AC69),1),ROUND(AVERAGE('Score Sheet'!$I69:AC69),1)))</f>
        <v>R</v>
      </c>
      <c r="Z69" s="17" t="str">
        <f>IF('Score Sheet'!AD69="","R",IF('Race results'!$C$32&gt;0,ROUND(AVERAGE('Score Sheet'!$J69:AD69),1),ROUND(AVERAGE('Score Sheet'!$I69:AD69),1)))</f>
        <v>R</v>
      </c>
      <c r="AA69" s="17" t="str">
        <f>IF('Score Sheet'!AE69="","R",IF('Race results'!$C$32&gt;0,ROUND(AVERAGE('Score Sheet'!$J69:AE69),1),ROUND(AVERAGE('Score Sheet'!$I69:AE69),1)))</f>
        <v>R</v>
      </c>
      <c r="AB69" s="17" t="str">
        <f>IF('Score Sheet'!AF69="","R",IF('Race results'!$C$32&gt;0,ROUND(AVERAGE('Score Sheet'!$J69:AF69),1),ROUND(AVERAGE('Score Sheet'!$I69:AF69),1)))</f>
        <v>R</v>
      </c>
      <c r="AC69" s="17" t="str">
        <f>IF('Score Sheet'!AG69="","R",IF('Race results'!$C$32&gt;0,ROUND(AVERAGE('Score Sheet'!$J69:AG69),1),ROUND(AVERAGE('Score Sheet'!$I69:AG69),1)))</f>
        <v>R</v>
      </c>
      <c r="AD69" s="17" t="str">
        <f>IF('Score Sheet'!AH69="","R",IF('Race results'!$C$32&gt;0,ROUND(AVERAGE('Score Sheet'!$J69:AH69),1),ROUND(AVERAGE('Score Sheet'!$I69:AH69),1)))</f>
        <v>R</v>
      </c>
      <c r="AE69" s="17" t="str">
        <f>IF('Score Sheet'!AI69="","R",IF('Race results'!$C$32&gt;0,ROUND(AVERAGE('Score Sheet'!$J69:AI69),1),ROUND(AVERAGE('Score Sheet'!$I69:AI69),1)))</f>
        <v>R</v>
      </c>
      <c r="AF69" s="17" t="str">
        <f>IF('Score Sheet'!AJ69="","R",IF('Race results'!$C$32&gt;0,ROUND(AVERAGE('Score Sheet'!$J69:AJ69),1),ROUND(AVERAGE('Score Sheet'!$I69:AJ69),1)))</f>
        <v>R</v>
      </c>
      <c r="AG69" s="17" t="str">
        <f>IF('Score Sheet'!AK69="","R",IF('Race results'!$C$32&gt;0,ROUND(AVERAGE('Score Sheet'!$J69:AK69),1),ROUND(AVERAGE('Score Sheet'!$I69:AK69),1)))</f>
        <v>R</v>
      </c>
      <c r="AH69" s="17" t="str">
        <f>IF('Score Sheet'!AL69="","R",IF('Race results'!$C$32&gt;0,ROUND(AVERAGE('Score Sheet'!$J69:AL69),1),ROUND(AVERAGE('Score Sheet'!$I69:AL69),1)))</f>
        <v>R</v>
      </c>
      <c r="AI69" s="17" t="str">
        <f>IF('Score Sheet'!AM69="","R",IF('Race results'!$C$32&gt;0,ROUND(AVERAGE('Score Sheet'!$J69:AM69),1),ROUND(AVERAGE('Score Sheet'!$I69:AM69),1)))</f>
        <v>R</v>
      </c>
      <c r="AJ69" s="17" t="str">
        <f>IF('Score Sheet'!AN69="","R",IF('Race results'!$C$32&gt;0,ROUND(AVERAGE('Score Sheet'!$J69:AN69),1),ROUND(AVERAGE('Score Sheet'!$I69:AN69),1)))</f>
        <v>R</v>
      </c>
      <c r="AK69" s="17" t="str">
        <f>IF('Score Sheet'!AO69="","R",IF('Race results'!$C$32&gt;0,ROUND(AVERAGE('Score Sheet'!$J69:AO69),1),ROUND(AVERAGE('Score Sheet'!$I69:AO69),1)))</f>
        <v>R</v>
      </c>
      <c r="AL69" s="17" t="str">
        <f>IF('Score Sheet'!AP69="","R",IF('Race results'!$C$32&gt;0,ROUND(AVERAGE('Score Sheet'!$J69:AP69),1),ROUND(AVERAGE('Score Sheet'!$I69:AP69),1)))</f>
        <v>R</v>
      </c>
      <c r="AM69" s="17" t="str">
        <f>IF('Score Sheet'!AQ69="","R",IF('Race results'!$C$32&gt;0,ROUND(AVERAGE('Score Sheet'!$J69:AQ69),1),ROUND(AVERAGE('Score Sheet'!$I69:AQ69),1)))</f>
        <v>R</v>
      </c>
      <c r="AN69" s="17" t="str">
        <f>IF('Score Sheet'!AR69="","R",IF('Race results'!$C$32&gt;0,ROUND(AVERAGE('Score Sheet'!$J69:AR69),1),ROUND(AVERAGE('Score Sheet'!$I69:AR69),1)))</f>
        <v>R</v>
      </c>
      <c r="AO69" s="17" t="str">
        <f>IF('Score Sheet'!AS69="","R",IF('Race results'!$C$32&gt;0,ROUND(AVERAGE('Score Sheet'!$J69:AS69),1),ROUND(AVERAGE('Score Sheet'!$I69:AS69),1)))</f>
        <v>R</v>
      </c>
      <c r="AP69" s="17" t="str">
        <f>IF('Score Sheet'!AT69="","R",IF('Race results'!$C$32&gt;0,ROUND(AVERAGE('Score Sheet'!$J69:AT69),1),ROUND(AVERAGE('Score Sheet'!$I69:AT69),1)))</f>
        <v>R</v>
      </c>
      <c r="AQ69" s="17" t="str">
        <f>IF('Score Sheet'!AU69="","R",IF('Race results'!$C$32&gt;0,ROUND(AVERAGE('Score Sheet'!$J69:AU69),1),ROUND(AVERAGE('Score Sheet'!$I69:AU69),1)))</f>
        <v>R</v>
      </c>
      <c r="AR69" s="17" t="str">
        <f>IF('Score Sheet'!AV69="","R",IF('Race results'!$C$32&gt;0,ROUND(AVERAGE('Score Sheet'!$J69:AV69),1),ROUND(AVERAGE('Score Sheet'!$I69:AV69),1)))</f>
        <v>R</v>
      </c>
      <c r="AT69" s="62" t="str">
        <f t="shared" si="0"/>
        <v/>
      </c>
      <c r="AU69" s="17" t="str">
        <f>IF(C69="","",IF('Race results'!$C$7&lt;1, "E", IF('Race results'!$C$32&gt;0,IF(COUNT(AY69:CL69)&lt;1,"R",ROUND(AVERAGE(AY69:CL69),1)),IF(COUNT(AX69:CL69)&lt;1,"R",ROUND(AVERAGE(AX69:CL69),1)))))</f>
        <v/>
      </c>
      <c r="AV69" s="12"/>
      <c r="AX69" s="12" t="str">
        <f t="shared" si="1"/>
        <v/>
      </c>
      <c r="AY69" s="12" t="str">
        <f t="shared" si="2"/>
        <v/>
      </c>
      <c r="AZ69" s="12" t="str">
        <f t="shared" si="3"/>
        <v/>
      </c>
      <c r="BA69" s="12" t="str">
        <f t="shared" si="4"/>
        <v/>
      </c>
      <c r="BB69" s="12" t="str">
        <f t="shared" si="5"/>
        <v/>
      </c>
      <c r="BC69" s="12" t="str">
        <f t="shared" si="6"/>
        <v/>
      </c>
      <c r="BD69" s="12" t="str">
        <f t="shared" si="7"/>
        <v/>
      </c>
      <c r="BE69" s="12" t="str">
        <f t="shared" si="8"/>
        <v/>
      </c>
      <c r="BF69" s="12" t="str">
        <f t="shared" si="9"/>
        <v/>
      </c>
      <c r="BG69" s="12" t="str">
        <f t="shared" si="10"/>
        <v/>
      </c>
      <c r="BH69" s="12" t="str">
        <f t="shared" si="11"/>
        <v/>
      </c>
      <c r="BI69" s="12" t="str">
        <f t="shared" si="12"/>
        <v/>
      </c>
      <c r="BJ69" s="12" t="str">
        <f t="shared" si="13"/>
        <v/>
      </c>
      <c r="BK69" s="12" t="str">
        <f t="shared" si="14"/>
        <v/>
      </c>
      <c r="BL69" s="12" t="str">
        <f t="shared" si="15"/>
        <v/>
      </c>
      <c r="BM69" s="12" t="str">
        <f t="shared" si="16"/>
        <v/>
      </c>
      <c r="BN69" s="12" t="str">
        <f t="shared" si="17"/>
        <v/>
      </c>
      <c r="BO69" s="12" t="str">
        <f t="shared" si="18"/>
        <v/>
      </c>
      <c r="BP69" s="12" t="str">
        <f t="shared" si="19"/>
        <v/>
      </c>
      <c r="BQ69" s="12" t="str">
        <f t="shared" si="20"/>
        <v/>
      </c>
      <c r="BR69" s="12" t="str">
        <f t="shared" si="21"/>
        <v/>
      </c>
      <c r="BS69" s="12" t="str">
        <f t="shared" si="22"/>
        <v/>
      </c>
      <c r="BT69" s="12" t="str">
        <f t="shared" si="23"/>
        <v/>
      </c>
      <c r="BU69" s="12" t="str">
        <f t="shared" si="24"/>
        <v/>
      </c>
      <c r="BV69" s="12" t="str">
        <f t="shared" si="25"/>
        <v/>
      </c>
      <c r="BW69" s="12" t="str">
        <f t="shared" si="26"/>
        <v/>
      </c>
      <c r="BX69" s="12" t="str">
        <f t="shared" si="27"/>
        <v/>
      </c>
      <c r="BY69" s="12" t="str">
        <f t="shared" si="28"/>
        <v/>
      </c>
      <c r="BZ69" s="12" t="str">
        <f t="shared" si="29"/>
        <v/>
      </c>
      <c r="CA69" s="12" t="str">
        <f t="shared" si="30"/>
        <v/>
      </c>
      <c r="CB69" s="12" t="str">
        <f t="shared" si="31"/>
        <v/>
      </c>
      <c r="CC69" s="12" t="str">
        <f t="shared" si="32"/>
        <v/>
      </c>
      <c r="CD69" s="12" t="str">
        <f t="shared" si="33"/>
        <v/>
      </c>
      <c r="CE69" s="12" t="str">
        <f t="shared" si="34"/>
        <v/>
      </c>
      <c r="CF69" s="12" t="str">
        <f t="shared" si="35"/>
        <v/>
      </c>
      <c r="CG69" s="12" t="str">
        <f t="shared" si="36"/>
        <v/>
      </c>
      <c r="CH69" s="12" t="str">
        <f t="shared" si="37"/>
        <v/>
      </c>
      <c r="CI69" s="12" t="str">
        <f t="shared" si="38"/>
        <v/>
      </c>
      <c r="CJ69" s="12" t="str">
        <f t="shared" si="39"/>
        <v/>
      </c>
      <c r="CK69" s="12" t="str">
        <f t="shared" si="40"/>
        <v/>
      </c>
      <c r="CL69" s="12" t="str">
        <f t="shared" si="41"/>
        <v/>
      </c>
    </row>
    <row r="70" spans="2:90">
      <c r="B70" s="12">
        <v>61</v>
      </c>
      <c r="C70" s="62" t="str">
        <f>IF('Score Sheet'!C70="","",'Score Sheet'!C70)</f>
        <v/>
      </c>
      <c r="D70" s="12" t="str">
        <f>'Race results'!$F$159</f>
        <v>DAFT!</v>
      </c>
      <c r="E70" s="12" t="str">
        <f>'Race results'!$F$159</f>
        <v>DAFT!</v>
      </c>
      <c r="F70" s="17" t="str">
        <f>IF('Score Sheet'!J70="","R",IF('Race results'!$C$32&gt;0,'Race results'!$F$159,ROUND(AVERAGE('Score Sheet'!$I70:J70),1)))</f>
        <v>R</v>
      </c>
      <c r="G70" s="17" t="str">
        <f>IF('Score Sheet'!K70="","R",IF('Race results'!$C$32&gt;0,ROUND(AVERAGE('Score Sheet'!$J70:K70),1),ROUND(AVERAGE('Score Sheet'!$I70:K70),1)))</f>
        <v>R</v>
      </c>
      <c r="H70" s="17" t="str">
        <f>IF('Score Sheet'!L70="","R",IF('Race results'!$C$32&gt;0,ROUND(AVERAGE('Score Sheet'!$J70:L70),1),ROUND(AVERAGE('Score Sheet'!$I70:L70),1)))</f>
        <v>R</v>
      </c>
      <c r="I70" s="17" t="str">
        <f>IF('Score Sheet'!M70="","R",IF('Race results'!$C$32&gt;0,ROUND(AVERAGE('Score Sheet'!$J70:M70),1),ROUND(AVERAGE('Score Sheet'!$I70:M70),1)))</f>
        <v>R</v>
      </c>
      <c r="J70" s="17" t="str">
        <f>IF('Score Sheet'!N70="","R",IF('Race results'!$C$32&gt;0,ROUND(AVERAGE('Score Sheet'!$J70:N70),1),ROUND(AVERAGE('Score Sheet'!$I70:N70),1)))</f>
        <v>R</v>
      </c>
      <c r="K70" s="17" t="str">
        <f>IF('Score Sheet'!O70="","R",IF('Race results'!$C$32&gt;0,ROUND(AVERAGE('Score Sheet'!$J70:O70),1),ROUND(AVERAGE('Score Sheet'!$I70:O70),1)))</f>
        <v>R</v>
      </c>
      <c r="L70" s="17" t="str">
        <f>IF('Score Sheet'!P70="","R",IF('Race results'!$C$32&gt;0,ROUND(AVERAGE('Score Sheet'!$J70:P70),1),ROUND(AVERAGE('Score Sheet'!$I70:P70),1)))</f>
        <v>R</v>
      </c>
      <c r="M70" s="17" t="str">
        <f>IF('Score Sheet'!Q70="","R",IF('Race results'!$C$32&gt;0,ROUND(AVERAGE('Score Sheet'!$J70:Q70),1),ROUND(AVERAGE('Score Sheet'!$I70:Q70),1)))</f>
        <v>R</v>
      </c>
      <c r="N70" s="17" t="str">
        <f>IF('Score Sheet'!R70="","R",IF('Race results'!$C$32&gt;0,ROUND(AVERAGE('Score Sheet'!$J70:R70),1),ROUND(AVERAGE('Score Sheet'!$I70:R70),1)))</f>
        <v>R</v>
      </c>
      <c r="O70" s="17" t="str">
        <f>IF('Score Sheet'!S70="","R",IF('Race results'!$C$32&gt;0,ROUND(AVERAGE('Score Sheet'!$J70:S70),1),ROUND(AVERAGE('Score Sheet'!$I70:S70),1)))</f>
        <v>R</v>
      </c>
      <c r="P70" s="17" t="str">
        <f>IF('Score Sheet'!T70="","R",IF('Race results'!$C$32&gt;0,ROUND(AVERAGE('Score Sheet'!$J70:T70),1),ROUND(AVERAGE('Score Sheet'!$I70:T70),1)))</f>
        <v>R</v>
      </c>
      <c r="Q70" s="17" t="str">
        <f>IF('Score Sheet'!U70="","R",IF('Race results'!$C$32&gt;0,ROUND(AVERAGE('Score Sheet'!$J70:U70),1),ROUND(AVERAGE('Score Sheet'!$I70:U70),1)))</f>
        <v>R</v>
      </c>
      <c r="R70" s="17" t="str">
        <f>IF('Score Sheet'!V70="","R",IF('Race results'!$C$32&gt;0,ROUND(AVERAGE('Score Sheet'!$J70:V70),1),ROUND(AVERAGE('Score Sheet'!$I70:V70),1)))</f>
        <v>R</v>
      </c>
      <c r="S70" s="17" t="str">
        <f>IF('Score Sheet'!W70="","R",IF('Race results'!$C$32&gt;0,ROUND(AVERAGE('Score Sheet'!$J70:W70),1),ROUND(AVERAGE('Score Sheet'!$I70:W70),1)))</f>
        <v>R</v>
      </c>
      <c r="T70" s="17" t="str">
        <f>IF('Score Sheet'!X70="","R",IF('Race results'!$C$32&gt;0,ROUND(AVERAGE('Score Sheet'!$J70:X70),1),ROUND(AVERAGE('Score Sheet'!$I70:X70),1)))</f>
        <v>R</v>
      </c>
      <c r="U70" s="17" t="str">
        <f>IF('Score Sheet'!Y70="","R",IF('Race results'!$C$32&gt;0,ROUND(AVERAGE('Score Sheet'!$J70:Y70),1),ROUND(AVERAGE('Score Sheet'!$I70:Y70),1)))</f>
        <v>R</v>
      </c>
      <c r="V70" s="17" t="str">
        <f>IF('Score Sheet'!Z70="","R",IF('Race results'!$C$32&gt;0,ROUND(AVERAGE('Score Sheet'!$J70:Z70),1),ROUND(AVERAGE('Score Sheet'!$I70:Z70),1)))</f>
        <v>R</v>
      </c>
      <c r="W70" s="17" t="str">
        <f>IF('Score Sheet'!AA70="","R",IF('Race results'!$C$32&gt;0,ROUND(AVERAGE('Score Sheet'!$J70:AA70),1),ROUND(AVERAGE('Score Sheet'!$I70:AA70),1)))</f>
        <v>R</v>
      </c>
      <c r="X70" s="17" t="str">
        <f>IF('Score Sheet'!AB70="","R",IF('Race results'!$C$32&gt;0,ROUND(AVERAGE('Score Sheet'!$J70:AB70),1),ROUND(AVERAGE('Score Sheet'!$I70:AB70),1)))</f>
        <v>R</v>
      </c>
      <c r="Y70" s="17" t="str">
        <f>IF('Score Sheet'!AC70="","R",IF('Race results'!$C$32&gt;0,ROUND(AVERAGE('Score Sheet'!$J70:AC70),1),ROUND(AVERAGE('Score Sheet'!$I70:AC70),1)))</f>
        <v>R</v>
      </c>
      <c r="Z70" s="17" t="str">
        <f>IF('Score Sheet'!AD70="","R",IF('Race results'!$C$32&gt;0,ROUND(AVERAGE('Score Sheet'!$J70:AD70),1),ROUND(AVERAGE('Score Sheet'!$I70:AD70),1)))</f>
        <v>R</v>
      </c>
      <c r="AA70" s="17" t="str">
        <f>IF('Score Sheet'!AE70="","R",IF('Race results'!$C$32&gt;0,ROUND(AVERAGE('Score Sheet'!$J70:AE70),1),ROUND(AVERAGE('Score Sheet'!$I70:AE70),1)))</f>
        <v>R</v>
      </c>
      <c r="AB70" s="17" t="str">
        <f>IF('Score Sheet'!AF70="","R",IF('Race results'!$C$32&gt;0,ROUND(AVERAGE('Score Sheet'!$J70:AF70),1),ROUND(AVERAGE('Score Sheet'!$I70:AF70),1)))</f>
        <v>R</v>
      </c>
      <c r="AC70" s="17" t="str">
        <f>IF('Score Sheet'!AG70="","R",IF('Race results'!$C$32&gt;0,ROUND(AVERAGE('Score Sheet'!$J70:AG70),1),ROUND(AVERAGE('Score Sheet'!$I70:AG70),1)))</f>
        <v>R</v>
      </c>
      <c r="AD70" s="17" t="str">
        <f>IF('Score Sheet'!AH70="","R",IF('Race results'!$C$32&gt;0,ROUND(AVERAGE('Score Sheet'!$J70:AH70),1),ROUND(AVERAGE('Score Sheet'!$I70:AH70),1)))</f>
        <v>R</v>
      </c>
      <c r="AE70" s="17" t="str">
        <f>IF('Score Sheet'!AI70="","R",IF('Race results'!$C$32&gt;0,ROUND(AVERAGE('Score Sheet'!$J70:AI70),1),ROUND(AVERAGE('Score Sheet'!$I70:AI70),1)))</f>
        <v>R</v>
      </c>
      <c r="AF70" s="17" t="str">
        <f>IF('Score Sheet'!AJ70="","R",IF('Race results'!$C$32&gt;0,ROUND(AVERAGE('Score Sheet'!$J70:AJ70),1),ROUND(AVERAGE('Score Sheet'!$I70:AJ70),1)))</f>
        <v>R</v>
      </c>
      <c r="AG70" s="17" t="str">
        <f>IF('Score Sheet'!AK70="","R",IF('Race results'!$C$32&gt;0,ROUND(AVERAGE('Score Sheet'!$J70:AK70),1),ROUND(AVERAGE('Score Sheet'!$I70:AK70),1)))</f>
        <v>R</v>
      </c>
      <c r="AH70" s="17" t="str">
        <f>IF('Score Sheet'!AL70="","R",IF('Race results'!$C$32&gt;0,ROUND(AVERAGE('Score Sheet'!$J70:AL70),1),ROUND(AVERAGE('Score Sheet'!$I70:AL70),1)))</f>
        <v>R</v>
      </c>
      <c r="AI70" s="17" t="str">
        <f>IF('Score Sheet'!AM70="","R",IF('Race results'!$C$32&gt;0,ROUND(AVERAGE('Score Sheet'!$J70:AM70),1),ROUND(AVERAGE('Score Sheet'!$I70:AM70),1)))</f>
        <v>R</v>
      </c>
      <c r="AJ70" s="17" t="str">
        <f>IF('Score Sheet'!AN70="","R",IF('Race results'!$C$32&gt;0,ROUND(AVERAGE('Score Sheet'!$J70:AN70),1),ROUND(AVERAGE('Score Sheet'!$I70:AN70),1)))</f>
        <v>R</v>
      </c>
      <c r="AK70" s="17" t="str">
        <f>IF('Score Sheet'!AO70="","R",IF('Race results'!$C$32&gt;0,ROUND(AVERAGE('Score Sheet'!$J70:AO70),1),ROUND(AVERAGE('Score Sheet'!$I70:AO70),1)))</f>
        <v>R</v>
      </c>
      <c r="AL70" s="17" t="str">
        <f>IF('Score Sheet'!AP70="","R",IF('Race results'!$C$32&gt;0,ROUND(AVERAGE('Score Sheet'!$J70:AP70),1),ROUND(AVERAGE('Score Sheet'!$I70:AP70),1)))</f>
        <v>R</v>
      </c>
      <c r="AM70" s="17" t="str">
        <f>IF('Score Sheet'!AQ70="","R",IF('Race results'!$C$32&gt;0,ROUND(AVERAGE('Score Sheet'!$J70:AQ70),1),ROUND(AVERAGE('Score Sheet'!$I70:AQ70),1)))</f>
        <v>R</v>
      </c>
      <c r="AN70" s="17" t="str">
        <f>IF('Score Sheet'!AR70="","R",IF('Race results'!$C$32&gt;0,ROUND(AVERAGE('Score Sheet'!$J70:AR70),1),ROUND(AVERAGE('Score Sheet'!$I70:AR70),1)))</f>
        <v>R</v>
      </c>
      <c r="AO70" s="17" t="str">
        <f>IF('Score Sheet'!AS70="","R",IF('Race results'!$C$32&gt;0,ROUND(AVERAGE('Score Sheet'!$J70:AS70),1),ROUND(AVERAGE('Score Sheet'!$I70:AS70),1)))</f>
        <v>R</v>
      </c>
      <c r="AP70" s="17" t="str">
        <f>IF('Score Sheet'!AT70="","R",IF('Race results'!$C$32&gt;0,ROUND(AVERAGE('Score Sheet'!$J70:AT70),1),ROUND(AVERAGE('Score Sheet'!$I70:AT70),1)))</f>
        <v>R</v>
      </c>
      <c r="AQ70" s="17" t="str">
        <f>IF('Score Sheet'!AU70="","R",IF('Race results'!$C$32&gt;0,ROUND(AVERAGE('Score Sheet'!$J70:AU70),1),ROUND(AVERAGE('Score Sheet'!$I70:AU70),1)))</f>
        <v>R</v>
      </c>
      <c r="AR70" s="17" t="str">
        <f>IF('Score Sheet'!AV70="","R",IF('Race results'!$C$32&gt;0,ROUND(AVERAGE('Score Sheet'!$J70:AV70),1),ROUND(AVERAGE('Score Sheet'!$I70:AV70),1)))</f>
        <v>R</v>
      </c>
      <c r="AT70" s="62" t="str">
        <f t="shared" si="0"/>
        <v/>
      </c>
      <c r="AU70" s="17" t="str">
        <f>IF(C70="","",IF('Race results'!$C$7&lt;1, "E", IF('Race results'!$C$32&gt;0,IF(COUNT(AY70:CL70)&lt;1,"R",ROUND(AVERAGE(AY70:CL70),1)),IF(COUNT(AX70:CL70)&lt;1,"R",ROUND(AVERAGE(AX70:CL70),1)))))</f>
        <v/>
      </c>
      <c r="AV70" s="12"/>
      <c r="AX70" s="12" t="str">
        <f t="shared" si="1"/>
        <v/>
      </c>
      <c r="AY70" s="12" t="str">
        <f t="shared" si="2"/>
        <v/>
      </c>
      <c r="AZ70" s="12" t="str">
        <f t="shared" si="3"/>
        <v/>
      </c>
      <c r="BA70" s="12" t="str">
        <f t="shared" si="4"/>
        <v/>
      </c>
      <c r="BB70" s="12" t="str">
        <f t="shared" si="5"/>
        <v/>
      </c>
      <c r="BC70" s="12" t="str">
        <f t="shared" si="6"/>
        <v/>
      </c>
      <c r="BD70" s="12" t="str">
        <f t="shared" si="7"/>
        <v/>
      </c>
      <c r="BE70" s="12" t="str">
        <f t="shared" si="8"/>
        <v/>
      </c>
      <c r="BF70" s="12" t="str">
        <f t="shared" si="9"/>
        <v/>
      </c>
      <c r="BG70" s="12" t="str">
        <f t="shared" si="10"/>
        <v/>
      </c>
      <c r="BH70" s="12" t="str">
        <f t="shared" si="11"/>
        <v/>
      </c>
      <c r="BI70" s="12" t="str">
        <f t="shared" si="12"/>
        <v/>
      </c>
      <c r="BJ70" s="12" t="str">
        <f t="shared" si="13"/>
        <v/>
      </c>
      <c r="BK70" s="12" t="str">
        <f t="shared" si="14"/>
        <v/>
      </c>
      <c r="BL70" s="12" t="str">
        <f t="shared" si="15"/>
        <v/>
      </c>
      <c r="BM70" s="12" t="str">
        <f t="shared" si="16"/>
        <v/>
      </c>
      <c r="BN70" s="12" t="str">
        <f t="shared" si="17"/>
        <v/>
      </c>
      <c r="BO70" s="12" t="str">
        <f t="shared" si="18"/>
        <v/>
      </c>
      <c r="BP70" s="12" t="str">
        <f t="shared" si="19"/>
        <v/>
      </c>
      <c r="BQ70" s="12" t="str">
        <f t="shared" si="20"/>
        <v/>
      </c>
      <c r="BR70" s="12" t="str">
        <f t="shared" si="21"/>
        <v/>
      </c>
      <c r="BS70" s="12" t="str">
        <f t="shared" si="22"/>
        <v/>
      </c>
      <c r="BT70" s="12" t="str">
        <f t="shared" si="23"/>
        <v/>
      </c>
      <c r="BU70" s="12" t="str">
        <f t="shared" si="24"/>
        <v/>
      </c>
      <c r="BV70" s="12" t="str">
        <f t="shared" si="25"/>
        <v/>
      </c>
      <c r="BW70" s="12" t="str">
        <f t="shared" si="26"/>
        <v/>
      </c>
      <c r="BX70" s="12" t="str">
        <f t="shared" si="27"/>
        <v/>
      </c>
      <c r="BY70" s="12" t="str">
        <f t="shared" si="28"/>
        <v/>
      </c>
      <c r="BZ70" s="12" t="str">
        <f t="shared" si="29"/>
        <v/>
      </c>
      <c r="CA70" s="12" t="str">
        <f t="shared" si="30"/>
        <v/>
      </c>
      <c r="CB70" s="12" t="str">
        <f t="shared" si="31"/>
        <v/>
      </c>
      <c r="CC70" s="12" t="str">
        <f t="shared" si="32"/>
        <v/>
      </c>
      <c r="CD70" s="12" t="str">
        <f t="shared" si="33"/>
        <v/>
      </c>
      <c r="CE70" s="12" t="str">
        <f t="shared" si="34"/>
        <v/>
      </c>
      <c r="CF70" s="12" t="str">
        <f t="shared" si="35"/>
        <v/>
      </c>
      <c r="CG70" s="12" t="str">
        <f t="shared" si="36"/>
        <v/>
      </c>
      <c r="CH70" s="12" t="str">
        <f t="shared" si="37"/>
        <v/>
      </c>
      <c r="CI70" s="12" t="str">
        <f t="shared" si="38"/>
        <v/>
      </c>
      <c r="CJ70" s="12" t="str">
        <f t="shared" si="39"/>
        <v/>
      </c>
      <c r="CK70" s="12" t="str">
        <f t="shared" si="40"/>
        <v/>
      </c>
      <c r="CL70" s="12" t="str">
        <f t="shared" si="41"/>
        <v/>
      </c>
    </row>
    <row r="71" spans="2:90">
      <c r="B71" s="12">
        <v>62</v>
      </c>
      <c r="C71" s="62" t="str">
        <f>IF('Score Sheet'!C71="","",'Score Sheet'!C71)</f>
        <v/>
      </c>
      <c r="D71" s="12" t="str">
        <f>'Race results'!$F$159</f>
        <v>DAFT!</v>
      </c>
      <c r="E71" s="12" t="str">
        <f>'Race results'!$F$159</f>
        <v>DAFT!</v>
      </c>
      <c r="F71" s="17" t="str">
        <f>IF('Score Sheet'!J71="","R",IF('Race results'!$C$32&gt;0,'Race results'!$F$159,ROUND(AVERAGE('Score Sheet'!$I71:J71),1)))</f>
        <v>R</v>
      </c>
      <c r="G71" s="17" t="str">
        <f>IF('Score Sheet'!K71="","R",IF('Race results'!$C$32&gt;0,ROUND(AVERAGE('Score Sheet'!$J71:K71),1),ROUND(AVERAGE('Score Sheet'!$I71:K71),1)))</f>
        <v>R</v>
      </c>
      <c r="H71" s="17" t="str">
        <f>IF('Score Sheet'!L71="","R",IF('Race results'!$C$32&gt;0,ROUND(AVERAGE('Score Sheet'!$J71:L71),1),ROUND(AVERAGE('Score Sheet'!$I71:L71),1)))</f>
        <v>R</v>
      </c>
      <c r="I71" s="17" t="str">
        <f>IF('Score Sheet'!M71="","R",IF('Race results'!$C$32&gt;0,ROUND(AVERAGE('Score Sheet'!$J71:M71),1),ROUND(AVERAGE('Score Sheet'!$I71:M71),1)))</f>
        <v>R</v>
      </c>
      <c r="J71" s="17" t="str">
        <f>IF('Score Sheet'!N71="","R",IF('Race results'!$C$32&gt;0,ROUND(AVERAGE('Score Sheet'!$J71:N71),1),ROUND(AVERAGE('Score Sheet'!$I71:N71),1)))</f>
        <v>R</v>
      </c>
      <c r="K71" s="17" t="str">
        <f>IF('Score Sheet'!O71="","R",IF('Race results'!$C$32&gt;0,ROUND(AVERAGE('Score Sheet'!$J71:O71),1),ROUND(AVERAGE('Score Sheet'!$I71:O71),1)))</f>
        <v>R</v>
      </c>
      <c r="L71" s="17" t="str">
        <f>IF('Score Sheet'!P71="","R",IF('Race results'!$C$32&gt;0,ROUND(AVERAGE('Score Sheet'!$J71:P71),1),ROUND(AVERAGE('Score Sheet'!$I71:P71),1)))</f>
        <v>R</v>
      </c>
      <c r="M71" s="17" t="str">
        <f>IF('Score Sheet'!Q71="","R",IF('Race results'!$C$32&gt;0,ROUND(AVERAGE('Score Sheet'!$J71:Q71),1),ROUND(AVERAGE('Score Sheet'!$I71:Q71),1)))</f>
        <v>R</v>
      </c>
      <c r="N71" s="17" t="str">
        <f>IF('Score Sheet'!R71="","R",IF('Race results'!$C$32&gt;0,ROUND(AVERAGE('Score Sheet'!$J71:R71),1),ROUND(AVERAGE('Score Sheet'!$I71:R71),1)))</f>
        <v>R</v>
      </c>
      <c r="O71" s="17" t="str">
        <f>IF('Score Sheet'!S71="","R",IF('Race results'!$C$32&gt;0,ROUND(AVERAGE('Score Sheet'!$J71:S71),1),ROUND(AVERAGE('Score Sheet'!$I71:S71),1)))</f>
        <v>R</v>
      </c>
      <c r="P71" s="17" t="str">
        <f>IF('Score Sheet'!T71="","R",IF('Race results'!$C$32&gt;0,ROUND(AVERAGE('Score Sheet'!$J71:T71),1),ROUND(AVERAGE('Score Sheet'!$I71:T71),1)))</f>
        <v>R</v>
      </c>
      <c r="Q71" s="17" t="str">
        <f>IF('Score Sheet'!U71="","R",IF('Race results'!$C$32&gt;0,ROUND(AVERAGE('Score Sheet'!$J71:U71),1),ROUND(AVERAGE('Score Sheet'!$I71:U71),1)))</f>
        <v>R</v>
      </c>
      <c r="R71" s="17" t="str">
        <f>IF('Score Sheet'!V71="","R",IF('Race results'!$C$32&gt;0,ROUND(AVERAGE('Score Sheet'!$J71:V71),1),ROUND(AVERAGE('Score Sheet'!$I71:V71),1)))</f>
        <v>R</v>
      </c>
      <c r="S71" s="17" t="str">
        <f>IF('Score Sheet'!W71="","R",IF('Race results'!$C$32&gt;0,ROUND(AVERAGE('Score Sheet'!$J71:W71),1),ROUND(AVERAGE('Score Sheet'!$I71:W71),1)))</f>
        <v>R</v>
      </c>
      <c r="T71" s="17" t="str">
        <f>IF('Score Sheet'!X71="","R",IF('Race results'!$C$32&gt;0,ROUND(AVERAGE('Score Sheet'!$J71:X71),1),ROUND(AVERAGE('Score Sheet'!$I71:X71),1)))</f>
        <v>R</v>
      </c>
      <c r="U71" s="17" t="str">
        <f>IF('Score Sheet'!Y71="","R",IF('Race results'!$C$32&gt;0,ROUND(AVERAGE('Score Sheet'!$J71:Y71),1),ROUND(AVERAGE('Score Sheet'!$I71:Y71),1)))</f>
        <v>R</v>
      </c>
      <c r="V71" s="17" t="str">
        <f>IF('Score Sheet'!Z71="","R",IF('Race results'!$C$32&gt;0,ROUND(AVERAGE('Score Sheet'!$J71:Z71),1),ROUND(AVERAGE('Score Sheet'!$I71:Z71),1)))</f>
        <v>R</v>
      </c>
      <c r="W71" s="17" t="str">
        <f>IF('Score Sheet'!AA71="","R",IF('Race results'!$C$32&gt;0,ROUND(AVERAGE('Score Sheet'!$J71:AA71),1),ROUND(AVERAGE('Score Sheet'!$I71:AA71),1)))</f>
        <v>R</v>
      </c>
      <c r="X71" s="17" t="str">
        <f>IF('Score Sheet'!AB71="","R",IF('Race results'!$C$32&gt;0,ROUND(AVERAGE('Score Sheet'!$J71:AB71),1),ROUND(AVERAGE('Score Sheet'!$I71:AB71),1)))</f>
        <v>R</v>
      </c>
      <c r="Y71" s="17" t="str">
        <f>IF('Score Sheet'!AC71="","R",IF('Race results'!$C$32&gt;0,ROUND(AVERAGE('Score Sheet'!$J71:AC71),1),ROUND(AVERAGE('Score Sheet'!$I71:AC71),1)))</f>
        <v>R</v>
      </c>
      <c r="Z71" s="17" t="str">
        <f>IF('Score Sheet'!AD71="","R",IF('Race results'!$C$32&gt;0,ROUND(AVERAGE('Score Sheet'!$J71:AD71),1),ROUND(AVERAGE('Score Sheet'!$I71:AD71),1)))</f>
        <v>R</v>
      </c>
      <c r="AA71" s="17" t="str">
        <f>IF('Score Sheet'!AE71="","R",IF('Race results'!$C$32&gt;0,ROUND(AVERAGE('Score Sheet'!$J71:AE71),1),ROUND(AVERAGE('Score Sheet'!$I71:AE71),1)))</f>
        <v>R</v>
      </c>
      <c r="AB71" s="17" t="str">
        <f>IF('Score Sheet'!AF71="","R",IF('Race results'!$C$32&gt;0,ROUND(AVERAGE('Score Sheet'!$J71:AF71),1),ROUND(AVERAGE('Score Sheet'!$I71:AF71),1)))</f>
        <v>R</v>
      </c>
      <c r="AC71" s="17" t="str">
        <f>IF('Score Sheet'!AG71="","R",IF('Race results'!$C$32&gt;0,ROUND(AVERAGE('Score Sheet'!$J71:AG71),1),ROUND(AVERAGE('Score Sheet'!$I71:AG71),1)))</f>
        <v>R</v>
      </c>
      <c r="AD71" s="17" t="str">
        <f>IF('Score Sheet'!AH71="","R",IF('Race results'!$C$32&gt;0,ROUND(AVERAGE('Score Sheet'!$J71:AH71),1),ROUND(AVERAGE('Score Sheet'!$I71:AH71),1)))</f>
        <v>R</v>
      </c>
      <c r="AE71" s="17" t="str">
        <f>IF('Score Sheet'!AI71="","R",IF('Race results'!$C$32&gt;0,ROUND(AVERAGE('Score Sheet'!$J71:AI71),1),ROUND(AVERAGE('Score Sheet'!$I71:AI71),1)))</f>
        <v>R</v>
      </c>
      <c r="AF71" s="17" t="str">
        <f>IF('Score Sheet'!AJ71="","R",IF('Race results'!$C$32&gt;0,ROUND(AVERAGE('Score Sheet'!$J71:AJ71),1),ROUND(AVERAGE('Score Sheet'!$I71:AJ71),1)))</f>
        <v>R</v>
      </c>
      <c r="AG71" s="17" t="str">
        <f>IF('Score Sheet'!AK71="","R",IF('Race results'!$C$32&gt;0,ROUND(AVERAGE('Score Sheet'!$J71:AK71),1),ROUND(AVERAGE('Score Sheet'!$I71:AK71),1)))</f>
        <v>R</v>
      </c>
      <c r="AH71" s="17" t="str">
        <f>IF('Score Sheet'!AL71="","R",IF('Race results'!$C$32&gt;0,ROUND(AVERAGE('Score Sheet'!$J71:AL71),1),ROUND(AVERAGE('Score Sheet'!$I71:AL71),1)))</f>
        <v>R</v>
      </c>
      <c r="AI71" s="17" t="str">
        <f>IF('Score Sheet'!AM71="","R",IF('Race results'!$C$32&gt;0,ROUND(AVERAGE('Score Sheet'!$J71:AM71),1),ROUND(AVERAGE('Score Sheet'!$I71:AM71),1)))</f>
        <v>R</v>
      </c>
      <c r="AJ71" s="17" t="str">
        <f>IF('Score Sheet'!AN71="","R",IF('Race results'!$C$32&gt;0,ROUND(AVERAGE('Score Sheet'!$J71:AN71),1),ROUND(AVERAGE('Score Sheet'!$I71:AN71),1)))</f>
        <v>R</v>
      </c>
      <c r="AK71" s="17" t="str">
        <f>IF('Score Sheet'!AO71="","R",IF('Race results'!$C$32&gt;0,ROUND(AVERAGE('Score Sheet'!$J71:AO71),1),ROUND(AVERAGE('Score Sheet'!$I71:AO71),1)))</f>
        <v>R</v>
      </c>
      <c r="AL71" s="17" t="str">
        <f>IF('Score Sheet'!AP71="","R",IF('Race results'!$C$32&gt;0,ROUND(AVERAGE('Score Sheet'!$J71:AP71),1),ROUND(AVERAGE('Score Sheet'!$I71:AP71),1)))</f>
        <v>R</v>
      </c>
      <c r="AM71" s="17" t="str">
        <f>IF('Score Sheet'!AQ71="","R",IF('Race results'!$C$32&gt;0,ROUND(AVERAGE('Score Sheet'!$J71:AQ71),1),ROUND(AVERAGE('Score Sheet'!$I71:AQ71),1)))</f>
        <v>R</v>
      </c>
      <c r="AN71" s="17" t="str">
        <f>IF('Score Sheet'!AR71="","R",IF('Race results'!$C$32&gt;0,ROUND(AVERAGE('Score Sheet'!$J71:AR71),1),ROUND(AVERAGE('Score Sheet'!$I71:AR71),1)))</f>
        <v>R</v>
      </c>
      <c r="AO71" s="17" t="str">
        <f>IF('Score Sheet'!AS71="","R",IF('Race results'!$C$32&gt;0,ROUND(AVERAGE('Score Sheet'!$J71:AS71),1),ROUND(AVERAGE('Score Sheet'!$I71:AS71),1)))</f>
        <v>R</v>
      </c>
      <c r="AP71" s="17" t="str">
        <f>IF('Score Sheet'!AT71="","R",IF('Race results'!$C$32&gt;0,ROUND(AVERAGE('Score Sheet'!$J71:AT71),1),ROUND(AVERAGE('Score Sheet'!$I71:AT71),1)))</f>
        <v>R</v>
      </c>
      <c r="AQ71" s="17" t="str">
        <f>IF('Score Sheet'!AU71="","R",IF('Race results'!$C$32&gt;0,ROUND(AVERAGE('Score Sheet'!$J71:AU71),1),ROUND(AVERAGE('Score Sheet'!$I71:AU71),1)))</f>
        <v>R</v>
      </c>
      <c r="AR71" s="17" t="str">
        <f>IF('Score Sheet'!AV71="","R",IF('Race results'!$C$32&gt;0,ROUND(AVERAGE('Score Sheet'!$J71:AV71),1),ROUND(AVERAGE('Score Sheet'!$I71:AV71),1)))</f>
        <v>R</v>
      </c>
      <c r="AT71" s="62" t="str">
        <f t="shared" si="0"/>
        <v/>
      </c>
      <c r="AU71" s="17" t="str">
        <f>IF(C71="","",IF('Race results'!$C$7&lt;1, "E", IF('Race results'!$C$32&gt;0,IF(COUNT(AY71:CL71)&lt;1,"R",ROUND(AVERAGE(AY71:CL71),1)),IF(COUNT(AX71:CL71)&lt;1,"R",ROUND(AVERAGE(AX71:CL71),1)))))</f>
        <v/>
      </c>
      <c r="AV71" s="12"/>
      <c r="AX71" s="12" t="str">
        <f t="shared" si="1"/>
        <v/>
      </c>
      <c r="AY71" s="12" t="str">
        <f t="shared" si="2"/>
        <v/>
      </c>
      <c r="AZ71" s="12" t="str">
        <f t="shared" si="3"/>
        <v/>
      </c>
      <c r="BA71" s="12" t="str">
        <f t="shared" si="4"/>
        <v/>
      </c>
      <c r="BB71" s="12" t="str">
        <f t="shared" si="5"/>
        <v/>
      </c>
      <c r="BC71" s="12" t="str">
        <f t="shared" si="6"/>
        <v/>
      </c>
      <c r="BD71" s="12" t="str">
        <f t="shared" si="7"/>
        <v/>
      </c>
      <c r="BE71" s="12" t="str">
        <f t="shared" si="8"/>
        <v/>
      </c>
      <c r="BF71" s="12" t="str">
        <f t="shared" si="9"/>
        <v/>
      </c>
      <c r="BG71" s="12" t="str">
        <f t="shared" si="10"/>
        <v/>
      </c>
      <c r="BH71" s="12" t="str">
        <f t="shared" si="11"/>
        <v/>
      </c>
      <c r="BI71" s="12" t="str">
        <f t="shared" si="12"/>
        <v/>
      </c>
      <c r="BJ71" s="12" t="str">
        <f t="shared" si="13"/>
        <v/>
      </c>
      <c r="BK71" s="12" t="str">
        <f t="shared" si="14"/>
        <v/>
      </c>
      <c r="BL71" s="12" t="str">
        <f t="shared" si="15"/>
        <v/>
      </c>
      <c r="BM71" s="12" t="str">
        <f t="shared" si="16"/>
        <v/>
      </c>
      <c r="BN71" s="12" t="str">
        <f t="shared" si="17"/>
        <v/>
      </c>
      <c r="BO71" s="12" t="str">
        <f t="shared" si="18"/>
        <v/>
      </c>
      <c r="BP71" s="12" t="str">
        <f t="shared" si="19"/>
        <v/>
      </c>
      <c r="BQ71" s="12" t="str">
        <f t="shared" si="20"/>
        <v/>
      </c>
      <c r="BR71" s="12" t="str">
        <f t="shared" si="21"/>
        <v/>
      </c>
      <c r="BS71" s="12" t="str">
        <f t="shared" si="22"/>
        <v/>
      </c>
      <c r="BT71" s="12" t="str">
        <f t="shared" si="23"/>
        <v/>
      </c>
      <c r="BU71" s="12" t="str">
        <f t="shared" si="24"/>
        <v/>
      </c>
      <c r="BV71" s="12" t="str">
        <f t="shared" si="25"/>
        <v/>
      </c>
      <c r="BW71" s="12" t="str">
        <f t="shared" si="26"/>
        <v/>
      </c>
      <c r="BX71" s="12" t="str">
        <f t="shared" si="27"/>
        <v/>
      </c>
      <c r="BY71" s="12" t="str">
        <f t="shared" si="28"/>
        <v/>
      </c>
      <c r="BZ71" s="12" t="str">
        <f t="shared" si="29"/>
        <v/>
      </c>
      <c r="CA71" s="12" t="str">
        <f t="shared" si="30"/>
        <v/>
      </c>
      <c r="CB71" s="12" t="str">
        <f t="shared" si="31"/>
        <v/>
      </c>
      <c r="CC71" s="12" t="str">
        <f t="shared" si="32"/>
        <v/>
      </c>
      <c r="CD71" s="12" t="str">
        <f t="shared" si="33"/>
        <v/>
      </c>
      <c r="CE71" s="12" t="str">
        <f t="shared" si="34"/>
        <v/>
      </c>
      <c r="CF71" s="12" t="str">
        <f t="shared" si="35"/>
        <v/>
      </c>
      <c r="CG71" s="12" t="str">
        <f t="shared" si="36"/>
        <v/>
      </c>
      <c r="CH71" s="12" t="str">
        <f t="shared" si="37"/>
        <v/>
      </c>
      <c r="CI71" s="12" t="str">
        <f t="shared" si="38"/>
        <v/>
      </c>
      <c r="CJ71" s="12" t="str">
        <f t="shared" si="39"/>
        <v/>
      </c>
      <c r="CK71" s="12" t="str">
        <f t="shared" si="40"/>
        <v/>
      </c>
      <c r="CL71" s="12" t="str">
        <f t="shared" si="41"/>
        <v/>
      </c>
    </row>
    <row r="72" spans="2:90">
      <c r="B72" s="12">
        <v>63</v>
      </c>
      <c r="C72" s="62" t="str">
        <f>IF('Score Sheet'!C72="","",'Score Sheet'!C72)</f>
        <v/>
      </c>
      <c r="D72" s="12" t="str">
        <f>'Race results'!$F$159</f>
        <v>DAFT!</v>
      </c>
      <c r="E72" s="12" t="str">
        <f>'Race results'!$F$159</f>
        <v>DAFT!</v>
      </c>
      <c r="F72" s="17" t="str">
        <f>IF('Score Sheet'!J72="","R",IF('Race results'!$C$32&gt;0,'Race results'!$F$159,ROUND(AVERAGE('Score Sheet'!$I72:J72),1)))</f>
        <v>R</v>
      </c>
      <c r="G72" s="17" t="str">
        <f>IF('Score Sheet'!K72="","R",IF('Race results'!$C$32&gt;0,ROUND(AVERAGE('Score Sheet'!$J72:K72),1),ROUND(AVERAGE('Score Sheet'!$I72:K72),1)))</f>
        <v>R</v>
      </c>
      <c r="H72" s="17" t="str">
        <f>IF('Score Sheet'!L72="","R",IF('Race results'!$C$32&gt;0,ROUND(AVERAGE('Score Sheet'!$J72:L72),1),ROUND(AVERAGE('Score Sheet'!$I72:L72),1)))</f>
        <v>R</v>
      </c>
      <c r="I72" s="17" t="str">
        <f>IF('Score Sheet'!M72="","R",IF('Race results'!$C$32&gt;0,ROUND(AVERAGE('Score Sheet'!$J72:M72),1),ROUND(AVERAGE('Score Sheet'!$I72:M72),1)))</f>
        <v>R</v>
      </c>
      <c r="J72" s="17" t="str">
        <f>IF('Score Sheet'!N72="","R",IF('Race results'!$C$32&gt;0,ROUND(AVERAGE('Score Sheet'!$J72:N72),1),ROUND(AVERAGE('Score Sheet'!$I72:N72),1)))</f>
        <v>R</v>
      </c>
      <c r="K72" s="17" t="str">
        <f>IF('Score Sheet'!O72="","R",IF('Race results'!$C$32&gt;0,ROUND(AVERAGE('Score Sheet'!$J72:O72),1),ROUND(AVERAGE('Score Sheet'!$I72:O72),1)))</f>
        <v>R</v>
      </c>
      <c r="L72" s="17" t="str">
        <f>IF('Score Sheet'!P72="","R",IF('Race results'!$C$32&gt;0,ROUND(AVERAGE('Score Sheet'!$J72:P72),1),ROUND(AVERAGE('Score Sheet'!$I72:P72),1)))</f>
        <v>R</v>
      </c>
      <c r="M72" s="17" t="str">
        <f>IF('Score Sheet'!Q72="","R",IF('Race results'!$C$32&gt;0,ROUND(AVERAGE('Score Sheet'!$J72:Q72),1),ROUND(AVERAGE('Score Sheet'!$I72:Q72),1)))</f>
        <v>R</v>
      </c>
      <c r="N72" s="17" t="str">
        <f>IF('Score Sheet'!R72="","R",IF('Race results'!$C$32&gt;0,ROUND(AVERAGE('Score Sheet'!$J72:R72),1),ROUND(AVERAGE('Score Sheet'!$I72:R72),1)))</f>
        <v>R</v>
      </c>
      <c r="O72" s="17" t="str">
        <f>IF('Score Sheet'!S72="","R",IF('Race results'!$C$32&gt;0,ROUND(AVERAGE('Score Sheet'!$J72:S72),1),ROUND(AVERAGE('Score Sheet'!$I72:S72),1)))</f>
        <v>R</v>
      </c>
      <c r="P72" s="17" t="str">
        <f>IF('Score Sheet'!T72="","R",IF('Race results'!$C$32&gt;0,ROUND(AVERAGE('Score Sheet'!$J72:T72),1),ROUND(AVERAGE('Score Sheet'!$I72:T72),1)))</f>
        <v>R</v>
      </c>
      <c r="Q72" s="17" t="str">
        <f>IF('Score Sheet'!U72="","R",IF('Race results'!$C$32&gt;0,ROUND(AVERAGE('Score Sheet'!$J72:U72),1),ROUND(AVERAGE('Score Sheet'!$I72:U72),1)))</f>
        <v>R</v>
      </c>
      <c r="R72" s="17" t="str">
        <f>IF('Score Sheet'!V72="","R",IF('Race results'!$C$32&gt;0,ROUND(AVERAGE('Score Sheet'!$J72:V72),1),ROUND(AVERAGE('Score Sheet'!$I72:V72),1)))</f>
        <v>R</v>
      </c>
      <c r="S72" s="17" t="str">
        <f>IF('Score Sheet'!W72="","R",IF('Race results'!$C$32&gt;0,ROUND(AVERAGE('Score Sheet'!$J72:W72),1),ROUND(AVERAGE('Score Sheet'!$I72:W72),1)))</f>
        <v>R</v>
      </c>
      <c r="T72" s="17" t="str">
        <f>IF('Score Sheet'!X72="","R",IF('Race results'!$C$32&gt;0,ROUND(AVERAGE('Score Sheet'!$J72:X72),1),ROUND(AVERAGE('Score Sheet'!$I72:X72),1)))</f>
        <v>R</v>
      </c>
      <c r="U72" s="17" t="str">
        <f>IF('Score Sheet'!Y72="","R",IF('Race results'!$C$32&gt;0,ROUND(AVERAGE('Score Sheet'!$J72:Y72),1),ROUND(AVERAGE('Score Sheet'!$I72:Y72),1)))</f>
        <v>R</v>
      </c>
      <c r="V72" s="17" t="str">
        <f>IF('Score Sheet'!Z72="","R",IF('Race results'!$C$32&gt;0,ROUND(AVERAGE('Score Sheet'!$J72:Z72),1),ROUND(AVERAGE('Score Sheet'!$I72:Z72),1)))</f>
        <v>R</v>
      </c>
      <c r="W72" s="17" t="str">
        <f>IF('Score Sheet'!AA72="","R",IF('Race results'!$C$32&gt;0,ROUND(AVERAGE('Score Sheet'!$J72:AA72),1),ROUND(AVERAGE('Score Sheet'!$I72:AA72),1)))</f>
        <v>R</v>
      </c>
      <c r="X72" s="17" t="str">
        <f>IF('Score Sheet'!AB72="","R",IF('Race results'!$C$32&gt;0,ROUND(AVERAGE('Score Sheet'!$J72:AB72),1),ROUND(AVERAGE('Score Sheet'!$I72:AB72),1)))</f>
        <v>R</v>
      </c>
      <c r="Y72" s="17" t="str">
        <f>IF('Score Sheet'!AC72="","R",IF('Race results'!$C$32&gt;0,ROUND(AVERAGE('Score Sheet'!$J72:AC72),1),ROUND(AVERAGE('Score Sheet'!$I72:AC72),1)))</f>
        <v>R</v>
      </c>
      <c r="Z72" s="17" t="str">
        <f>IF('Score Sheet'!AD72="","R",IF('Race results'!$C$32&gt;0,ROUND(AVERAGE('Score Sheet'!$J72:AD72),1),ROUND(AVERAGE('Score Sheet'!$I72:AD72),1)))</f>
        <v>R</v>
      </c>
      <c r="AA72" s="17" t="str">
        <f>IF('Score Sheet'!AE72="","R",IF('Race results'!$C$32&gt;0,ROUND(AVERAGE('Score Sheet'!$J72:AE72),1),ROUND(AVERAGE('Score Sheet'!$I72:AE72),1)))</f>
        <v>R</v>
      </c>
      <c r="AB72" s="17" t="str">
        <f>IF('Score Sheet'!AF72="","R",IF('Race results'!$C$32&gt;0,ROUND(AVERAGE('Score Sheet'!$J72:AF72),1),ROUND(AVERAGE('Score Sheet'!$I72:AF72),1)))</f>
        <v>R</v>
      </c>
      <c r="AC72" s="17" t="str">
        <f>IF('Score Sheet'!AG72="","R",IF('Race results'!$C$32&gt;0,ROUND(AVERAGE('Score Sheet'!$J72:AG72),1),ROUND(AVERAGE('Score Sheet'!$I72:AG72),1)))</f>
        <v>R</v>
      </c>
      <c r="AD72" s="17" t="str">
        <f>IF('Score Sheet'!AH72="","R",IF('Race results'!$C$32&gt;0,ROUND(AVERAGE('Score Sheet'!$J72:AH72),1),ROUND(AVERAGE('Score Sheet'!$I72:AH72),1)))</f>
        <v>R</v>
      </c>
      <c r="AE72" s="17" t="str">
        <f>IF('Score Sheet'!AI72="","R",IF('Race results'!$C$32&gt;0,ROUND(AVERAGE('Score Sheet'!$J72:AI72),1),ROUND(AVERAGE('Score Sheet'!$I72:AI72),1)))</f>
        <v>R</v>
      </c>
      <c r="AF72" s="17" t="str">
        <f>IF('Score Sheet'!AJ72="","R",IF('Race results'!$C$32&gt;0,ROUND(AVERAGE('Score Sheet'!$J72:AJ72),1),ROUND(AVERAGE('Score Sheet'!$I72:AJ72),1)))</f>
        <v>R</v>
      </c>
      <c r="AG72" s="17" t="str">
        <f>IF('Score Sheet'!AK72="","R",IF('Race results'!$C$32&gt;0,ROUND(AVERAGE('Score Sheet'!$J72:AK72),1),ROUND(AVERAGE('Score Sheet'!$I72:AK72),1)))</f>
        <v>R</v>
      </c>
      <c r="AH72" s="17" t="str">
        <f>IF('Score Sheet'!AL72="","R",IF('Race results'!$C$32&gt;0,ROUND(AVERAGE('Score Sheet'!$J72:AL72),1),ROUND(AVERAGE('Score Sheet'!$I72:AL72),1)))</f>
        <v>R</v>
      </c>
      <c r="AI72" s="17" t="str">
        <f>IF('Score Sheet'!AM72="","R",IF('Race results'!$C$32&gt;0,ROUND(AVERAGE('Score Sheet'!$J72:AM72),1),ROUND(AVERAGE('Score Sheet'!$I72:AM72),1)))</f>
        <v>R</v>
      </c>
      <c r="AJ72" s="17" t="str">
        <f>IF('Score Sheet'!AN72="","R",IF('Race results'!$C$32&gt;0,ROUND(AVERAGE('Score Sheet'!$J72:AN72),1),ROUND(AVERAGE('Score Sheet'!$I72:AN72),1)))</f>
        <v>R</v>
      </c>
      <c r="AK72" s="17" t="str">
        <f>IF('Score Sheet'!AO72="","R",IF('Race results'!$C$32&gt;0,ROUND(AVERAGE('Score Sheet'!$J72:AO72),1),ROUND(AVERAGE('Score Sheet'!$I72:AO72),1)))</f>
        <v>R</v>
      </c>
      <c r="AL72" s="17" t="str">
        <f>IF('Score Sheet'!AP72="","R",IF('Race results'!$C$32&gt;0,ROUND(AVERAGE('Score Sheet'!$J72:AP72),1),ROUND(AVERAGE('Score Sheet'!$I72:AP72),1)))</f>
        <v>R</v>
      </c>
      <c r="AM72" s="17" t="str">
        <f>IF('Score Sheet'!AQ72="","R",IF('Race results'!$C$32&gt;0,ROUND(AVERAGE('Score Sheet'!$J72:AQ72),1),ROUND(AVERAGE('Score Sheet'!$I72:AQ72),1)))</f>
        <v>R</v>
      </c>
      <c r="AN72" s="17" t="str">
        <f>IF('Score Sheet'!AR72="","R",IF('Race results'!$C$32&gt;0,ROUND(AVERAGE('Score Sheet'!$J72:AR72),1),ROUND(AVERAGE('Score Sheet'!$I72:AR72),1)))</f>
        <v>R</v>
      </c>
      <c r="AO72" s="17" t="str">
        <f>IF('Score Sheet'!AS72="","R",IF('Race results'!$C$32&gt;0,ROUND(AVERAGE('Score Sheet'!$J72:AS72),1),ROUND(AVERAGE('Score Sheet'!$I72:AS72),1)))</f>
        <v>R</v>
      </c>
      <c r="AP72" s="17" t="str">
        <f>IF('Score Sheet'!AT72="","R",IF('Race results'!$C$32&gt;0,ROUND(AVERAGE('Score Sheet'!$J72:AT72),1),ROUND(AVERAGE('Score Sheet'!$I72:AT72),1)))</f>
        <v>R</v>
      </c>
      <c r="AQ72" s="17" t="str">
        <f>IF('Score Sheet'!AU72="","R",IF('Race results'!$C$32&gt;0,ROUND(AVERAGE('Score Sheet'!$J72:AU72),1),ROUND(AVERAGE('Score Sheet'!$I72:AU72),1)))</f>
        <v>R</v>
      </c>
      <c r="AR72" s="17" t="str">
        <f>IF('Score Sheet'!AV72="","R",IF('Race results'!$C$32&gt;0,ROUND(AVERAGE('Score Sheet'!$J72:AV72),1),ROUND(AVERAGE('Score Sheet'!$I72:AV72),1)))</f>
        <v>R</v>
      </c>
      <c r="AT72" s="62" t="str">
        <f t="shared" si="0"/>
        <v/>
      </c>
      <c r="AU72" s="17" t="str">
        <f>IF(C72="","",IF('Race results'!$C$7&lt;1, "E", IF('Race results'!$C$32&gt;0,IF(COUNT(AY72:CL72)&lt;1,"R",ROUND(AVERAGE(AY72:CL72),1)),IF(COUNT(AX72:CL72)&lt;1,"R",ROUND(AVERAGE(AX72:CL72),1)))))</f>
        <v/>
      </c>
      <c r="AV72" s="12"/>
      <c r="AX72" s="12" t="str">
        <f t="shared" si="1"/>
        <v/>
      </c>
      <c r="AY72" s="12" t="str">
        <f t="shared" si="2"/>
        <v/>
      </c>
      <c r="AZ72" s="12" t="str">
        <f t="shared" si="3"/>
        <v/>
      </c>
      <c r="BA72" s="12" t="str">
        <f t="shared" si="4"/>
        <v/>
      </c>
      <c r="BB72" s="12" t="str">
        <f t="shared" si="5"/>
        <v/>
      </c>
      <c r="BC72" s="12" t="str">
        <f t="shared" si="6"/>
        <v/>
      </c>
      <c r="BD72" s="12" t="str">
        <f t="shared" si="7"/>
        <v/>
      </c>
      <c r="BE72" s="12" t="str">
        <f t="shared" si="8"/>
        <v/>
      </c>
      <c r="BF72" s="12" t="str">
        <f t="shared" si="9"/>
        <v/>
      </c>
      <c r="BG72" s="12" t="str">
        <f t="shared" si="10"/>
        <v/>
      </c>
      <c r="BH72" s="12" t="str">
        <f t="shared" si="11"/>
        <v/>
      </c>
      <c r="BI72" s="12" t="str">
        <f t="shared" si="12"/>
        <v/>
      </c>
      <c r="BJ72" s="12" t="str">
        <f t="shared" si="13"/>
        <v/>
      </c>
      <c r="BK72" s="12" t="str">
        <f t="shared" si="14"/>
        <v/>
      </c>
      <c r="BL72" s="12" t="str">
        <f t="shared" si="15"/>
        <v/>
      </c>
      <c r="BM72" s="12" t="str">
        <f t="shared" si="16"/>
        <v/>
      </c>
      <c r="BN72" s="12" t="str">
        <f t="shared" si="17"/>
        <v/>
      </c>
      <c r="BO72" s="12" t="str">
        <f t="shared" si="18"/>
        <v/>
      </c>
      <c r="BP72" s="12" t="str">
        <f t="shared" si="19"/>
        <v/>
      </c>
      <c r="BQ72" s="12" t="str">
        <f t="shared" si="20"/>
        <v/>
      </c>
      <c r="BR72" s="12" t="str">
        <f t="shared" si="21"/>
        <v/>
      </c>
      <c r="BS72" s="12" t="str">
        <f t="shared" si="22"/>
        <v/>
      </c>
      <c r="BT72" s="12" t="str">
        <f t="shared" si="23"/>
        <v/>
      </c>
      <c r="BU72" s="12" t="str">
        <f t="shared" si="24"/>
        <v/>
      </c>
      <c r="BV72" s="12" t="str">
        <f t="shared" si="25"/>
        <v/>
      </c>
      <c r="BW72" s="12" t="str">
        <f t="shared" si="26"/>
        <v/>
      </c>
      <c r="BX72" s="12" t="str">
        <f t="shared" si="27"/>
        <v/>
      </c>
      <c r="BY72" s="12" t="str">
        <f t="shared" si="28"/>
        <v/>
      </c>
      <c r="BZ72" s="12" t="str">
        <f t="shared" si="29"/>
        <v/>
      </c>
      <c r="CA72" s="12" t="str">
        <f t="shared" si="30"/>
        <v/>
      </c>
      <c r="CB72" s="12" t="str">
        <f t="shared" si="31"/>
        <v/>
      </c>
      <c r="CC72" s="12" t="str">
        <f t="shared" si="32"/>
        <v/>
      </c>
      <c r="CD72" s="12" t="str">
        <f t="shared" si="33"/>
        <v/>
      </c>
      <c r="CE72" s="12" t="str">
        <f t="shared" si="34"/>
        <v/>
      </c>
      <c r="CF72" s="12" t="str">
        <f t="shared" si="35"/>
        <v/>
      </c>
      <c r="CG72" s="12" t="str">
        <f t="shared" si="36"/>
        <v/>
      </c>
      <c r="CH72" s="12" t="str">
        <f t="shared" si="37"/>
        <v/>
      </c>
      <c r="CI72" s="12" t="str">
        <f t="shared" si="38"/>
        <v/>
      </c>
      <c r="CJ72" s="12" t="str">
        <f t="shared" si="39"/>
        <v/>
      </c>
      <c r="CK72" s="12" t="str">
        <f t="shared" si="40"/>
        <v/>
      </c>
      <c r="CL72" s="12" t="str">
        <f t="shared" si="41"/>
        <v/>
      </c>
    </row>
    <row r="73" spans="2:90">
      <c r="B73" s="12">
        <v>64</v>
      </c>
      <c r="C73" s="62" t="str">
        <f>IF('Score Sheet'!C73="","",'Score Sheet'!C73)</f>
        <v/>
      </c>
      <c r="D73" s="12" t="str">
        <f>'Race results'!$F$159</f>
        <v>DAFT!</v>
      </c>
      <c r="E73" s="12" t="str">
        <f>'Race results'!$F$159</f>
        <v>DAFT!</v>
      </c>
      <c r="F73" s="17" t="str">
        <f>IF('Score Sheet'!J73="","R",IF('Race results'!$C$32&gt;0,'Race results'!$F$159,ROUND(AVERAGE('Score Sheet'!$I73:J73),1)))</f>
        <v>R</v>
      </c>
      <c r="G73" s="17" t="str">
        <f>IF('Score Sheet'!K73="","R",IF('Race results'!$C$32&gt;0,ROUND(AVERAGE('Score Sheet'!$J73:K73),1),ROUND(AVERAGE('Score Sheet'!$I73:K73),1)))</f>
        <v>R</v>
      </c>
      <c r="H73" s="17" t="str">
        <f>IF('Score Sheet'!L73="","R",IF('Race results'!$C$32&gt;0,ROUND(AVERAGE('Score Sheet'!$J73:L73),1),ROUND(AVERAGE('Score Sheet'!$I73:L73),1)))</f>
        <v>R</v>
      </c>
      <c r="I73" s="17" t="str">
        <f>IF('Score Sheet'!M73="","R",IF('Race results'!$C$32&gt;0,ROUND(AVERAGE('Score Sheet'!$J73:M73),1),ROUND(AVERAGE('Score Sheet'!$I73:M73),1)))</f>
        <v>R</v>
      </c>
      <c r="J73" s="17" t="str">
        <f>IF('Score Sheet'!N73="","R",IF('Race results'!$C$32&gt;0,ROUND(AVERAGE('Score Sheet'!$J73:N73),1),ROUND(AVERAGE('Score Sheet'!$I73:N73),1)))</f>
        <v>R</v>
      </c>
      <c r="K73" s="17" t="str">
        <f>IF('Score Sheet'!O73="","R",IF('Race results'!$C$32&gt;0,ROUND(AVERAGE('Score Sheet'!$J73:O73),1),ROUND(AVERAGE('Score Sheet'!$I73:O73),1)))</f>
        <v>R</v>
      </c>
      <c r="L73" s="17" t="str">
        <f>IF('Score Sheet'!P73="","R",IF('Race results'!$C$32&gt;0,ROUND(AVERAGE('Score Sheet'!$J73:P73),1),ROUND(AVERAGE('Score Sheet'!$I73:P73),1)))</f>
        <v>R</v>
      </c>
      <c r="M73" s="17" t="str">
        <f>IF('Score Sheet'!Q73="","R",IF('Race results'!$C$32&gt;0,ROUND(AVERAGE('Score Sheet'!$J73:Q73),1),ROUND(AVERAGE('Score Sheet'!$I73:Q73),1)))</f>
        <v>R</v>
      </c>
      <c r="N73" s="17" t="str">
        <f>IF('Score Sheet'!R73="","R",IF('Race results'!$C$32&gt;0,ROUND(AVERAGE('Score Sheet'!$J73:R73),1),ROUND(AVERAGE('Score Sheet'!$I73:R73),1)))</f>
        <v>R</v>
      </c>
      <c r="O73" s="17" t="str">
        <f>IF('Score Sheet'!S73="","R",IF('Race results'!$C$32&gt;0,ROUND(AVERAGE('Score Sheet'!$J73:S73),1),ROUND(AVERAGE('Score Sheet'!$I73:S73),1)))</f>
        <v>R</v>
      </c>
      <c r="P73" s="17" t="str">
        <f>IF('Score Sheet'!T73="","R",IF('Race results'!$C$32&gt;0,ROUND(AVERAGE('Score Sheet'!$J73:T73),1),ROUND(AVERAGE('Score Sheet'!$I73:T73),1)))</f>
        <v>R</v>
      </c>
      <c r="Q73" s="17" t="str">
        <f>IF('Score Sheet'!U73="","R",IF('Race results'!$C$32&gt;0,ROUND(AVERAGE('Score Sheet'!$J73:U73),1),ROUND(AVERAGE('Score Sheet'!$I73:U73),1)))</f>
        <v>R</v>
      </c>
      <c r="R73" s="17" t="str">
        <f>IF('Score Sheet'!V73="","R",IF('Race results'!$C$32&gt;0,ROUND(AVERAGE('Score Sheet'!$J73:V73),1),ROUND(AVERAGE('Score Sheet'!$I73:V73),1)))</f>
        <v>R</v>
      </c>
      <c r="S73" s="17" t="str">
        <f>IF('Score Sheet'!W73="","R",IF('Race results'!$C$32&gt;0,ROUND(AVERAGE('Score Sheet'!$J73:W73),1),ROUND(AVERAGE('Score Sheet'!$I73:W73),1)))</f>
        <v>R</v>
      </c>
      <c r="T73" s="17" t="str">
        <f>IF('Score Sheet'!X73="","R",IF('Race results'!$C$32&gt;0,ROUND(AVERAGE('Score Sheet'!$J73:X73),1),ROUND(AVERAGE('Score Sheet'!$I73:X73),1)))</f>
        <v>R</v>
      </c>
      <c r="U73" s="17" t="str">
        <f>IF('Score Sheet'!Y73="","R",IF('Race results'!$C$32&gt;0,ROUND(AVERAGE('Score Sheet'!$J73:Y73),1),ROUND(AVERAGE('Score Sheet'!$I73:Y73),1)))</f>
        <v>R</v>
      </c>
      <c r="V73" s="17" t="str">
        <f>IF('Score Sheet'!Z73="","R",IF('Race results'!$C$32&gt;0,ROUND(AVERAGE('Score Sheet'!$J73:Z73),1),ROUND(AVERAGE('Score Sheet'!$I73:Z73),1)))</f>
        <v>R</v>
      </c>
      <c r="W73" s="17" t="str">
        <f>IF('Score Sheet'!AA73="","R",IF('Race results'!$C$32&gt;0,ROUND(AVERAGE('Score Sheet'!$J73:AA73),1),ROUND(AVERAGE('Score Sheet'!$I73:AA73),1)))</f>
        <v>R</v>
      </c>
      <c r="X73" s="17" t="str">
        <f>IF('Score Sheet'!AB73="","R",IF('Race results'!$C$32&gt;0,ROUND(AVERAGE('Score Sheet'!$J73:AB73),1),ROUND(AVERAGE('Score Sheet'!$I73:AB73),1)))</f>
        <v>R</v>
      </c>
      <c r="Y73" s="17" t="str">
        <f>IF('Score Sheet'!AC73="","R",IF('Race results'!$C$32&gt;0,ROUND(AVERAGE('Score Sheet'!$J73:AC73),1),ROUND(AVERAGE('Score Sheet'!$I73:AC73),1)))</f>
        <v>R</v>
      </c>
      <c r="Z73" s="17" t="str">
        <f>IF('Score Sheet'!AD73="","R",IF('Race results'!$C$32&gt;0,ROUND(AVERAGE('Score Sheet'!$J73:AD73),1),ROUND(AVERAGE('Score Sheet'!$I73:AD73),1)))</f>
        <v>R</v>
      </c>
      <c r="AA73" s="17" t="str">
        <f>IF('Score Sheet'!AE73="","R",IF('Race results'!$C$32&gt;0,ROUND(AVERAGE('Score Sheet'!$J73:AE73),1),ROUND(AVERAGE('Score Sheet'!$I73:AE73),1)))</f>
        <v>R</v>
      </c>
      <c r="AB73" s="17" t="str">
        <f>IF('Score Sheet'!AF73="","R",IF('Race results'!$C$32&gt;0,ROUND(AVERAGE('Score Sheet'!$J73:AF73),1),ROUND(AVERAGE('Score Sheet'!$I73:AF73),1)))</f>
        <v>R</v>
      </c>
      <c r="AC73" s="17" t="str">
        <f>IF('Score Sheet'!AG73="","R",IF('Race results'!$C$32&gt;0,ROUND(AVERAGE('Score Sheet'!$J73:AG73),1),ROUND(AVERAGE('Score Sheet'!$I73:AG73),1)))</f>
        <v>R</v>
      </c>
      <c r="AD73" s="17" t="str">
        <f>IF('Score Sheet'!AH73="","R",IF('Race results'!$C$32&gt;0,ROUND(AVERAGE('Score Sheet'!$J73:AH73),1),ROUND(AVERAGE('Score Sheet'!$I73:AH73),1)))</f>
        <v>R</v>
      </c>
      <c r="AE73" s="17" t="str">
        <f>IF('Score Sheet'!AI73="","R",IF('Race results'!$C$32&gt;0,ROUND(AVERAGE('Score Sheet'!$J73:AI73),1),ROUND(AVERAGE('Score Sheet'!$I73:AI73),1)))</f>
        <v>R</v>
      </c>
      <c r="AF73" s="17" t="str">
        <f>IF('Score Sheet'!AJ73="","R",IF('Race results'!$C$32&gt;0,ROUND(AVERAGE('Score Sheet'!$J73:AJ73),1),ROUND(AVERAGE('Score Sheet'!$I73:AJ73),1)))</f>
        <v>R</v>
      </c>
      <c r="AG73" s="17" t="str">
        <f>IF('Score Sheet'!AK73="","R",IF('Race results'!$C$32&gt;0,ROUND(AVERAGE('Score Sheet'!$J73:AK73),1),ROUND(AVERAGE('Score Sheet'!$I73:AK73),1)))</f>
        <v>R</v>
      </c>
      <c r="AH73" s="17" t="str">
        <f>IF('Score Sheet'!AL73="","R",IF('Race results'!$C$32&gt;0,ROUND(AVERAGE('Score Sheet'!$J73:AL73),1),ROUND(AVERAGE('Score Sheet'!$I73:AL73),1)))</f>
        <v>R</v>
      </c>
      <c r="AI73" s="17" t="str">
        <f>IF('Score Sheet'!AM73="","R",IF('Race results'!$C$32&gt;0,ROUND(AVERAGE('Score Sheet'!$J73:AM73),1),ROUND(AVERAGE('Score Sheet'!$I73:AM73),1)))</f>
        <v>R</v>
      </c>
      <c r="AJ73" s="17" t="str">
        <f>IF('Score Sheet'!AN73="","R",IF('Race results'!$C$32&gt;0,ROUND(AVERAGE('Score Sheet'!$J73:AN73),1),ROUND(AVERAGE('Score Sheet'!$I73:AN73),1)))</f>
        <v>R</v>
      </c>
      <c r="AK73" s="17" t="str">
        <f>IF('Score Sheet'!AO73="","R",IF('Race results'!$C$32&gt;0,ROUND(AVERAGE('Score Sheet'!$J73:AO73),1),ROUND(AVERAGE('Score Sheet'!$I73:AO73),1)))</f>
        <v>R</v>
      </c>
      <c r="AL73" s="17" t="str">
        <f>IF('Score Sheet'!AP73="","R",IF('Race results'!$C$32&gt;0,ROUND(AVERAGE('Score Sheet'!$J73:AP73),1),ROUND(AVERAGE('Score Sheet'!$I73:AP73),1)))</f>
        <v>R</v>
      </c>
      <c r="AM73" s="17" t="str">
        <f>IF('Score Sheet'!AQ73="","R",IF('Race results'!$C$32&gt;0,ROUND(AVERAGE('Score Sheet'!$J73:AQ73),1),ROUND(AVERAGE('Score Sheet'!$I73:AQ73),1)))</f>
        <v>R</v>
      </c>
      <c r="AN73" s="17" t="str">
        <f>IF('Score Sheet'!AR73="","R",IF('Race results'!$C$32&gt;0,ROUND(AVERAGE('Score Sheet'!$J73:AR73),1),ROUND(AVERAGE('Score Sheet'!$I73:AR73),1)))</f>
        <v>R</v>
      </c>
      <c r="AO73" s="17" t="str">
        <f>IF('Score Sheet'!AS73="","R",IF('Race results'!$C$32&gt;0,ROUND(AVERAGE('Score Sheet'!$J73:AS73),1),ROUND(AVERAGE('Score Sheet'!$I73:AS73),1)))</f>
        <v>R</v>
      </c>
      <c r="AP73" s="17" t="str">
        <f>IF('Score Sheet'!AT73="","R",IF('Race results'!$C$32&gt;0,ROUND(AVERAGE('Score Sheet'!$J73:AT73),1),ROUND(AVERAGE('Score Sheet'!$I73:AT73),1)))</f>
        <v>R</v>
      </c>
      <c r="AQ73" s="17" t="str">
        <f>IF('Score Sheet'!AU73="","R",IF('Race results'!$C$32&gt;0,ROUND(AVERAGE('Score Sheet'!$J73:AU73),1),ROUND(AVERAGE('Score Sheet'!$I73:AU73),1)))</f>
        <v>R</v>
      </c>
      <c r="AR73" s="17" t="str">
        <f>IF('Score Sheet'!AV73="","R",IF('Race results'!$C$32&gt;0,ROUND(AVERAGE('Score Sheet'!$J73:AV73),1),ROUND(AVERAGE('Score Sheet'!$I73:AV73),1)))</f>
        <v>R</v>
      </c>
      <c r="AT73" s="62" t="str">
        <f t="shared" si="0"/>
        <v/>
      </c>
      <c r="AU73" s="17" t="str">
        <f>IF(C73="","",IF('Race results'!$C$7&lt;1, "E", IF('Race results'!$C$32&gt;0,IF(COUNT(AY73:CL73)&lt;1,"R",ROUND(AVERAGE(AY73:CL73),1)),IF(COUNT(AX73:CL73)&lt;1,"R",ROUND(AVERAGE(AX73:CL73),1)))))</f>
        <v/>
      </c>
      <c r="AV73" s="12"/>
      <c r="AX73" s="12" t="str">
        <f t="shared" si="1"/>
        <v/>
      </c>
      <c r="AY73" s="12" t="str">
        <f t="shared" si="2"/>
        <v/>
      </c>
      <c r="AZ73" s="12" t="str">
        <f t="shared" si="3"/>
        <v/>
      </c>
      <c r="BA73" s="12" t="str">
        <f t="shared" si="4"/>
        <v/>
      </c>
      <c r="BB73" s="12" t="str">
        <f t="shared" si="5"/>
        <v/>
      </c>
      <c r="BC73" s="12" t="str">
        <f t="shared" si="6"/>
        <v/>
      </c>
      <c r="BD73" s="12" t="str">
        <f t="shared" si="7"/>
        <v/>
      </c>
      <c r="BE73" s="12" t="str">
        <f t="shared" si="8"/>
        <v/>
      </c>
      <c r="BF73" s="12" t="str">
        <f t="shared" si="9"/>
        <v/>
      </c>
      <c r="BG73" s="12" t="str">
        <f t="shared" si="10"/>
        <v/>
      </c>
      <c r="BH73" s="12" t="str">
        <f t="shared" si="11"/>
        <v/>
      </c>
      <c r="BI73" s="12" t="str">
        <f t="shared" si="12"/>
        <v/>
      </c>
      <c r="BJ73" s="12" t="str">
        <f t="shared" si="13"/>
        <v/>
      </c>
      <c r="BK73" s="12" t="str">
        <f t="shared" si="14"/>
        <v/>
      </c>
      <c r="BL73" s="12" t="str">
        <f t="shared" si="15"/>
        <v/>
      </c>
      <c r="BM73" s="12" t="str">
        <f t="shared" si="16"/>
        <v/>
      </c>
      <c r="BN73" s="12" t="str">
        <f t="shared" si="17"/>
        <v/>
      </c>
      <c r="BO73" s="12" t="str">
        <f t="shared" si="18"/>
        <v/>
      </c>
      <c r="BP73" s="12" t="str">
        <f t="shared" si="19"/>
        <v/>
      </c>
      <c r="BQ73" s="12" t="str">
        <f t="shared" si="20"/>
        <v/>
      </c>
      <c r="BR73" s="12" t="str">
        <f t="shared" si="21"/>
        <v/>
      </c>
      <c r="BS73" s="12" t="str">
        <f t="shared" si="22"/>
        <v/>
      </c>
      <c r="BT73" s="12" t="str">
        <f t="shared" si="23"/>
        <v/>
      </c>
      <c r="BU73" s="12" t="str">
        <f t="shared" si="24"/>
        <v/>
      </c>
      <c r="BV73" s="12" t="str">
        <f t="shared" si="25"/>
        <v/>
      </c>
      <c r="BW73" s="12" t="str">
        <f t="shared" si="26"/>
        <v/>
      </c>
      <c r="BX73" s="12" t="str">
        <f t="shared" si="27"/>
        <v/>
      </c>
      <c r="BY73" s="12" t="str">
        <f t="shared" si="28"/>
        <v/>
      </c>
      <c r="BZ73" s="12" t="str">
        <f t="shared" si="29"/>
        <v/>
      </c>
      <c r="CA73" s="12" t="str">
        <f t="shared" si="30"/>
        <v/>
      </c>
      <c r="CB73" s="12" t="str">
        <f t="shared" si="31"/>
        <v/>
      </c>
      <c r="CC73" s="12" t="str">
        <f t="shared" si="32"/>
        <v/>
      </c>
      <c r="CD73" s="12" t="str">
        <f t="shared" si="33"/>
        <v/>
      </c>
      <c r="CE73" s="12" t="str">
        <f t="shared" si="34"/>
        <v/>
      </c>
      <c r="CF73" s="12" t="str">
        <f t="shared" si="35"/>
        <v/>
      </c>
      <c r="CG73" s="12" t="str">
        <f t="shared" si="36"/>
        <v/>
      </c>
      <c r="CH73" s="12" t="str">
        <f t="shared" si="37"/>
        <v/>
      </c>
      <c r="CI73" s="12" t="str">
        <f t="shared" si="38"/>
        <v/>
      </c>
      <c r="CJ73" s="12" t="str">
        <f t="shared" si="39"/>
        <v/>
      </c>
      <c r="CK73" s="12" t="str">
        <f t="shared" si="40"/>
        <v/>
      </c>
      <c r="CL73" s="12" t="str">
        <f t="shared" si="41"/>
        <v/>
      </c>
    </row>
    <row r="74" spans="2:90">
      <c r="B74" s="12">
        <v>65</v>
      </c>
      <c r="C74" s="62" t="str">
        <f>IF('Score Sheet'!C74="","",'Score Sheet'!C74)</f>
        <v/>
      </c>
      <c r="D74" s="12" t="str">
        <f>'Race results'!$F$159</f>
        <v>DAFT!</v>
      </c>
      <c r="E74" s="12" t="str">
        <f>'Race results'!$F$159</f>
        <v>DAFT!</v>
      </c>
      <c r="F74" s="17" t="str">
        <f>IF('Score Sheet'!J74="","R",IF('Race results'!$C$32&gt;0,'Race results'!$F$159,ROUND(AVERAGE('Score Sheet'!$I74:J74),1)))</f>
        <v>R</v>
      </c>
      <c r="G74" s="17" t="str">
        <f>IF('Score Sheet'!K74="","R",IF('Race results'!$C$32&gt;0,ROUND(AVERAGE('Score Sheet'!$J74:K74),1),ROUND(AVERAGE('Score Sheet'!$I74:K74),1)))</f>
        <v>R</v>
      </c>
      <c r="H74" s="17" t="str">
        <f>IF('Score Sheet'!L74="","R",IF('Race results'!$C$32&gt;0,ROUND(AVERAGE('Score Sheet'!$J74:L74),1),ROUND(AVERAGE('Score Sheet'!$I74:L74),1)))</f>
        <v>R</v>
      </c>
      <c r="I74" s="17" t="str">
        <f>IF('Score Sheet'!M74="","R",IF('Race results'!$C$32&gt;0,ROUND(AVERAGE('Score Sheet'!$J74:M74),1),ROUND(AVERAGE('Score Sheet'!$I74:M74),1)))</f>
        <v>R</v>
      </c>
      <c r="J74" s="17" t="str">
        <f>IF('Score Sheet'!N74="","R",IF('Race results'!$C$32&gt;0,ROUND(AVERAGE('Score Sheet'!$J74:N74),1),ROUND(AVERAGE('Score Sheet'!$I74:N74),1)))</f>
        <v>R</v>
      </c>
      <c r="K74" s="17" t="str">
        <f>IF('Score Sheet'!O74="","R",IF('Race results'!$C$32&gt;0,ROUND(AVERAGE('Score Sheet'!$J74:O74),1),ROUND(AVERAGE('Score Sheet'!$I74:O74),1)))</f>
        <v>R</v>
      </c>
      <c r="L74" s="17" t="str">
        <f>IF('Score Sheet'!P74="","R",IF('Race results'!$C$32&gt;0,ROUND(AVERAGE('Score Sheet'!$J74:P74),1),ROUND(AVERAGE('Score Sheet'!$I74:P74),1)))</f>
        <v>R</v>
      </c>
      <c r="M74" s="17" t="str">
        <f>IF('Score Sheet'!Q74="","R",IF('Race results'!$C$32&gt;0,ROUND(AVERAGE('Score Sheet'!$J74:Q74),1),ROUND(AVERAGE('Score Sheet'!$I74:Q74),1)))</f>
        <v>R</v>
      </c>
      <c r="N74" s="17" t="str">
        <f>IF('Score Sheet'!R74="","R",IF('Race results'!$C$32&gt;0,ROUND(AVERAGE('Score Sheet'!$J74:R74),1),ROUND(AVERAGE('Score Sheet'!$I74:R74),1)))</f>
        <v>R</v>
      </c>
      <c r="O74" s="17" t="str">
        <f>IF('Score Sheet'!S74="","R",IF('Race results'!$C$32&gt;0,ROUND(AVERAGE('Score Sheet'!$J74:S74),1),ROUND(AVERAGE('Score Sheet'!$I74:S74),1)))</f>
        <v>R</v>
      </c>
      <c r="P74" s="17" t="str">
        <f>IF('Score Sheet'!T74="","R",IF('Race results'!$C$32&gt;0,ROUND(AVERAGE('Score Sheet'!$J74:T74),1),ROUND(AVERAGE('Score Sheet'!$I74:T74),1)))</f>
        <v>R</v>
      </c>
      <c r="Q74" s="17" t="str">
        <f>IF('Score Sheet'!U74="","R",IF('Race results'!$C$32&gt;0,ROUND(AVERAGE('Score Sheet'!$J74:U74),1),ROUND(AVERAGE('Score Sheet'!$I74:U74),1)))</f>
        <v>R</v>
      </c>
      <c r="R74" s="17" t="str">
        <f>IF('Score Sheet'!V74="","R",IF('Race results'!$C$32&gt;0,ROUND(AVERAGE('Score Sheet'!$J74:V74),1),ROUND(AVERAGE('Score Sheet'!$I74:V74),1)))</f>
        <v>R</v>
      </c>
      <c r="S74" s="17" t="str">
        <f>IF('Score Sheet'!W74="","R",IF('Race results'!$C$32&gt;0,ROUND(AVERAGE('Score Sheet'!$J74:W74),1),ROUND(AVERAGE('Score Sheet'!$I74:W74),1)))</f>
        <v>R</v>
      </c>
      <c r="T74" s="17" t="str">
        <f>IF('Score Sheet'!X74="","R",IF('Race results'!$C$32&gt;0,ROUND(AVERAGE('Score Sheet'!$J74:X74),1),ROUND(AVERAGE('Score Sheet'!$I74:X74),1)))</f>
        <v>R</v>
      </c>
      <c r="U74" s="17" t="str">
        <f>IF('Score Sheet'!Y74="","R",IF('Race results'!$C$32&gt;0,ROUND(AVERAGE('Score Sheet'!$J74:Y74),1),ROUND(AVERAGE('Score Sheet'!$I74:Y74),1)))</f>
        <v>R</v>
      </c>
      <c r="V74" s="17" t="str">
        <f>IF('Score Sheet'!Z74="","R",IF('Race results'!$C$32&gt;0,ROUND(AVERAGE('Score Sheet'!$J74:Z74),1),ROUND(AVERAGE('Score Sheet'!$I74:Z74),1)))</f>
        <v>R</v>
      </c>
      <c r="W74" s="17" t="str">
        <f>IF('Score Sheet'!AA74="","R",IF('Race results'!$C$32&gt;0,ROUND(AVERAGE('Score Sheet'!$J74:AA74),1),ROUND(AVERAGE('Score Sheet'!$I74:AA74),1)))</f>
        <v>R</v>
      </c>
      <c r="X74" s="17" t="str">
        <f>IF('Score Sheet'!AB74="","R",IF('Race results'!$C$32&gt;0,ROUND(AVERAGE('Score Sheet'!$J74:AB74),1),ROUND(AVERAGE('Score Sheet'!$I74:AB74),1)))</f>
        <v>R</v>
      </c>
      <c r="Y74" s="17" t="str">
        <f>IF('Score Sheet'!AC74="","R",IF('Race results'!$C$32&gt;0,ROUND(AVERAGE('Score Sheet'!$J74:AC74),1),ROUND(AVERAGE('Score Sheet'!$I74:AC74),1)))</f>
        <v>R</v>
      </c>
      <c r="Z74" s="17" t="str">
        <f>IF('Score Sheet'!AD74="","R",IF('Race results'!$C$32&gt;0,ROUND(AVERAGE('Score Sheet'!$J74:AD74),1),ROUND(AVERAGE('Score Sheet'!$I74:AD74),1)))</f>
        <v>R</v>
      </c>
      <c r="AA74" s="17" t="str">
        <f>IF('Score Sheet'!AE74="","R",IF('Race results'!$C$32&gt;0,ROUND(AVERAGE('Score Sheet'!$J74:AE74),1),ROUND(AVERAGE('Score Sheet'!$I74:AE74),1)))</f>
        <v>R</v>
      </c>
      <c r="AB74" s="17" t="str">
        <f>IF('Score Sheet'!AF74="","R",IF('Race results'!$C$32&gt;0,ROUND(AVERAGE('Score Sheet'!$J74:AF74),1),ROUND(AVERAGE('Score Sheet'!$I74:AF74),1)))</f>
        <v>R</v>
      </c>
      <c r="AC74" s="17" t="str">
        <f>IF('Score Sheet'!AG74="","R",IF('Race results'!$C$32&gt;0,ROUND(AVERAGE('Score Sheet'!$J74:AG74),1),ROUND(AVERAGE('Score Sheet'!$I74:AG74),1)))</f>
        <v>R</v>
      </c>
      <c r="AD74" s="17" t="str">
        <f>IF('Score Sheet'!AH74="","R",IF('Race results'!$C$32&gt;0,ROUND(AVERAGE('Score Sheet'!$J74:AH74),1),ROUND(AVERAGE('Score Sheet'!$I74:AH74),1)))</f>
        <v>R</v>
      </c>
      <c r="AE74" s="17" t="str">
        <f>IF('Score Sheet'!AI74="","R",IF('Race results'!$C$32&gt;0,ROUND(AVERAGE('Score Sheet'!$J74:AI74),1),ROUND(AVERAGE('Score Sheet'!$I74:AI74),1)))</f>
        <v>R</v>
      </c>
      <c r="AF74" s="17" t="str">
        <f>IF('Score Sheet'!AJ74="","R",IF('Race results'!$C$32&gt;0,ROUND(AVERAGE('Score Sheet'!$J74:AJ74),1),ROUND(AVERAGE('Score Sheet'!$I74:AJ74),1)))</f>
        <v>R</v>
      </c>
      <c r="AG74" s="17" t="str">
        <f>IF('Score Sheet'!AK74="","R",IF('Race results'!$C$32&gt;0,ROUND(AVERAGE('Score Sheet'!$J74:AK74),1),ROUND(AVERAGE('Score Sheet'!$I74:AK74),1)))</f>
        <v>R</v>
      </c>
      <c r="AH74" s="17" t="str">
        <f>IF('Score Sheet'!AL74="","R",IF('Race results'!$C$32&gt;0,ROUND(AVERAGE('Score Sheet'!$J74:AL74),1),ROUND(AVERAGE('Score Sheet'!$I74:AL74),1)))</f>
        <v>R</v>
      </c>
      <c r="AI74" s="17" t="str">
        <f>IF('Score Sheet'!AM74="","R",IF('Race results'!$C$32&gt;0,ROUND(AVERAGE('Score Sheet'!$J74:AM74),1),ROUND(AVERAGE('Score Sheet'!$I74:AM74),1)))</f>
        <v>R</v>
      </c>
      <c r="AJ74" s="17" t="str">
        <f>IF('Score Sheet'!AN74="","R",IF('Race results'!$C$32&gt;0,ROUND(AVERAGE('Score Sheet'!$J74:AN74),1),ROUND(AVERAGE('Score Sheet'!$I74:AN74),1)))</f>
        <v>R</v>
      </c>
      <c r="AK74" s="17" t="str">
        <f>IF('Score Sheet'!AO74="","R",IF('Race results'!$C$32&gt;0,ROUND(AVERAGE('Score Sheet'!$J74:AO74),1),ROUND(AVERAGE('Score Sheet'!$I74:AO74),1)))</f>
        <v>R</v>
      </c>
      <c r="AL74" s="17" t="str">
        <f>IF('Score Sheet'!AP74="","R",IF('Race results'!$C$32&gt;0,ROUND(AVERAGE('Score Sheet'!$J74:AP74),1),ROUND(AVERAGE('Score Sheet'!$I74:AP74),1)))</f>
        <v>R</v>
      </c>
      <c r="AM74" s="17" t="str">
        <f>IF('Score Sheet'!AQ74="","R",IF('Race results'!$C$32&gt;0,ROUND(AVERAGE('Score Sheet'!$J74:AQ74),1),ROUND(AVERAGE('Score Sheet'!$I74:AQ74),1)))</f>
        <v>R</v>
      </c>
      <c r="AN74" s="17" t="str">
        <f>IF('Score Sheet'!AR74="","R",IF('Race results'!$C$32&gt;0,ROUND(AVERAGE('Score Sheet'!$J74:AR74),1),ROUND(AVERAGE('Score Sheet'!$I74:AR74),1)))</f>
        <v>R</v>
      </c>
      <c r="AO74" s="17" t="str">
        <f>IF('Score Sheet'!AS74="","R",IF('Race results'!$C$32&gt;0,ROUND(AVERAGE('Score Sheet'!$J74:AS74),1),ROUND(AVERAGE('Score Sheet'!$I74:AS74),1)))</f>
        <v>R</v>
      </c>
      <c r="AP74" s="17" t="str">
        <f>IF('Score Sheet'!AT74="","R",IF('Race results'!$C$32&gt;0,ROUND(AVERAGE('Score Sheet'!$J74:AT74),1),ROUND(AVERAGE('Score Sheet'!$I74:AT74),1)))</f>
        <v>R</v>
      </c>
      <c r="AQ74" s="17" t="str">
        <f>IF('Score Sheet'!AU74="","R",IF('Race results'!$C$32&gt;0,ROUND(AVERAGE('Score Sheet'!$J74:AU74),1),ROUND(AVERAGE('Score Sheet'!$I74:AU74),1)))</f>
        <v>R</v>
      </c>
      <c r="AR74" s="17" t="str">
        <f>IF('Score Sheet'!AV74="","R",IF('Race results'!$C$32&gt;0,ROUND(AVERAGE('Score Sheet'!$J74:AV74),1),ROUND(AVERAGE('Score Sheet'!$I74:AV74),1)))</f>
        <v>R</v>
      </c>
      <c r="AT74" s="62" t="str">
        <f t="shared" si="0"/>
        <v/>
      </c>
      <c r="AU74" s="17" t="str">
        <f>IF(C74="","",IF('Race results'!$C$7&lt;1, "E", IF('Race results'!$C$32&gt;0,IF(COUNT(AY74:CL74)&lt;1,"R",ROUND(AVERAGE(AY74:CL74),1)),IF(COUNT(AX74:CL74)&lt;1,"R",ROUND(AVERAGE(AX74:CL74),1)))))</f>
        <v/>
      </c>
      <c r="AV74" s="12"/>
      <c r="AX74" s="12" t="str">
        <f t="shared" si="1"/>
        <v/>
      </c>
      <c r="AY74" s="12" t="str">
        <f t="shared" si="2"/>
        <v/>
      </c>
      <c r="AZ74" s="12" t="str">
        <f t="shared" si="3"/>
        <v/>
      </c>
      <c r="BA74" s="12" t="str">
        <f t="shared" si="4"/>
        <v/>
      </c>
      <c r="BB74" s="12" t="str">
        <f t="shared" si="5"/>
        <v/>
      </c>
      <c r="BC74" s="12" t="str">
        <f t="shared" si="6"/>
        <v/>
      </c>
      <c r="BD74" s="12" t="str">
        <f t="shared" si="7"/>
        <v/>
      </c>
      <c r="BE74" s="12" t="str">
        <f t="shared" si="8"/>
        <v/>
      </c>
      <c r="BF74" s="12" t="str">
        <f t="shared" si="9"/>
        <v/>
      </c>
      <c r="BG74" s="12" t="str">
        <f t="shared" si="10"/>
        <v/>
      </c>
      <c r="BH74" s="12" t="str">
        <f t="shared" si="11"/>
        <v/>
      </c>
      <c r="BI74" s="12" t="str">
        <f t="shared" si="12"/>
        <v/>
      </c>
      <c r="BJ74" s="12" t="str">
        <f t="shared" si="13"/>
        <v/>
      </c>
      <c r="BK74" s="12" t="str">
        <f t="shared" si="14"/>
        <v/>
      </c>
      <c r="BL74" s="12" t="str">
        <f t="shared" si="15"/>
        <v/>
      </c>
      <c r="BM74" s="12" t="str">
        <f t="shared" si="16"/>
        <v/>
      </c>
      <c r="BN74" s="12" t="str">
        <f t="shared" si="17"/>
        <v/>
      </c>
      <c r="BO74" s="12" t="str">
        <f t="shared" si="18"/>
        <v/>
      </c>
      <c r="BP74" s="12" t="str">
        <f t="shared" si="19"/>
        <v/>
      </c>
      <c r="BQ74" s="12" t="str">
        <f t="shared" si="20"/>
        <v/>
      </c>
      <c r="BR74" s="12" t="str">
        <f t="shared" si="21"/>
        <v/>
      </c>
      <c r="BS74" s="12" t="str">
        <f t="shared" si="22"/>
        <v/>
      </c>
      <c r="BT74" s="12" t="str">
        <f t="shared" si="23"/>
        <v/>
      </c>
      <c r="BU74" s="12" t="str">
        <f t="shared" si="24"/>
        <v/>
      </c>
      <c r="BV74" s="12" t="str">
        <f t="shared" si="25"/>
        <v/>
      </c>
      <c r="BW74" s="12" t="str">
        <f t="shared" si="26"/>
        <v/>
      </c>
      <c r="BX74" s="12" t="str">
        <f t="shared" si="27"/>
        <v/>
      </c>
      <c r="BY74" s="12" t="str">
        <f t="shared" si="28"/>
        <v/>
      </c>
      <c r="BZ74" s="12" t="str">
        <f t="shared" si="29"/>
        <v/>
      </c>
      <c r="CA74" s="12" t="str">
        <f t="shared" si="30"/>
        <v/>
      </c>
      <c r="CB74" s="12" t="str">
        <f t="shared" si="31"/>
        <v/>
      </c>
      <c r="CC74" s="12" t="str">
        <f t="shared" si="32"/>
        <v/>
      </c>
      <c r="CD74" s="12" t="str">
        <f t="shared" si="33"/>
        <v/>
      </c>
      <c r="CE74" s="12" t="str">
        <f t="shared" si="34"/>
        <v/>
      </c>
      <c r="CF74" s="12" t="str">
        <f t="shared" si="35"/>
        <v/>
      </c>
      <c r="CG74" s="12" t="str">
        <f t="shared" si="36"/>
        <v/>
      </c>
      <c r="CH74" s="12" t="str">
        <f t="shared" si="37"/>
        <v/>
      </c>
      <c r="CI74" s="12" t="str">
        <f t="shared" si="38"/>
        <v/>
      </c>
      <c r="CJ74" s="12" t="str">
        <f t="shared" si="39"/>
        <v/>
      </c>
      <c r="CK74" s="12" t="str">
        <f t="shared" si="40"/>
        <v/>
      </c>
      <c r="CL74" s="12" t="str">
        <f t="shared" si="41"/>
        <v/>
      </c>
    </row>
    <row r="75" spans="2:90">
      <c r="B75" s="12">
        <v>66</v>
      </c>
      <c r="C75" s="62" t="str">
        <f>IF('Score Sheet'!C75="","",'Score Sheet'!C75)</f>
        <v/>
      </c>
      <c r="D75" s="12" t="str">
        <f>'Race results'!$F$159</f>
        <v>DAFT!</v>
      </c>
      <c r="E75" s="12" t="str">
        <f>'Race results'!$F$159</f>
        <v>DAFT!</v>
      </c>
      <c r="F75" s="17" t="str">
        <f>IF('Score Sheet'!J75="","R",IF('Race results'!$C$32&gt;0,'Race results'!$F$159,ROUND(AVERAGE('Score Sheet'!$I75:J75),1)))</f>
        <v>R</v>
      </c>
      <c r="G75" s="17" t="str">
        <f>IF('Score Sheet'!K75="","R",IF('Race results'!$C$32&gt;0,ROUND(AVERAGE('Score Sheet'!$J75:K75),1),ROUND(AVERAGE('Score Sheet'!$I75:K75),1)))</f>
        <v>R</v>
      </c>
      <c r="H75" s="17" t="str">
        <f>IF('Score Sheet'!L75="","R",IF('Race results'!$C$32&gt;0,ROUND(AVERAGE('Score Sheet'!$J75:L75),1),ROUND(AVERAGE('Score Sheet'!$I75:L75),1)))</f>
        <v>R</v>
      </c>
      <c r="I75" s="17" t="str">
        <f>IF('Score Sheet'!M75="","R",IF('Race results'!$C$32&gt;0,ROUND(AVERAGE('Score Sheet'!$J75:M75),1),ROUND(AVERAGE('Score Sheet'!$I75:M75),1)))</f>
        <v>R</v>
      </c>
      <c r="J75" s="17" t="str">
        <f>IF('Score Sheet'!N75="","R",IF('Race results'!$C$32&gt;0,ROUND(AVERAGE('Score Sheet'!$J75:N75),1),ROUND(AVERAGE('Score Sheet'!$I75:N75),1)))</f>
        <v>R</v>
      </c>
      <c r="K75" s="17" t="str">
        <f>IF('Score Sheet'!O75="","R",IF('Race results'!$C$32&gt;0,ROUND(AVERAGE('Score Sheet'!$J75:O75),1),ROUND(AVERAGE('Score Sheet'!$I75:O75),1)))</f>
        <v>R</v>
      </c>
      <c r="L75" s="17" t="str">
        <f>IF('Score Sheet'!P75="","R",IF('Race results'!$C$32&gt;0,ROUND(AVERAGE('Score Sheet'!$J75:P75),1),ROUND(AVERAGE('Score Sheet'!$I75:P75),1)))</f>
        <v>R</v>
      </c>
      <c r="M75" s="17" t="str">
        <f>IF('Score Sheet'!Q75="","R",IF('Race results'!$C$32&gt;0,ROUND(AVERAGE('Score Sheet'!$J75:Q75),1),ROUND(AVERAGE('Score Sheet'!$I75:Q75),1)))</f>
        <v>R</v>
      </c>
      <c r="N75" s="17" t="str">
        <f>IF('Score Sheet'!R75="","R",IF('Race results'!$C$32&gt;0,ROUND(AVERAGE('Score Sheet'!$J75:R75),1),ROUND(AVERAGE('Score Sheet'!$I75:R75),1)))</f>
        <v>R</v>
      </c>
      <c r="O75" s="17" t="str">
        <f>IF('Score Sheet'!S75="","R",IF('Race results'!$C$32&gt;0,ROUND(AVERAGE('Score Sheet'!$J75:S75),1),ROUND(AVERAGE('Score Sheet'!$I75:S75),1)))</f>
        <v>R</v>
      </c>
      <c r="P75" s="17" t="str">
        <f>IF('Score Sheet'!T75="","R",IF('Race results'!$C$32&gt;0,ROUND(AVERAGE('Score Sheet'!$J75:T75),1),ROUND(AVERAGE('Score Sheet'!$I75:T75),1)))</f>
        <v>R</v>
      </c>
      <c r="Q75" s="17" t="str">
        <f>IF('Score Sheet'!U75="","R",IF('Race results'!$C$32&gt;0,ROUND(AVERAGE('Score Sheet'!$J75:U75),1),ROUND(AVERAGE('Score Sheet'!$I75:U75),1)))</f>
        <v>R</v>
      </c>
      <c r="R75" s="17" t="str">
        <f>IF('Score Sheet'!V75="","R",IF('Race results'!$C$32&gt;0,ROUND(AVERAGE('Score Sheet'!$J75:V75),1),ROUND(AVERAGE('Score Sheet'!$I75:V75),1)))</f>
        <v>R</v>
      </c>
      <c r="S75" s="17" t="str">
        <f>IF('Score Sheet'!W75="","R",IF('Race results'!$C$32&gt;0,ROUND(AVERAGE('Score Sheet'!$J75:W75),1),ROUND(AVERAGE('Score Sheet'!$I75:W75),1)))</f>
        <v>R</v>
      </c>
      <c r="T75" s="17" t="str">
        <f>IF('Score Sheet'!X75="","R",IF('Race results'!$C$32&gt;0,ROUND(AVERAGE('Score Sheet'!$J75:X75),1),ROUND(AVERAGE('Score Sheet'!$I75:X75),1)))</f>
        <v>R</v>
      </c>
      <c r="U75" s="17" t="str">
        <f>IF('Score Sheet'!Y75="","R",IF('Race results'!$C$32&gt;0,ROUND(AVERAGE('Score Sheet'!$J75:Y75),1),ROUND(AVERAGE('Score Sheet'!$I75:Y75),1)))</f>
        <v>R</v>
      </c>
      <c r="V75" s="17" t="str">
        <f>IF('Score Sheet'!Z75="","R",IF('Race results'!$C$32&gt;0,ROUND(AVERAGE('Score Sheet'!$J75:Z75),1),ROUND(AVERAGE('Score Sheet'!$I75:Z75),1)))</f>
        <v>R</v>
      </c>
      <c r="W75" s="17" t="str">
        <f>IF('Score Sheet'!AA75="","R",IF('Race results'!$C$32&gt;0,ROUND(AVERAGE('Score Sheet'!$J75:AA75),1),ROUND(AVERAGE('Score Sheet'!$I75:AA75),1)))</f>
        <v>R</v>
      </c>
      <c r="X75" s="17" t="str">
        <f>IF('Score Sheet'!AB75="","R",IF('Race results'!$C$32&gt;0,ROUND(AVERAGE('Score Sheet'!$J75:AB75),1),ROUND(AVERAGE('Score Sheet'!$I75:AB75),1)))</f>
        <v>R</v>
      </c>
      <c r="Y75" s="17" t="str">
        <f>IF('Score Sheet'!AC75="","R",IF('Race results'!$C$32&gt;0,ROUND(AVERAGE('Score Sheet'!$J75:AC75),1),ROUND(AVERAGE('Score Sheet'!$I75:AC75),1)))</f>
        <v>R</v>
      </c>
      <c r="Z75" s="17" t="str">
        <f>IF('Score Sheet'!AD75="","R",IF('Race results'!$C$32&gt;0,ROUND(AVERAGE('Score Sheet'!$J75:AD75),1),ROUND(AVERAGE('Score Sheet'!$I75:AD75),1)))</f>
        <v>R</v>
      </c>
      <c r="AA75" s="17" t="str">
        <f>IF('Score Sheet'!AE75="","R",IF('Race results'!$C$32&gt;0,ROUND(AVERAGE('Score Sheet'!$J75:AE75),1),ROUND(AVERAGE('Score Sheet'!$I75:AE75),1)))</f>
        <v>R</v>
      </c>
      <c r="AB75" s="17" t="str">
        <f>IF('Score Sheet'!AF75="","R",IF('Race results'!$C$32&gt;0,ROUND(AVERAGE('Score Sheet'!$J75:AF75),1),ROUND(AVERAGE('Score Sheet'!$I75:AF75),1)))</f>
        <v>R</v>
      </c>
      <c r="AC75" s="17" t="str">
        <f>IF('Score Sheet'!AG75="","R",IF('Race results'!$C$32&gt;0,ROUND(AVERAGE('Score Sheet'!$J75:AG75),1),ROUND(AVERAGE('Score Sheet'!$I75:AG75),1)))</f>
        <v>R</v>
      </c>
      <c r="AD75" s="17" t="str">
        <f>IF('Score Sheet'!AH75="","R",IF('Race results'!$C$32&gt;0,ROUND(AVERAGE('Score Sheet'!$J75:AH75),1),ROUND(AVERAGE('Score Sheet'!$I75:AH75),1)))</f>
        <v>R</v>
      </c>
      <c r="AE75" s="17" t="str">
        <f>IF('Score Sheet'!AI75="","R",IF('Race results'!$C$32&gt;0,ROUND(AVERAGE('Score Sheet'!$J75:AI75),1),ROUND(AVERAGE('Score Sheet'!$I75:AI75),1)))</f>
        <v>R</v>
      </c>
      <c r="AF75" s="17" t="str">
        <f>IF('Score Sheet'!AJ75="","R",IF('Race results'!$C$32&gt;0,ROUND(AVERAGE('Score Sheet'!$J75:AJ75),1),ROUND(AVERAGE('Score Sheet'!$I75:AJ75),1)))</f>
        <v>R</v>
      </c>
      <c r="AG75" s="17" t="str">
        <f>IF('Score Sheet'!AK75="","R",IF('Race results'!$C$32&gt;0,ROUND(AVERAGE('Score Sheet'!$J75:AK75),1),ROUND(AVERAGE('Score Sheet'!$I75:AK75),1)))</f>
        <v>R</v>
      </c>
      <c r="AH75" s="17" t="str">
        <f>IF('Score Sheet'!AL75="","R",IF('Race results'!$C$32&gt;0,ROUND(AVERAGE('Score Sheet'!$J75:AL75),1),ROUND(AVERAGE('Score Sheet'!$I75:AL75),1)))</f>
        <v>R</v>
      </c>
      <c r="AI75" s="17" t="str">
        <f>IF('Score Sheet'!AM75="","R",IF('Race results'!$C$32&gt;0,ROUND(AVERAGE('Score Sheet'!$J75:AM75),1),ROUND(AVERAGE('Score Sheet'!$I75:AM75),1)))</f>
        <v>R</v>
      </c>
      <c r="AJ75" s="17" t="str">
        <f>IF('Score Sheet'!AN75="","R",IF('Race results'!$C$32&gt;0,ROUND(AVERAGE('Score Sheet'!$J75:AN75),1),ROUND(AVERAGE('Score Sheet'!$I75:AN75),1)))</f>
        <v>R</v>
      </c>
      <c r="AK75" s="17" t="str">
        <f>IF('Score Sheet'!AO75="","R",IF('Race results'!$C$32&gt;0,ROUND(AVERAGE('Score Sheet'!$J75:AO75),1),ROUND(AVERAGE('Score Sheet'!$I75:AO75),1)))</f>
        <v>R</v>
      </c>
      <c r="AL75" s="17" t="str">
        <f>IF('Score Sheet'!AP75="","R",IF('Race results'!$C$32&gt;0,ROUND(AVERAGE('Score Sheet'!$J75:AP75),1),ROUND(AVERAGE('Score Sheet'!$I75:AP75),1)))</f>
        <v>R</v>
      </c>
      <c r="AM75" s="17" t="str">
        <f>IF('Score Sheet'!AQ75="","R",IF('Race results'!$C$32&gt;0,ROUND(AVERAGE('Score Sheet'!$J75:AQ75),1),ROUND(AVERAGE('Score Sheet'!$I75:AQ75),1)))</f>
        <v>R</v>
      </c>
      <c r="AN75" s="17" t="str">
        <f>IF('Score Sheet'!AR75="","R",IF('Race results'!$C$32&gt;0,ROUND(AVERAGE('Score Sheet'!$J75:AR75),1),ROUND(AVERAGE('Score Sheet'!$I75:AR75),1)))</f>
        <v>R</v>
      </c>
      <c r="AO75" s="17" t="str">
        <f>IF('Score Sheet'!AS75="","R",IF('Race results'!$C$32&gt;0,ROUND(AVERAGE('Score Sheet'!$J75:AS75),1),ROUND(AVERAGE('Score Sheet'!$I75:AS75),1)))</f>
        <v>R</v>
      </c>
      <c r="AP75" s="17" t="str">
        <f>IF('Score Sheet'!AT75="","R",IF('Race results'!$C$32&gt;0,ROUND(AVERAGE('Score Sheet'!$J75:AT75),1),ROUND(AVERAGE('Score Sheet'!$I75:AT75),1)))</f>
        <v>R</v>
      </c>
      <c r="AQ75" s="17" t="str">
        <f>IF('Score Sheet'!AU75="","R",IF('Race results'!$C$32&gt;0,ROUND(AVERAGE('Score Sheet'!$J75:AU75),1),ROUND(AVERAGE('Score Sheet'!$I75:AU75),1)))</f>
        <v>R</v>
      </c>
      <c r="AR75" s="17" t="str">
        <f>IF('Score Sheet'!AV75="","R",IF('Race results'!$C$32&gt;0,ROUND(AVERAGE('Score Sheet'!$J75:AV75),1),ROUND(AVERAGE('Score Sheet'!$I75:AV75),1)))</f>
        <v>R</v>
      </c>
      <c r="AT75" s="62" t="str">
        <f t="shared" ref="AT75:AT93" si="42">C75</f>
        <v/>
      </c>
      <c r="AU75" s="17" t="str">
        <f>IF(C75="","",IF('Race results'!$C$7&lt;1, "E", IF('Race results'!$C$32&gt;0,IF(COUNT(AY75:CL75)&lt;1,"R",ROUND(AVERAGE(AY75:CL75),1)),IF(COUNT(AX75:CL75)&lt;1,"R",ROUND(AVERAGE(AX75:CL75),1)))))</f>
        <v/>
      </c>
      <c r="AV75" s="12"/>
      <c r="AX75" s="12" t="str">
        <f t="shared" ref="AX75:AX93" si="43">IF($C75="","",IF(ISERROR(VLOOKUP($C75,Race01Results,2,FALSE)),"",IF(VLOOKUP($C75,Race01Results,2,FALSE)=RDGevent,"",IF(ISNUMBER(VLOOKUP($C75,Race01Results,3,FALSE)),VLOOKUP($C75,Race01Results,3,FALSE),""))))</f>
        <v/>
      </c>
      <c r="AY75" s="12" t="str">
        <f t="shared" ref="AY75:AY93" si="44">IF($C75="","",IF(ISERROR(VLOOKUP($C75,Race02Results,2,FALSE)),"",IF(VLOOKUP($C75,Race02Results,2,FALSE)=RDGevent,"",IF(ISNUMBER(VLOOKUP($C75,Race02Results,3,FALSE)),VLOOKUP($C75,Race02Results,3,FALSE),""))))</f>
        <v/>
      </c>
      <c r="AZ75" s="12" t="str">
        <f t="shared" ref="AZ75:AZ93" si="45">IF($C75="","",IF(ISERROR(VLOOKUP($C75,Race03Results,2,FALSE)),"",IF(VLOOKUP($C75,Race03Results,2,FALSE)=RDGevent,"",IF(ISNUMBER(VLOOKUP($C75,Race03Results,3,FALSE)),VLOOKUP($C75,Race03Results,3,FALSE),""))))</f>
        <v/>
      </c>
      <c r="BA75" s="12" t="str">
        <f t="shared" ref="BA75:BA93" si="46">IF($C75="","",IF(ISERROR(VLOOKUP($C75,Race04Results,2,FALSE)),"",IF(VLOOKUP($C75,Race04Results,2,FALSE)=RDGevent,"",IF(ISNUMBER(VLOOKUP($C75,Race04Results,3,FALSE)),VLOOKUP($C75,Race04Results,3,FALSE),""))))</f>
        <v/>
      </c>
      <c r="BB75" s="12" t="str">
        <f t="shared" ref="BB75:BB93" si="47">IF($C75="","",IF(ISERROR(VLOOKUP($C75,Race05Results,2,FALSE)),"",IF(VLOOKUP($C75,Race05Results,2,FALSE)=RDGevent,"",IF(ISNUMBER(VLOOKUP($C75,Race05Results,3,FALSE)),VLOOKUP($C75,Race05Results,3,FALSE),""))))</f>
        <v/>
      </c>
      <c r="BC75" s="12" t="str">
        <f t="shared" ref="BC75:BC93" si="48">IF($C75="","",IF(ISERROR(VLOOKUP($C75,Race06Results,2,FALSE)),"",IF(VLOOKUP($C75,Race06Results,2,FALSE)=RDGevent,"",IF(ISNUMBER(VLOOKUP($C75,Race06Results,3,FALSE)),VLOOKUP($C75,Race06Results,3,FALSE),""))))</f>
        <v/>
      </c>
      <c r="BD75" s="12" t="str">
        <f t="shared" ref="BD75:BD93" si="49">IF($C75="","",IF(ISERROR(VLOOKUP($C75,Race07Results,2,FALSE)),"",IF(VLOOKUP($C75,Race07Results,2,FALSE)=RDGevent,"",IF(ISNUMBER(VLOOKUP($C75,Race07Results,3,FALSE)),VLOOKUP($C75,Race07Results,3,FALSE),""))))</f>
        <v/>
      </c>
      <c r="BE75" s="12" t="str">
        <f t="shared" ref="BE75:BE93" si="50">IF($C75="","",IF(ISERROR(VLOOKUP($C75,Race08Results,2,FALSE)),"",IF(VLOOKUP($C75,Race08Results,2,FALSE)=RDGevent,"",IF(ISNUMBER(VLOOKUP($C75,Race08Results,3,FALSE)),VLOOKUP($C75,Race08Results,3,FALSE),""))))</f>
        <v/>
      </c>
      <c r="BF75" s="12" t="str">
        <f t="shared" ref="BF75:BF93" si="51">IF($C75="","",IF(ISERROR(VLOOKUP($C75,Race09Results,2,FALSE)),"",IF(VLOOKUP($C75,Race09Results,2,FALSE)=RDGevent,"",IF(ISNUMBER(VLOOKUP($C75,Race09Results,3,FALSE)),VLOOKUP($C75,Race09Results,3,FALSE),""))))</f>
        <v/>
      </c>
      <c r="BG75" s="12" t="str">
        <f t="shared" ref="BG75:BG93" si="52">IF($C75="","",IF(ISERROR(VLOOKUP($C75,Race10Results,2,FALSE)),"",IF(VLOOKUP($C75,Race10Results,2,FALSE)=RDGevent,"",IF(ISNUMBER(VLOOKUP($C75,Race10Results,3,FALSE)),VLOOKUP($C75,Race10Results,3,FALSE),""))))</f>
        <v/>
      </c>
      <c r="BH75" s="12" t="str">
        <f t="shared" ref="BH75:BH93" si="53">IF($C75="","",IF(ISERROR(VLOOKUP($C75,Race11Results,2,FALSE)),"",IF(VLOOKUP($C75,Race11Results,2,FALSE)=RDGevent,"",IF(ISNUMBER(VLOOKUP($C75,Race11Results,3,FALSE)),VLOOKUP($C75,Race11Results,3,FALSE),""))))</f>
        <v/>
      </c>
      <c r="BI75" s="12" t="str">
        <f t="shared" ref="BI75:BI93" si="54">IF($C75="","",IF(ISERROR(VLOOKUP($C75,Race12Results,2,FALSE)),"",IF(VLOOKUP($C75,Race12Results,2,FALSE)=RDGevent,"",IF(ISNUMBER(VLOOKUP($C75,Race12Results,3,FALSE)),VLOOKUP($C75,Race12Results,3,FALSE),""))))</f>
        <v/>
      </c>
      <c r="BJ75" s="12" t="str">
        <f t="shared" ref="BJ75:BJ93" si="55">IF($C75="","",IF(ISERROR(VLOOKUP($C75,Race13Results,2,FALSE)),"",IF(VLOOKUP($C75,Race13Results,2,FALSE)=RDGevent,"",IF(ISNUMBER(VLOOKUP($C75,Race13Results,3,FALSE)),VLOOKUP($C75,Race13Results,3,FALSE),""))))</f>
        <v/>
      </c>
      <c r="BK75" s="12" t="str">
        <f t="shared" ref="BK75:BK93" si="56">IF($C75="","",IF(ISERROR(VLOOKUP($C75,Race14Results,2,FALSE)),"",IF(VLOOKUP($C75,Race14Results,2,FALSE)=RDGevent,"",IF(ISNUMBER(VLOOKUP($C75,Race14Results,3,FALSE)),VLOOKUP($C75,Race14Results,3,FALSE),""))))</f>
        <v/>
      </c>
      <c r="BL75" s="12" t="str">
        <f t="shared" ref="BL75:BL93" si="57">IF($C75="","",IF(ISERROR(VLOOKUP($C75,Race15Results,2,FALSE)),"",IF(VLOOKUP($C75,Race15Results,2,FALSE)=RDGevent,"",IF(ISNUMBER(VLOOKUP($C75,Race15Results,3,FALSE)),VLOOKUP($C75,Race15Results,3,FALSE),""))))</f>
        <v/>
      </c>
      <c r="BM75" s="12" t="str">
        <f t="shared" ref="BM75:BM93" si="58">IF($C75="","",IF(ISERROR(VLOOKUP($C75,Race16Results,2,FALSE)),"",IF(VLOOKUP($C75,Race16Results,2,FALSE)=RDGevent,"",IF(ISNUMBER(VLOOKUP($C75,Race16Results,3,FALSE)),VLOOKUP($C75,Race16Results,3,FALSE),""))))</f>
        <v/>
      </c>
      <c r="BN75" s="12" t="str">
        <f t="shared" ref="BN75:BN93" si="59">IF($C75="","",IF(ISERROR(VLOOKUP($C75,Race17Results,2,FALSE)),"",IF(VLOOKUP($C75,Race17Results,2,FALSE)=RDGevent,"",IF(ISNUMBER(VLOOKUP($C75,Race17Results,3,FALSE)),VLOOKUP($C75,Race17Results,3,FALSE),""))))</f>
        <v/>
      </c>
      <c r="BO75" s="12" t="str">
        <f t="shared" ref="BO75:BO93" si="60">IF($C75="","",IF(ISERROR(VLOOKUP($C75,Race18Results,2,FALSE)),"",IF(VLOOKUP($C75,Race18Results,2,FALSE)=RDGevent,"",IF(ISNUMBER(VLOOKUP($C75,Race18Results,3,FALSE)),VLOOKUP($C75,Race18Results,3,FALSE),""))))</f>
        <v/>
      </c>
      <c r="BP75" s="12" t="str">
        <f t="shared" ref="BP75:BP93" si="61">IF($C75="","",IF(ISERROR(VLOOKUP($C75,Race19Results,2,FALSE)),"",IF(VLOOKUP($C75,Race19Results,2,FALSE)=RDGevent,"",IF(ISNUMBER(VLOOKUP($C75,Race19Results,3,FALSE)),VLOOKUP($C75,Race19Results,3,FALSE),""))))</f>
        <v/>
      </c>
      <c r="BQ75" s="12" t="str">
        <f t="shared" ref="BQ75:BQ93" si="62">IF($C75="","",IF(ISERROR(VLOOKUP($C75,Race20Results,2,FALSE)),"",IF(VLOOKUP($C75,Race20Results,2,FALSE)=RDGevent,"",IF(ISNUMBER(VLOOKUP($C75,Race20Results,3,FALSE)),VLOOKUP($C75,Race20Results,3,FALSE),""))))</f>
        <v/>
      </c>
      <c r="BR75" s="12" t="str">
        <f t="shared" ref="BR75:BR93" si="63">IF($C75="","",IF(ISERROR(VLOOKUP($C75,Race21Results,2,FALSE)),"",IF(VLOOKUP($C75,Race21Results,2,FALSE)=RDGevent,"",IF(ISNUMBER(VLOOKUP($C75,Race21Results,3,FALSE)),VLOOKUP($C75,Race21Results,3,FALSE),""))))</f>
        <v/>
      </c>
      <c r="BS75" s="12" t="str">
        <f t="shared" ref="BS75:BS93" si="64">IF($C75="","",IF(ISERROR(VLOOKUP($C75,Race22Results,2,FALSE)),"",IF(VLOOKUP($C75,Race22Results,2,FALSE)=RDGevent,"",IF(ISNUMBER(VLOOKUP($C75,Race22Results,3,FALSE)),VLOOKUP($C75,Race22Results,3,FALSE),""))))</f>
        <v/>
      </c>
      <c r="BT75" s="12" t="str">
        <f t="shared" ref="BT75:BT93" si="65">IF($C75="","",IF(ISERROR(VLOOKUP($C75,Race23Results,2,FALSE)),"",IF(VLOOKUP($C75,Race23Results,2,FALSE)=RDGevent,"",IF(ISNUMBER(VLOOKUP($C75,Race23Results,3,FALSE)),VLOOKUP($C75,Race23Results,3,FALSE),""))))</f>
        <v/>
      </c>
      <c r="BU75" s="12" t="str">
        <f t="shared" ref="BU75:BU93" si="66">IF($C75="","",IF(ISERROR(VLOOKUP($C75,Race24Results,2,FALSE)),"",IF(VLOOKUP($C75,Race24Results,2,FALSE)=RDGevent,"",IF(ISNUMBER(VLOOKUP($C75,Race24Results,3,FALSE)),VLOOKUP($C75,Race24Results,3,FALSE),""))))</f>
        <v/>
      </c>
      <c r="BV75" s="12" t="str">
        <f t="shared" ref="BV75:BV93" si="67">IF($C75="","",IF(ISERROR(VLOOKUP($C75,Race25Results,2,FALSE)),"",IF(VLOOKUP($C75,Race25Results,2,FALSE)=RDGevent,"",IF(ISNUMBER(VLOOKUP($C75,Race25Results,3,FALSE)),VLOOKUP($C75,Race25Results,3,FALSE),""))))</f>
        <v/>
      </c>
      <c r="BW75" s="12" t="str">
        <f t="shared" ref="BW75:BW93" si="68">IF($C75="","",IF(ISERROR(VLOOKUP($C75,Race26Results,2,FALSE)),"",IF(VLOOKUP($C75,Race26Results,2,FALSE)=RDGevent,"",IF(ISNUMBER(VLOOKUP($C75,Race26Results,3,FALSE)),VLOOKUP($C75,Race26Results,3,FALSE),""))))</f>
        <v/>
      </c>
      <c r="BX75" s="12" t="str">
        <f t="shared" ref="BX75:BX93" si="69">IF($C75="","",IF(ISERROR(VLOOKUP($C75,Race27Results,2,FALSE)),"",IF(VLOOKUP($C75,Race27Results,2,FALSE)=RDGevent,"",IF(ISNUMBER(VLOOKUP($C75,Race27Results,3,FALSE)),VLOOKUP($C75,Race27Results,3,FALSE),""))))</f>
        <v/>
      </c>
      <c r="BY75" s="12" t="str">
        <f t="shared" ref="BY75:BY93" si="70">IF($C75="","",IF(ISERROR(VLOOKUP($C75,Race28Results,2,FALSE)),"",IF(VLOOKUP($C75,Race28Results,2,FALSE)=RDGevent,"",IF(ISNUMBER(VLOOKUP($C75,Race28Results,3,FALSE)),VLOOKUP($C75,Race28Results,3,FALSE),""))))</f>
        <v/>
      </c>
      <c r="BZ75" s="12" t="str">
        <f t="shared" ref="BZ75:BZ93" si="71">IF($C75="","",IF(ISERROR(VLOOKUP($C75,Race29Results,2,FALSE)),"",IF(VLOOKUP($C75,Race29Results,2,FALSE)=RDGevent,"",IF(ISNUMBER(VLOOKUP($C75,Race29Results,3,FALSE)),VLOOKUP($C75,Race29Results,3,FALSE),""))))</f>
        <v/>
      </c>
      <c r="CA75" s="12" t="str">
        <f t="shared" ref="CA75:CA93" si="72">IF($C75="","",IF(ISERROR(VLOOKUP($C75,Race30Results,2,FALSE)),"",IF(VLOOKUP($C75,Race30Results,2,FALSE)=RDGevent,"",IF(ISNUMBER(VLOOKUP($C75,Race30Results,3,FALSE)),VLOOKUP($C75,Race30Results,3,FALSE),""))))</f>
        <v/>
      </c>
      <c r="CB75" s="12" t="str">
        <f t="shared" ref="CB75:CB93" si="73">IF($C75="","",IF(ISERROR(VLOOKUP($C75,Race31Results,2,FALSE)),"",IF(VLOOKUP($C75,Race31Results,2,FALSE)=RDGevent,"",IF(ISNUMBER(VLOOKUP($C75,Race31Results,3,FALSE)),VLOOKUP($C75,Race31Results,3,FALSE),""))))</f>
        <v/>
      </c>
      <c r="CC75" s="12" t="str">
        <f t="shared" ref="CC75:CC93" si="74">IF($C75="","",IF(ISERROR(VLOOKUP($C75,Race32Results,2,FALSE)),"",IF(VLOOKUP($C75,Race32Results,2,FALSE)=RDGevent,"",IF(ISNUMBER(VLOOKUP($C75,Race32Results,3,FALSE)),VLOOKUP($C75,Race32Results,3,FALSE),""))))</f>
        <v/>
      </c>
      <c r="CD75" s="12" t="str">
        <f t="shared" ref="CD75:CD93" si="75">IF($C75="","",IF(ISERROR(VLOOKUP($C75,Race33Results,2,FALSE)),"",IF(VLOOKUP($C75,Race33Results,2,FALSE)=RDGevent,"",IF(ISNUMBER(VLOOKUP($C75,Race33Results,3,FALSE)),VLOOKUP($C75,Race33Results,3,FALSE),""))))</f>
        <v/>
      </c>
      <c r="CE75" s="12" t="str">
        <f t="shared" ref="CE75:CE93" si="76">IF($C75="","",IF(ISERROR(VLOOKUP($C75,Race34Results,2,FALSE)),"",IF(VLOOKUP($C75,Race34Results,2,FALSE)=RDGevent,"",IF(ISNUMBER(VLOOKUP($C75,Race34Results,3,FALSE)),VLOOKUP($C75,Race34Results,3,FALSE),""))))</f>
        <v/>
      </c>
      <c r="CF75" s="12" t="str">
        <f t="shared" ref="CF75:CF93" si="77">IF($C75="","",IF(ISERROR(VLOOKUP($C75,Race35Results,2,FALSE)),"",IF(VLOOKUP($C75,Race35Results,2,FALSE)=RDGevent,"",IF(ISNUMBER(VLOOKUP($C75,Race35Results,3,FALSE)),VLOOKUP($C75,Race35Results,3,FALSE),""))))</f>
        <v/>
      </c>
      <c r="CG75" s="12" t="str">
        <f t="shared" ref="CG75:CG93" si="78">IF($C75="","",IF(ISERROR(VLOOKUP($C75,Race36Results,2,FALSE)),"",IF(VLOOKUP($C75,Race36Results,2,FALSE)=RDGevent,"",IF(ISNUMBER(VLOOKUP($C75,Race36Results,3,FALSE)),VLOOKUP($C75,Race36Results,3,FALSE),""))))</f>
        <v/>
      </c>
      <c r="CH75" s="12" t="str">
        <f t="shared" ref="CH75:CH93" si="79">IF($C75="","",IF(ISERROR(VLOOKUP($C75,Race37Results,2,FALSE)),"",IF(VLOOKUP($C75,Race37Results,2,FALSE)=RDGevent,"",IF(ISNUMBER(VLOOKUP($C75,Race37Results,3,FALSE)),VLOOKUP($C75,Race37Results,3,FALSE),""))))</f>
        <v/>
      </c>
      <c r="CI75" s="12" t="str">
        <f t="shared" ref="CI75:CI93" si="80">IF($C75="","",IF(ISERROR(VLOOKUP($C75,Race38Results,2,FALSE)),"",IF(VLOOKUP($C75,Race38Results,2,FALSE)=RDGevent,"",IF(ISNUMBER(VLOOKUP($C75,Race38Results,3,FALSE)),VLOOKUP($C75,Race38Results,3,FALSE),""))))</f>
        <v/>
      </c>
      <c r="CJ75" s="12" t="str">
        <f t="shared" ref="CJ75:CJ93" si="81">IF($C75="","",IF(ISERROR(VLOOKUP($C75,Race39Results,2,FALSE)),"",IF(VLOOKUP($C75,Race39Results,2,FALSE)=RDGevent,"",IF(ISNUMBER(VLOOKUP($C75,Race39Results,3,FALSE)),VLOOKUP($C75,Race39Results,3,FALSE),""))))</f>
        <v/>
      </c>
      <c r="CK75" s="12" t="str">
        <f t="shared" ref="CK75:CK93" si="82">IF($C75="","",IF(ISERROR(VLOOKUP($C75,Race40Results,2,FALSE)),"",IF(VLOOKUP($C75,Race40Results,2,FALSE)=RDGevent,"",IF(ISNUMBER(VLOOKUP($C75,Race40Results,3,FALSE)),VLOOKUP($C75,Race40Results,3,FALSE),""))))</f>
        <v/>
      </c>
      <c r="CL75" s="12" t="str">
        <f t="shared" ref="CL75:CL93" si="83">IF($C75="","",IF(ISERROR(VLOOKUP($C75,Race41Results,2,FALSE)),"",IF(VLOOKUP($C75,Race41Results,2,FALSE)=RDGevent,"",IF(ISNUMBER(VLOOKUP($C75,Race41Results,3,FALSE)),VLOOKUP($C75,Race41Results,3,FALSE),""))))</f>
        <v/>
      </c>
    </row>
    <row r="76" spans="2:90">
      <c r="B76" s="12">
        <v>67</v>
      </c>
      <c r="C76" s="62" t="str">
        <f>IF('Score Sheet'!C76="","",'Score Sheet'!C76)</f>
        <v/>
      </c>
      <c r="D76" s="12" t="str">
        <f>'Race results'!$F$159</f>
        <v>DAFT!</v>
      </c>
      <c r="E76" s="12" t="str">
        <f>'Race results'!$F$159</f>
        <v>DAFT!</v>
      </c>
      <c r="F76" s="17" t="str">
        <f>IF('Score Sheet'!J76="","R",IF('Race results'!$C$32&gt;0,'Race results'!$F$159,ROUND(AVERAGE('Score Sheet'!$I76:J76),1)))</f>
        <v>R</v>
      </c>
      <c r="G76" s="17" t="str">
        <f>IF('Score Sheet'!K76="","R",IF('Race results'!$C$32&gt;0,ROUND(AVERAGE('Score Sheet'!$J76:K76),1),ROUND(AVERAGE('Score Sheet'!$I76:K76),1)))</f>
        <v>R</v>
      </c>
      <c r="H76" s="17" t="str">
        <f>IF('Score Sheet'!L76="","R",IF('Race results'!$C$32&gt;0,ROUND(AVERAGE('Score Sheet'!$J76:L76),1),ROUND(AVERAGE('Score Sheet'!$I76:L76),1)))</f>
        <v>R</v>
      </c>
      <c r="I76" s="17" t="str">
        <f>IF('Score Sheet'!M76="","R",IF('Race results'!$C$32&gt;0,ROUND(AVERAGE('Score Sheet'!$J76:M76),1),ROUND(AVERAGE('Score Sheet'!$I76:M76),1)))</f>
        <v>R</v>
      </c>
      <c r="J76" s="17" t="str">
        <f>IF('Score Sheet'!N76="","R",IF('Race results'!$C$32&gt;0,ROUND(AVERAGE('Score Sheet'!$J76:N76),1),ROUND(AVERAGE('Score Sheet'!$I76:N76),1)))</f>
        <v>R</v>
      </c>
      <c r="K76" s="17" t="str">
        <f>IF('Score Sheet'!O76="","R",IF('Race results'!$C$32&gt;0,ROUND(AVERAGE('Score Sheet'!$J76:O76),1),ROUND(AVERAGE('Score Sheet'!$I76:O76),1)))</f>
        <v>R</v>
      </c>
      <c r="L76" s="17" t="str">
        <f>IF('Score Sheet'!P76="","R",IF('Race results'!$C$32&gt;0,ROUND(AVERAGE('Score Sheet'!$J76:P76),1),ROUND(AVERAGE('Score Sheet'!$I76:P76),1)))</f>
        <v>R</v>
      </c>
      <c r="M76" s="17" t="str">
        <f>IF('Score Sheet'!Q76="","R",IF('Race results'!$C$32&gt;0,ROUND(AVERAGE('Score Sheet'!$J76:Q76),1),ROUND(AVERAGE('Score Sheet'!$I76:Q76),1)))</f>
        <v>R</v>
      </c>
      <c r="N76" s="17" t="str">
        <f>IF('Score Sheet'!R76="","R",IF('Race results'!$C$32&gt;0,ROUND(AVERAGE('Score Sheet'!$J76:R76),1),ROUND(AVERAGE('Score Sheet'!$I76:R76),1)))</f>
        <v>R</v>
      </c>
      <c r="O76" s="17" t="str">
        <f>IF('Score Sheet'!S76="","R",IF('Race results'!$C$32&gt;0,ROUND(AVERAGE('Score Sheet'!$J76:S76),1),ROUND(AVERAGE('Score Sheet'!$I76:S76),1)))</f>
        <v>R</v>
      </c>
      <c r="P76" s="17" t="str">
        <f>IF('Score Sheet'!T76="","R",IF('Race results'!$C$32&gt;0,ROUND(AVERAGE('Score Sheet'!$J76:T76),1),ROUND(AVERAGE('Score Sheet'!$I76:T76),1)))</f>
        <v>R</v>
      </c>
      <c r="Q76" s="17" t="str">
        <f>IF('Score Sheet'!U76="","R",IF('Race results'!$C$32&gt;0,ROUND(AVERAGE('Score Sheet'!$J76:U76),1),ROUND(AVERAGE('Score Sheet'!$I76:U76),1)))</f>
        <v>R</v>
      </c>
      <c r="R76" s="17" t="str">
        <f>IF('Score Sheet'!V76="","R",IF('Race results'!$C$32&gt;0,ROUND(AVERAGE('Score Sheet'!$J76:V76),1),ROUND(AVERAGE('Score Sheet'!$I76:V76),1)))</f>
        <v>R</v>
      </c>
      <c r="S76" s="17" t="str">
        <f>IF('Score Sheet'!W76="","R",IF('Race results'!$C$32&gt;0,ROUND(AVERAGE('Score Sheet'!$J76:W76),1),ROUND(AVERAGE('Score Sheet'!$I76:W76),1)))</f>
        <v>R</v>
      </c>
      <c r="T76" s="17" t="str">
        <f>IF('Score Sheet'!X76="","R",IF('Race results'!$C$32&gt;0,ROUND(AVERAGE('Score Sheet'!$J76:X76),1),ROUND(AVERAGE('Score Sheet'!$I76:X76),1)))</f>
        <v>R</v>
      </c>
      <c r="U76" s="17" t="str">
        <f>IF('Score Sheet'!Y76="","R",IF('Race results'!$C$32&gt;0,ROUND(AVERAGE('Score Sheet'!$J76:Y76),1),ROUND(AVERAGE('Score Sheet'!$I76:Y76),1)))</f>
        <v>R</v>
      </c>
      <c r="V76" s="17" t="str">
        <f>IF('Score Sheet'!Z76="","R",IF('Race results'!$C$32&gt;0,ROUND(AVERAGE('Score Sheet'!$J76:Z76),1),ROUND(AVERAGE('Score Sheet'!$I76:Z76),1)))</f>
        <v>R</v>
      </c>
      <c r="W76" s="17" t="str">
        <f>IF('Score Sheet'!AA76="","R",IF('Race results'!$C$32&gt;0,ROUND(AVERAGE('Score Sheet'!$J76:AA76),1),ROUND(AVERAGE('Score Sheet'!$I76:AA76),1)))</f>
        <v>R</v>
      </c>
      <c r="X76" s="17" t="str">
        <f>IF('Score Sheet'!AB76="","R",IF('Race results'!$C$32&gt;0,ROUND(AVERAGE('Score Sheet'!$J76:AB76),1),ROUND(AVERAGE('Score Sheet'!$I76:AB76),1)))</f>
        <v>R</v>
      </c>
      <c r="Y76" s="17" t="str">
        <f>IF('Score Sheet'!AC76="","R",IF('Race results'!$C$32&gt;0,ROUND(AVERAGE('Score Sheet'!$J76:AC76),1),ROUND(AVERAGE('Score Sheet'!$I76:AC76),1)))</f>
        <v>R</v>
      </c>
      <c r="Z76" s="17" t="str">
        <f>IF('Score Sheet'!AD76="","R",IF('Race results'!$C$32&gt;0,ROUND(AVERAGE('Score Sheet'!$J76:AD76),1),ROUND(AVERAGE('Score Sheet'!$I76:AD76),1)))</f>
        <v>R</v>
      </c>
      <c r="AA76" s="17" t="str">
        <f>IF('Score Sheet'!AE76="","R",IF('Race results'!$C$32&gt;0,ROUND(AVERAGE('Score Sheet'!$J76:AE76),1),ROUND(AVERAGE('Score Sheet'!$I76:AE76),1)))</f>
        <v>R</v>
      </c>
      <c r="AB76" s="17" t="str">
        <f>IF('Score Sheet'!AF76="","R",IF('Race results'!$C$32&gt;0,ROUND(AVERAGE('Score Sheet'!$J76:AF76),1),ROUND(AVERAGE('Score Sheet'!$I76:AF76),1)))</f>
        <v>R</v>
      </c>
      <c r="AC76" s="17" t="str">
        <f>IF('Score Sheet'!AG76="","R",IF('Race results'!$C$32&gt;0,ROUND(AVERAGE('Score Sheet'!$J76:AG76),1),ROUND(AVERAGE('Score Sheet'!$I76:AG76),1)))</f>
        <v>R</v>
      </c>
      <c r="AD76" s="17" t="str">
        <f>IF('Score Sheet'!AH76="","R",IF('Race results'!$C$32&gt;0,ROUND(AVERAGE('Score Sheet'!$J76:AH76),1),ROUND(AVERAGE('Score Sheet'!$I76:AH76),1)))</f>
        <v>R</v>
      </c>
      <c r="AE76" s="17" t="str">
        <f>IF('Score Sheet'!AI76="","R",IF('Race results'!$C$32&gt;0,ROUND(AVERAGE('Score Sheet'!$J76:AI76),1),ROUND(AVERAGE('Score Sheet'!$I76:AI76),1)))</f>
        <v>R</v>
      </c>
      <c r="AF76" s="17" t="str">
        <f>IF('Score Sheet'!AJ76="","R",IF('Race results'!$C$32&gt;0,ROUND(AVERAGE('Score Sheet'!$J76:AJ76),1),ROUND(AVERAGE('Score Sheet'!$I76:AJ76),1)))</f>
        <v>R</v>
      </c>
      <c r="AG76" s="17" t="str">
        <f>IF('Score Sheet'!AK76="","R",IF('Race results'!$C$32&gt;0,ROUND(AVERAGE('Score Sheet'!$J76:AK76),1),ROUND(AVERAGE('Score Sheet'!$I76:AK76),1)))</f>
        <v>R</v>
      </c>
      <c r="AH76" s="17" t="str">
        <f>IF('Score Sheet'!AL76="","R",IF('Race results'!$C$32&gt;0,ROUND(AVERAGE('Score Sheet'!$J76:AL76),1),ROUND(AVERAGE('Score Sheet'!$I76:AL76),1)))</f>
        <v>R</v>
      </c>
      <c r="AI76" s="17" t="str">
        <f>IF('Score Sheet'!AM76="","R",IF('Race results'!$C$32&gt;0,ROUND(AVERAGE('Score Sheet'!$J76:AM76),1),ROUND(AVERAGE('Score Sheet'!$I76:AM76),1)))</f>
        <v>R</v>
      </c>
      <c r="AJ76" s="17" t="str">
        <f>IF('Score Sheet'!AN76="","R",IF('Race results'!$C$32&gt;0,ROUND(AVERAGE('Score Sheet'!$J76:AN76),1),ROUND(AVERAGE('Score Sheet'!$I76:AN76),1)))</f>
        <v>R</v>
      </c>
      <c r="AK76" s="17" t="str">
        <f>IF('Score Sheet'!AO76="","R",IF('Race results'!$C$32&gt;0,ROUND(AVERAGE('Score Sheet'!$J76:AO76),1),ROUND(AVERAGE('Score Sheet'!$I76:AO76),1)))</f>
        <v>R</v>
      </c>
      <c r="AL76" s="17" t="str">
        <f>IF('Score Sheet'!AP76="","R",IF('Race results'!$C$32&gt;0,ROUND(AVERAGE('Score Sheet'!$J76:AP76),1),ROUND(AVERAGE('Score Sheet'!$I76:AP76),1)))</f>
        <v>R</v>
      </c>
      <c r="AM76" s="17" t="str">
        <f>IF('Score Sheet'!AQ76="","R",IF('Race results'!$C$32&gt;0,ROUND(AVERAGE('Score Sheet'!$J76:AQ76),1),ROUND(AVERAGE('Score Sheet'!$I76:AQ76),1)))</f>
        <v>R</v>
      </c>
      <c r="AN76" s="17" t="str">
        <f>IF('Score Sheet'!AR76="","R",IF('Race results'!$C$32&gt;0,ROUND(AVERAGE('Score Sheet'!$J76:AR76),1),ROUND(AVERAGE('Score Sheet'!$I76:AR76),1)))</f>
        <v>R</v>
      </c>
      <c r="AO76" s="17" t="str">
        <f>IF('Score Sheet'!AS76="","R",IF('Race results'!$C$32&gt;0,ROUND(AVERAGE('Score Sheet'!$J76:AS76),1),ROUND(AVERAGE('Score Sheet'!$I76:AS76),1)))</f>
        <v>R</v>
      </c>
      <c r="AP76" s="17" t="str">
        <f>IF('Score Sheet'!AT76="","R",IF('Race results'!$C$32&gt;0,ROUND(AVERAGE('Score Sheet'!$J76:AT76),1),ROUND(AVERAGE('Score Sheet'!$I76:AT76),1)))</f>
        <v>R</v>
      </c>
      <c r="AQ76" s="17" t="str">
        <f>IF('Score Sheet'!AU76="","R",IF('Race results'!$C$32&gt;0,ROUND(AVERAGE('Score Sheet'!$J76:AU76),1),ROUND(AVERAGE('Score Sheet'!$I76:AU76),1)))</f>
        <v>R</v>
      </c>
      <c r="AR76" s="17" t="str">
        <f>IF('Score Sheet'!AV76="","R",IF('Race results'!$C$32&gt;0,ROUND(AVERAGE('Score Sheet'!$J76:AV76),1),ROUND(AVERAGE('Score Sheet'!$I76:AV76),1)))</f>
        <v>R</v>
      </c>
      <c r="AT76" s="62" t="str">
        <f t="shared" si="42"/>
        <v/>
      </c>
      <c r="AU76" s="17" t="str">
        <f>IF(C76="","",IF('Race results'!$C$7&lt;1, "E", IF('Race results'!$C$32&gt;0,IF(COUNT(AY76:CL76)&lt;1,"R",ROUND(AVERAGE(AY76:CL76),1)),IF(COUNT(AX76:CL76)&lt;1,"R",ROUND(AVERAGE(AX76:CL76),1)))))</f>
        <v/>
      </c>
      <c r="AV76" s="12"/>
      <c r="AX76" s="12" t="str">
        <f t="shared" si="43"/>
        <v/>
      </c>
      <c r="AY76" s="12" t="str">
        <f t="shared" si="44"/>
        <v/>
      </c>
      <c r="AZ76" s="12" t="str">
        <f t="shared" si="45"/>
        <v/>
      </c>
      <c r="BA76" s="12" t="str">
        <f t="shared" si="46"/>
        <v/>
      </c>
      <c r="BB76" s="12" t="str">
        <f t="shared" si="47"/>
        <v/>
      </c>
      <c r="BC76" s="12" t="str">
        <f t="shared" si="48"/>
        <v/>
      </c>
      <c r="BD76" s="12" t="str">
        <f t="shared" si="49"/>
        <v/>
      </c>
      <c r="BE76" s="12" t="str">
        <f t="shared" si="50"/>
        <v/>
      </c>
      <c r="BF76" s="12" t="str">
        <f t="shared" si="51"/>
        <v/>
      </c>
      <c r="BG76" s="12" t="str">
        <f t="shared" si="52"/>
        <v/>
      </c>
      <c r="BH76" s="12" t="str">
        <f t="shared" si="53"/>
        <v/>
      </c>
      <c r="BI76" s="12" t="str">
        <f t="shared" si="54"/>
        <v/>
      </c>
      <c r="BJ76" s="12" t="str">
        <f t="shared" si="55"/>
        <v/>
      </c>
      <c r="BK76" s="12" t="str">
        <f t="shared" si="56"/>
        <v/>
      </c>
      <c r="BL76" s="12" t="str">
        <f t="shared" si="57"/>
        <v/>
      </c>
      <c r="BM76" s="12" t="str">
        <f t="shared" si="58"/>
        <v/>
      </c>
      <c r="BN76" s="12" t="str">
        <f t="shared" si="59"/>
        <v/>
      </c>
      <c r="BO76" s="12" t="str">
        <f t="shared" si="60"/>
        <v/>
      </c>
      <c r="BP76" s="12" t="str">
        <f t="shared" si="61"/>
        <v/>
      </c>
      <c r="BQ76" s="12" t="str">
        <f t="shared" si="62"/>
        <v/>
      </c>
      <c r="BR76" s="12" t="str">
        <f t="shared" si="63"/>
        <v/>
      </c>
      <c r="BS76" s="12" t="str">
        <f t="shared" si="64"/>
        <v/>
      </c>
      <c r="BT76" s="12" t="str">
        <f t="shared" si="65"/>
        <v/>
      </c>
      <c r="BU76" s="12" t="str">
        <f t="shared" si="66"/>
        <v/>
      </c>
      <c r="BV76" s="12" t="str">
        <f t="shared" si="67"/>
        <v/>
      </c>
      <c r="BW76" s="12" t="str">
        <f t="shared" si="68"/>
        <v/>
      </c>
      <c r="BX76" s="12" t="str">
        <f t="shared" si="69"/>
        <v/>
      </c>
      <c r="BY76" s="12" t="str">
        <f t="shared" si="70"/>
        <v/>
      </c>
      <c r="BZ76" s="12" t="str">
        <f t="shared" si="71"/>
        <v/>
      </c>
      <c r="CA76" s="12" t="str">
        <f t="shared" si="72"/>
        <v/>
      </c>
      <c r="CB76" s="12" t="str">
        <f t="shared" si="73"/>
        <v/>
      </c>
      <c r="CC76" s="12" t="str">
        <f t="shared" si="74"/>
        <v/>
      </c>
      <c r="CD76" s="12" t="str">
        <f t="shared" si="75"/>
        <v/>
      </c>
      <c r="CE76" s="12" t="str">
        <f t="shared" si="76"/>
        <v/>
      </c>
      <c r="CF76" s="12" t="str">
        <f t="shared" si="77"/>
        <v/>
      </c>
      <c r="CG76" s="12" t="str">
        <f t="shared" si="78"/>
        <v/>
      </c>
      <c r="CH76" s="12" t="str">
        <f t="shared" si="79"/>
        <v/>
      </c>
      <c r="CI76" s="12" t="str">
        <f t="shared" si="80"/>
        <v/>
      </c>
      <c r="CJ76" s="12" t="str">
        <f t="shared" si="81"/>
        <v/>
      </c>
      <c r="CK76" s="12" t="str">
        <f t="shared" si="82"/>
        <v/>
      </c>
      <c r="CL76" s="12" t="str">
        <f t="shared" si="83"/>
        <v/>
      </c>
    </row>
    <row r="77" spans="2:90">
      <c r="B77" s="12">
        <v>68</v>
      </c>
      <c r="C77" s="62" t="str">
        <f>IF('Score Sheet'!C77="","",'Score Sheet'!C77)</f>
        <v/>
      </c>
      <c r="D77" s="12" t="str">
        <f>'Race results'!$F$159</f>
        <v>DAFT!</v>
      </c>
      <c r="E77" s="12" t="str">
        <f>'Race results'!$F$159</f>
        <v>DAFT!</v>
      </c>
      <c r="F77" s="17" t="str">
        <f>IF('Score Sheet'!J77="","R",IF('Race results'!$C$32&gt;0,'Race results'!$F$159,ROUND(AVERAGE('Score Sheet'!$I77:J77),1)))</f>
        <v>R</v>
      </c>
      <c r="G77" s="17" t="str">
        <f>IF('Score Sheet'!K77="","R",IF('Race results'!$C$32&gt;0,ROUND(AVERAGE('Score Sheet'!$J77:K77),1),ROUND(AVERAGE('Score Sheet'!$I77:K77),1)))</f>
        <v>R</v>
      </c>
      <c r="H77" s="17" t="str">
        <f>IF('Score Sheet'!L77="","R",IF('Race results'!$C$32&gt;0,ROUND(AVERAGE('Score Sheet'!$J77:L77),1),ROUND(AVERAGE('Score Sheet'!$I77:L77),1)))</f>
        <v>R</v>
      </c>
      <c r="I77" s="17" t="str">
        <f>IF('Score Sheet'!M77="","R",IF('Race results'!$C$32&gt;0,ROUND(AVERAGE('Score Sheet'!$J77:M77),1),ROUND(AVERAGE('Score Sheet'!$I77:M77),1)))</f>
        <v>R</v>
      </c>
      <c r="J77" s="17" t="str">
        <f>IF('Score Sheet'!N77="","R",IF('Race results'!$C$32&gt;0,ROUND(AVERAGE('Score Sheet'!$J77:N77),1),ROUND(AVERAGE('Score Sheet'!$I77:N77),1)))</f>
        <v>R</v>
      </c>
      <c r="K77" s="17" t="str">
        <f>IF('Score Sheet'!O77="","R",IF('Race results'!$C$32&gt;0,ROUND(AVERAGE('Score Sheet'!$J77:O77),1),ROUND(AVERAGE('Score Sheet'!$I77:O77),1)))</f>
        <v>R</v>
      </c>
      <c r="L77" s="17" t="str">
        <f>IF('Score Sheet'!P77="","R",IF('Race results'!$C$32&gt;0,ROUND(AVERAGE('Score Sheet'!$J77:P77),1),ROUND(AVERAGE('Score Sheet'!$I77:P77),1)))</f>
        <v>R</v>
      </c>
      <c r="M77" s="17" t="str">
        <f>IF('Score Sheet'!Q77="","R",IF('Race results'!$C$32&gt;0,ROUND(AVERAGE('Score Sheet'!$J77:Q77),1),ROUND(AVERAGE('Score Sheet'!$I77:Q77),1)))</f>
        <v>R</v>
      </c>
      <c r="N77" s="17" t="str">
        <f>IF('Score Sheet'!R77="","R",IF('Race results'!$C$32&gt;0,ROUND(AVERAGE('Score Sheet'!$J77:R77),1),ROUND(AVERAGE('Score Sheet'!$I77:R77),1)))</f>
        <v>R</v>
      </c>
      <c r="O77" s="17" t="str">
        <f>IF('Score Sheet'!S77="","R",IF('Race results'!$C$32&gt;0,ROUND(AVERAGE('Score Sheet'!$J77:S77),1),ROUND(AVERAGE('Score Sheet'!$I77:S77),1)))</f>
        <v>R</v>
      </c>
      <c r="P77" s="17" t="str">
        <f>IF('Score Sheet'!T77="","R",IF('Race results'!$C$32&gt;0,ROUND(AVERAGE('Score Sheet'!$J77:T77),1),ROUND(AVERAGE('Score Sheet'!$I77:T77),1)))</f>
        <v>R</v>
      </c>
      <c r="Q77" s="17" t="str">
        <f>IF('Score Sheet'!U77="","R",IF('Race results'!$C$32&gt;0,ROUND(AVERAGE('Score Sheet'!$J77:U77),1),ROUND(AVERAGE('Score Sheet'!$I77:U77),1)))</f>
        <v>R</v>
      </c>
      <c r="R77" s="17" t="str">
        <f>IF('Score Sheet'!V77="","R",IF('Race results'!$C$32&gt;0,ROUND(AVERAGE('Score Sheet'!$J77:V77),1),ROUND(AVERAGE('Score Sheet'!$I77:V77),1)))</f>
        <v>R</v>
      </c>
      <c r="S77" s="17" t="str">
        <f>IF('Score Sheet'!W77="","R",IF('Race results'!$C$32&gt;0,ROUND(AVERAGE('Score Sheet'!$J77:W77),1),ROUND(AVERAGE('Score Sheet'!$I77:W77),1)))</f>
        <v>R</v>
      </c>
      <c r="T77" s="17" t="str">
        <f>IF('Score Sheet'!X77="","R",IF('Race results'!$C$32&gt;0,ROUND(AVERAGE('Score Sheet'!$J77:X77),1),ROUND(AVERAGE('Score Sheet'!$I77:X77),1)))</f>
        <v>R</v>
      </c>
      <c r="U77" s="17" t="str">
        <f>IF('Score Sheet'!Y77="","R",IF('Race results'!$C$32&gt;0,ROUND(AVERAGE('Score Sheet'!$J77:Y77),1),ROUND(AVERAGE('Score Sheet'!$I77:Y77),1)))</f>
        <v>R</v>
      </c>
      <c r="V77" s="17" t="str">
        <f>IF('Score Sheet'!Z77="","R",IF('Race results'!$C$32&gt;0,ROUND(AVERAGE('Score Sheet'!$J77:Z77),1),ROUND(AVERAGE('Score Sheet'!$I77:Z77),1)))</f>
        <v>R</v>
      </c>
      <c r="W77" s="17" t="str">
        <f>IF('Score Sheet'!AA77="","R",IF('Race results'!$C$32&gt;0,ROUND(AVERAGE('Score Sheet'!$J77:AA77),1),ROUND(AVERAGE('Score Sheet'!$I77:AA77),1)))</f>
        <v>R</v>
      </c>
      <c r="X77" s="17" t="str">
        <f>IF('Score Sheet'!AB77="","R",IF('Race results'!$C$32&gt;0,ROUND(AVERAGE('Score Sheet'!$J77:AB77),1),ROUND(AVERAGE('Score Sheet'!$I77:AB77),1)))</f>
        <v>R</v>
      </c>
      <c r="Y77" s="17" t="str">
        <f>IF('Score Sheet'!AC77="","R",IF('Race results'!$C$32&gt;0,ROUND(AVERAGE('Score Sheet'!$J77:AC77),1),ROUND(AVERAGE('Score Sheet'!$I77:AC77),1)))</f>
        <v>R</v>
      </c>
      <c r="Z77" s="17" t="str">
        <f>IF('Score Sheet'!AD77="","R",IF('Race results'!$C$32&gt;0,ROUND(AVERAGE('Score Sheet'!$J77:AD77),1),ROUND(AVERAGE('Score Sheet'!$I77:AD77),1)))</f>
        <v>R</v>
      </c>
      <c r="AA77" s="17" t="str">
        <f>IF('Score Sheet'!AE77="","R",IF('Race results'!$C$32&gt;0,ROUND(AVERAGE('Score Sheet'!$J77:AE77),1),ROUND(AVERAGE('Score Sheet'!$I77:AE77),1)))</f>
        <v>R</v>
      </c>
      <c r="AB77" s="17" t="str">
        <f>IF('Score Sheet'!AF77="","R",IF('Race results'!$C$32&gt;0,ROUND(AVERAGE('Score Sheet'!$J77:AF77),1),ROUND(AVERAGE('Score Sheet'!$I77:AF77),1)))</f>
        <v>R</v>
      </c>
      <c r="AC77" s="17" t="str">
        <f>IF('Score Sheet'!AG77="","R",IF('Race results'!$C$32&gt;0,ROUND(AVERAGE('Score Sheet'!$J77:AG77),1),ROUND(AVERAGE('Score Sheet'!$I77:AG77),1)))</f>
        <v>R</v>
      </c>
      <c r="AD77" s="17" t="str">
        <f>IF('Score Sheet'!AH77="","R",IF('Race results'!$C$32&gt;0,ROUND(AVERAGE('Score Sheet'!$J77:AH77),1),ROUND(AVERAGE('Score Sheet'!$I77:AH77),1)))</f>
        <v>R</v>
      </c>
      <c r="AE77" s="17" t="str">
        <f>IF('Score Sheet'!AI77="","R",IF('Race results'!$C$32&gt;0,ROUND(AVERAGE('Score Sheet'!$J77:AI77),1),ROUND(AVERAGE('Score Sheet'!$I77:AI77),1)))</f>
        <v>R</v>
      </c>
      <c r="AF77" s="17" t="str">
        <f>IF('Score Sheet'!AJ77="","R",IF('Race results'!$C$32&gt;0,ROUND(AVERAGE('Score Sheet'!$J77:AJ77),1),ROUND(AVERAGE('Score Sheet'!$I77:AJ77),1)))</f>
        <v>R</v>
      </c>
      <c r="AG77" s="17" t="str">
        <f>IF('Score Sheet'!AK77="","R",IF('Race results'!$C$32&gt;0,ROUND(AVERAGE('Score Sheet'!$J77:AK77),1),ROUND(AVERAGE('Score Sheet'!$I77:AK77),1)))</f>
        <v>R</v>
      </c>
      <c r="AH77" s="17" t="str">
        <f>IF('Score Sheet'!AL77="","R",IF('Race results'!$C$32&gt;0,ROUND(AVERAGE('Score Sheet'!$J77:AL77),1),ROUND(AVERAGE('Score Sheet'!$I77:AL77),1)))</f>
        <v>R</v>
      </c>
      <c r="AI77" s="17" t="str">
        <f>IF('Score Sheet'!AM77="","R",IF('Race results'!$C$32&gt;0,ROUND(AVERAGE('Score Sheet'!$J77:AM77),1),ROUND(AVERAGE('Score Sheet'!$I77:AM77),1)))</f>
        <v>R</v>
      </c>
      <c r="AJ77" s="17" t="str">
        <f>IF('Score Sheet'!AN77="","R",IF('Race results'!$C$32&gt;0,ROUND(AVERAGE('Score Sheet'!$J77:AN77),1),ROUND(AVERAGE('Score Sheet'!$I77:AN77),1)))</f>
        <v>R</v>
      </c>
      <c r="AK77" s="17" t="str">
        <f>IF('Score Sheet'!AO77="","R",IF('Race results'!$C$32&gt;0,ROUND(AVERAGE('Score Sheet'!$J77:AO77),1),ROUND(AVERAGE('Score Sheet'!$I77:AO77),1)))</f>
        <v>R</v>
      </c>
      <c r="AL77" s="17" t="str">
        <f>IF('Score Sheet'!AP77="","R",IF('Race results'!$C$32&gt;0,ROUND(AVERAGE('Score Sheet'!$J77:AP77),1),ROUND(AVERAGE('Score Sheet'!$I77:AP77),1)))</f>
        <v>R</v>
      </c>
      <c r="AM77" s="17" t="str">
        <f>IF('Score Sheet'!AQ77="","R",IF('Race results'!$C$32&gt;0,ROUND(AVERAGE('Score Sheet'!$J77:AQ77),1),ROUND(AVERAGE('Score Sheet'!$I77:AQ77),1)))</f>
        <v>R</v>
      </c>
      <c r="AN77" s="17" t="str">
        <f>IF('Score Sheet'!AR77="","R",IF('Race results'!$C$32&gt;0,ROUND(AVERAGE('Score Sheet'!$J77:AR77),1),ROUND(AVERAGE('Score Sheet'!$I77:AR77),1)))</f>
        <v>R</v>
      </c>
      <c r="AO77" s="17" t="str">
        <f>IF('Score Sheet'!AS77="","R",IF('Race results'!$C$32&gt;0,ROUND(AVERAGE('Score Sheet'!$J77:AS77),1),ROUND(AVERAGE('Score Sheet'!$I77:AS77),1)))</f>
        <v>R</v>
      </c>
      <c r="AP77" s="17" t="str">
        <f>IF('Score Sheet'!AT77="","R",IF('Race results'!$C$32&gt;0,ROUND(AVERAGE('Score Sheet'!$J77:AT77),1),ROUND(AVERAGE('Score Sheet'!$I77:AT77),1)))</f>
        <v>R</v>
      </c>
      <c r="AQ77" s="17" t="str">
        <f>IF('Score Sheet'!AU77="","R",IF('Race results'!$C$32&gt;0,ROUND(AVERAGE('Score Sheet'!$J77:AU77),1),ROUND(AVERAGE('Score Sheet'!$I77:AU77),1)))</f>
        <v>R</v>
      </c>
      <c r="AR77" s="17" t="str">
        <f>IF('Score Sheet'!AV77="","R",IF('Race results'!$C$32&gt;0,ROUND(AVERAGE('Score Sheet'!$J77:AV77),1),ROUND(AVERAGE('Score Sheet'!$I77:AV77),1)))</f>
        <v>R</v>
      </c>
      <c r="AT77" s="62" t="str">
        <f t="shared" si="42"/>
        <v/>
      </c>
      <c r="AU77" s="17" t="str">
        <f>IF(C77="","",IF('Race results'!$C$7&lt;1, "E", IF('Race results'!$C$32&gt;0,IF(COUNT(AY77:CL77)&lt;1,"R",ROUND(AVERAGE(AY77:CL77),1)),IF(COUNT(AX77:CL77)&lt;1,"R",ROUND(AVERAGE(AX77:CL77),1)))))</f>
        <v/>
      </c>
      <c r="AV77" s="12"/>
      <c r="AX77" s="12" t="str">
        <f t="shared" si="43"/>
        <v/>
      </c>
      <c r="AY77" s="12" t="str">
        <f t="shared" si="44"/>
        <v/>
      </c>
      <c r="AZ77" s="12" t="str">
        <f t="shared" si="45"/>
        <v/>
      </c>
      <c r="BA77" s="12" t="str">
        <f t="shared" si="46"/>
        <v/>
      </c>
      <c r="BB77" s="12" t="str">
        <f t="shared" si="47"/>
        <v/>
      </c>
      <c r="BC77" s="12" t="str">
        <f t="shared" si="48"/>
        <v/>
      </c>
      <c r="BD77" s="12" t="str">
        <f t="shared" si="49"/>
        <v/>
      </c>
      <c r="BE77" s="12" t="str">
        <f t="shared" si="50"/>
        <v/>
      </c>
      <c r="BF77" s="12" t="str">
        <f t="shared" si="51"/>
        <v/>
      </c>
      <c r="BG77" s="12" t="str">
        <f t="shared" si="52"/>
        <v/>
      </c>
      <c r="BH77" s="12" t="str">
        <f t="shared" si="53"/>
        <v/>
      </c>
      <c r="BI77" s="12" t="str">
        <f t="shared" si="54"/>
        <v/>
      </c>
      <c r="BJ77" s="12" t="str">
        <f t="shared" si="55"/>
        <v/>
      </c>
      <c r="BK77" s="12" t="str">
        <f t="shared" si="56"/>
        <v/>
      </c>
      <c r="BL77" s="12" t="str">
        <f t="shared" si="57"/>
        <v/>
      </c>
      <c r="BM77" s="12" t="str">
        <f t="shared" si="58"/>
        <v/>
      </c>
      <c r="BN77" s="12" t="str">
        <f t="shared" si="59"/>
        <v/>
      </c>
      <c r="BO77" s="12" t="str">
        <f t="shared" si="60"/>
        <v/>
      </c>
      <c r="BP77" s="12" t="str">
        <f t="shared" si="61"/>
        <v/>
      </c>
      <c r="BQ77" s="12" t="str">
        <f t="shared" si="62"/>
        <v/>
      </c>
      <c r="BR77" s="12" t="str">
        <f t="shared" si="63"/>
        <v/>
      </c>
      <c r="BS77" s="12" t="str">
        <f t="shared" si="64"/>
        <v/>
      </c>
      <c r="BT77" s="12" t="str">
        <f t="shared" si="65"/>
        <v/>
      </c>
      <c r="BU77" s="12" t="str">
        <f t="shared" si="66"/>
        <v/>
      </c>
      <c r="BV77" s="12" t="str">
        <f t="shared" si="67"/>
        <v/>
      </c>
      <c r="BW77" s="12" t="str">
        <f t="shared" si="68"/>
        <v/>
      </c>
      <c r="BX77" s="12" t="str">
        <f t="shared" si="69"/>
        <v/>
      </c>
      <c r="BY77" s="12" t="str">
        <f t="shared" si="70"/>
        <v/>
      </c>
      <c r="BZ77" s="12" t="str">
        <f t="shared" si="71"/>
        <v/>
      </c>
      <c r="CA77" s="12" t="str">
        <f t="shared" si="72"/>
        <v/>
      </c>
      <c r="CB77" s="12" t="str">
        <f t="shared" si="73"/>
        <v/>
      </c>
      <c r="CC77" s="12" t="str">
        <f t="shared" si="74"/>
        <v/>
      </c>
      <c r="CD77" s="12" t="str">
        <f t="shared" si="75"/>
        <v/>
      </c>
      <c r="CE77" s="12" t="str">
        <f t="shared" si="76"/>
        <v/>
      </c>
      <c r="CF77" s="12" t="str">
        <f t="shared" si="77"/>
        <v/>
      </c>
      <c r="CG77" s="12" t="str">
        <f t="shared" si="78"/>
        <v/>
      </c>
      <c r="CH77" s="12" t="str">
        <f t="shared" si="79"/>
        <v/>
      </c>
      <c r="CI77" s="12" t="str">
        <f t="shared" si="80"/>
        <v/>
      </c>
      <c r="CJ77" s="12" t="str">
        <f t="shared" si="81"/>
        <v/>
      </c>
      <c r="CK77" s="12" t="str">
        <f t="shared" si="82"/>
        <v/>
      </c>
      <c r="CL77" s="12" t="str">
        <f t="shared" si="83"/>
        <v/>
      </c>
    </row>
    <row r="78" spans="2:90">
      <c r="B78" s="12">
        <v>69</v>
      </c>
      <c r="C78" s="62" t="str">
        <f>IF('Score Sheet'!C78="","",'Score Sheet'!C78)</f>
        <v/>
      </c>
      <c r="D78" s="12" t="str">
        <f>'Race results'!$F$159</f>
        <v>DAFT!</v>
      </c>
      <c r="E78" s="12" t="str">
        <f>'Race results'!$F$159</f>
        <v>DAFT!</v>
      </c>
      <c r="F78" s="17" t="str">
        <f>IF('Score Sheet'!J78="","R",IF('Race results'!$C$32&gt;0,'Race results'!$F$159,ROUND(AVERAGE('Score Sheet'!$I78:J78),1)))</f>
        <v>R</v>
      </c>
      <c r="G78" s="17" t="str">
        <f>IF('Score Sheet'!K78="","R",IF('Race results'!$C$32&gt;0,ROUND(AVERAGE('Score Sheet'!$J78:K78),1),ROUND(AVERAGE('Score Sheet'!$I78:K78),1)))</f>
        <v>R</v>
      </c>
      <c r="H78" s="17" t="str">
        <f>IF('Score Sheet'!L78="","R",IF('Race results'!$C$32&gt;0,ROUND(AVERAGE('Score Sheet'!$J78:L78),1),ROUND(AVERAGE('Score Sheet'!$I78:L78),1)))</f>
        <v>R</v>
      </c>
      <c r="I78" s="17" t="str">
        <f>IF('Score Sheet'!M78="","R",IF('Race results'!$C$32&gt;0,ROUND(AVERAGE('Score Sheet'!$J78:M78),1),ROUND(AVERAGE('Score Sheet'!$I78:M78),1)))</f>
        <v>R</v>
      </c>
      <c r="J78" s="17" t="str">
        <f>IF('Score Sheet'!N78="","R",IF('Race results'!$C$32&gt;0,ROUND(AVERAGE('Score Sheet'!$J78:N78),1),ROUND(AVERAGE('Score Sheet'!$I78:N78),1)))</f>
        <v>R</v>
      </c>
      <c r="K78" s="17" t="str">
        <f>IF('Score Sheet'!O78="","R",IF('Race results'!$C$32&gt;0,ROUND(AVERAGE('Score Sheet'!$J78:O78),1),ROUND(AVERAGE('Score Sheet'!$I78:O78),1)))</f>
        <v>R</v>
      </c>
      <c r="L78" s="17" t="str">
        <f>IF('Score Sheet'!P78="","R",IF('Race results'!$C$32&gt;0,ROUND(AVERAGE('Score Sheet'!$J78:P78),1),ROUND(AVERAGE('Score Sheet'!$I78:P78),1)))</f>
        <v>R</v>
      </c>
      <c r="M78" s="17" t="str">
        <f>IF('Score Sheet'!Q78="","R",IF('Race results'!$C$32&gt;0,ROUND(AVERAGE('Score Sheet'!$J78:Q78),1),ROUND(AVERAGE('Score Sheet'!$I78:Q78),1)))</f>
        <v>R</v>
      </c>
      <c r="N78" s="17" t="str">
        <f>IF('Score Sheet'!R78="","R",IF('Race results'!$C$32&gt;0,ROUND(AVERAGE('Score Sheet'!$J78:R78),1),ROUND(AVERAGE('Score Sheet'!$I78:R78),1)))</f>
        <v>R</v>
      </c>
      <c r="O78" s="17" t="str">
        <f>IF('Score Sheet'!S78="","R",IF('Race results'!$C$32&gt;0,ROUND(AVERAGE('Score Sheet'!$J78:S78),1),ROUND(AVERAGE('Score Sheet'!$I78:S78),1)))</f>
        <v>R</v>
      </c>
      <c r="P78" s="17" t="str">
        <f>IF('Score Sheet'!T78="","R",IF('Race results'!$C$32&gt;0,ROUND(AVERAGE('Score Sheet'!$J78:T78),1),ROUND(AVERAGE('Score Sheet'!$I78:T78),1)))</f>
        <v>R</v>
      </c>
      <c r="Q78" s="17" t="str">
        <f>IF('Score Sheet'!U78="","R",IF('Race results'!$C$32&gt;0,ROUND(AVERAGE('Score Sheet'!$J78:U78),1),ROUND(AVERAGE('Score Sheet'!$I78:U78),1)))</f>
        <v>R</v>
      </c>
      <c r="R78" s="17" t="str">
        <f>IF('Score Sheet'!V78="","R",IF('Race results'!$C$32&gt;0,ROUND(AVERAGE('Score Sheet'!$J78:V78),1),ROUND(AVERAGE('Score Sheet'!$I78:V78),1)))</f>
        <v>R</v>
      </c>
      <c r="S78" s="17" t="str">
        <f>IF('Score Sheet'!W78="","R",IF('Race results'!$C$32&gt;0,ROUND(AVERAGE('Score Sheet'!$J78:W78),1),ROUND(AVERAGE('Score Sheet'!$I78:W78),1)))</f>
        <v>R</v>
      </c>
      <c r="T78" s="17" t="str">
        <f>IF('Score Sheet'!X78="","R",IF('Race results'!$C$32&gt;0,ROUND(AVERAGE('Score Sheet'!$J78:X78),1),ROUND(AVERAGE('Score Sheet'!$I78:X78),1)))</f>
        <v>R</v>
      </c>
      <c r="U78" s="17" t="str">
        <f>IF('Score Sheet'!Y78="","R",IF('Race results'!$C$32&gt;0,ROUND(AVERAGE('Score Sheet'!$J78:Y78),1),ROUND(AVERAGE('Score Sheet'!$I78:Y78),1)))</f>
        <v>R</v>
      </c>
      <c r="V78" s="17" t="str">
        <f>IF('Score Sheet'!Z78="","R",IF('Race results'!$C$32&gt;0,ROUND(AVERAGE('Score Sheet'!$J78:Z78),1),ROUND(AVERAGE('Score Sheet'!$I78:Z78),1)))</f>
        <v>R</v>
      </c>
      <c r="W78" s="17" t="str">
        <f>IF('Score Sheet'!AA78="","R",IF('Race results'!$C$32&gt;0,ROUND(AVERAGE('Score Sheet'!$J78:AA78),1),ROUND(AVERAGE('Score Sheet'!$I78:AA78),1)))</f>
        <v>R</v>
      </c>
      <c r="X78" s="17" t="str">
        <f>IF('Score Sheet'!AB78="","R",IF('Race results'!$C$32&gt;0,ROUND(AVERAGE('Score Sheet'!$J78:AB78),1),ROUND(AVERAGE('Score Sheet'!$I78:AB78),1)))</f>
        <v>R</v>
      </c>
      <c r="Y78" s="17" t="str">
        <f>IF('Score Sheet'!AC78="","R",IF('Race results'!$C$32&gt;0,ROUND(AVERAGE('Score Sheet'!$J78:AC78),1),ROUND(AVERAGE('Score Sheet'!$I78:AC78),1)))</f>
        <v>R</v>
      </c>
      <c r="Z78" s="17" t="str">
        <f>IF('Score Sheet'!AD78="","R",IF('Race results'!$C$32&gt;0,ROUND(AVERAGE('Score Sheet'!$J78:AD78),1),ROUND(AVERAGE('Score Sheet'!$I78:AD78),1)))</f>
        <v>R</v>
      </c>
      <c r="AA78" s="17" t="str">
        <f>IF('Score Sheet'!AE78="","R",IF('Race results'!$C$32&gt;0,ROUND(AVERAGE('Score Sheet'!$J78:AE78),1),ROUND(AVERAGE('Score Sheet'!$I78:AE78),1)))</f>
        <v>R</v>
      </c>
      <c r="AB78" s="17" t="str">
        <f>IF('Score Sheet'!AF78="","R",IF('Race results'!$C$32&gt;0,ROUND(AVERAGE('Score Sheet'!$J78:AF78),1),ROUND(AVERAGE('Score Sheet'!$I78:AF78),1)))</f>
        <v>R</v>
      </c>
      <c r="AC78" s="17" t="str">
        <f>IF('Score Sheet'!AG78="","R",IF('Race results'!$C$32&gt;0,ROUND(AVERAGE('Score Sheet'!$J78:AG78),1),ROUND(AVERAGE('Score Sheet'!$I78:AG78),1)))</f>
        <v>R</v>
      </c>
      <c r="AD78" s="17" t="str">
        <f>IF('Score Sheet'!AH78="","R",IF('Race results'!$C$32&gt;0,ROUND(AVERAGE('Score Sheet'!$J78:AH78),1),ROUND(AVERAGE('Score Sheet'!$I78:AH78),1)))</f>
        <v>R</v>
      </c>
      <c r="AE78" s="17" t="str">
        <f>IF('Score Sheet'!AI78="","R",IF('Race results'!$C$32&gt;0,ROUND(AVERAGE('Score Sheet'!$J78:AI78),1),ROUND(AVERAGE('Score Sheet'!$I78:AI78),1)))</f>
        <v>R</v>
      </c>
      <c r="AF78" s="17" t="str">
        <f>IF('Score Sheet'!AJ78="","R",IF('Race results'!$C$32&gt;0,ROUND(AVERAGE('Score Sheet'!$J78:AJ78),1),ROUND(AVERAGE('Score Sheet'!$I78:AJ78),1)))</f>
        <v>R</v>
      </c>
      <c r="AG78" s="17" t="str">
        <f>IF('Score Sheet'!AK78="","R",IF('Race results'!$C$32&gt;0,ROUND(AVERAGE('Score Sheet'!$J78:AK78),1),ROUND(AVERAGE('Score Sheet'!$I78:AK78),1)))</f>
        <v>R</v>
      </c>
      <c r="AH78" s="17" t="str">
        <f>IF('Score Sheet'!AL78="","R",IF('Race results'!$C$32&gt;0,ROUND(AVERAGE('Score Sheet'!$J78:AL78),1),ROUND(AVERAGE('Score Sheet'!$I78:AL78),1)))</f>
        <v>R</v>
      </c>
      <c r="AI78" s="17" t="str">
        <f>IF('Score Sheet'!AM78="","R",IF('Race results'!$C$32&gt;0,ROUND(AVERAGE('Score Sheet'!$J78:AM78),1),ROUND(AVERAGE('Score Sheet'!$I78:AM78),1)))</f>
        <v>R</v>
      </c>
      <c r="AJ78" s="17" t="str">
        <f>IF('Score Sheet'!AN78="","R",IF('Race results'!$C$32&gt;0,ROUND(AVERAGE('Score Sheet'!$J78:AN78),1),ROUND(AVERAGE('Score Sheet'!$I78:AN78),1)))</f>
        <v>R</v>
      </c>
      <c r="AK78" s="17" t="str">
        <f>IF('Score Sheet'!AO78="","R",IF('Race results'!$C$32&gt;0,ROUND(AVERAGE('Score Sheet'!$J78:AO78),1),ROUND(AVERAGE('Score Sheet'!$I78:AO78),1)))</f>
        <v>R</v>
      </c>
      <c r="AL78" s="17" t="str">
        <f>IF('Score Sheet'!AP78="","R",IF('Race results'!$C$32&gt;0,ROUND(AVERAGE('Score Sheet'!$J78:AP78),1),ROUND(AVERAGE('Score Sheet'!$I78:AP78),1)))</f>
        <v>R</v>
      </c>
      <c r="AM78" s="17" t="str">
        <f>IF('Score Sheet'!AQ78="","R",IF('Race results'!$C$32&gt;0,ROUND(AVERAGE('Score Sheet'!$J78:AQ78),1),ROUND(AVERAGE('Score Sheet'!$I78:AQ78),1)))</f>
        <v>R</v>
      </c>
      <c r="AN78" s="17" t="str">
        <f>IF('Score Sheet'!AR78="","R",IF('Race results'!$C$32&gt;0,ROUND(AVERAGE('Score Sheet'!$J78:AR78),1),ROUND(AVERAGE('Score Sheet'!$I78:AR78),1)))</f>
        <v>R</v>
      </c>
      <c r="AO78" s="17" t="str">
        <f>IF('Score Sheet'!AS78="","R",IF('Race results'!$C$32&gt;0,ROUND(AVERAGE('Score Sheet'!$J78:AS78),1),ROUND(AVERAGE('Score Sheet'!$I78:AS78),1)))</f>
        <v>R</v>
      </c>
      <c r="AP78" s="17" t="str">
        <f>IF('Score Sheet'!AT78="","R",IF('Race results'!$C$32&gt;0,ROUND(AVERAGE('Score Sheet'!$J78:AT78),1),ROUND(AVERAGE('Score Sheet'!$I78:AT78),1)))</f>
        <v>R</v>
      </c>
      <c r="AQ78" s="17" t="str">
        <f>IF('Score Sheet'!AU78="","R",IF('Race results'!$C$32&gt;0,ROUND(AVERAGE('Score Sheet'!$J78:AU78),1),ROUND(AVERAGE('Score Sheet'!$I78:AU78),1)))</f>
        <v>R</v>
      </c>
      <c r="AR78" s="17" t="str">
        <f>IF('Score Sheet'!AV78="","R",IF('Race results'!$C$32&gt;0,ROUND(AVERAGE('Score Sheet'!$J78:AV78),1),ROUND(AVERAGE('Score Sheet'!$I78:AV78),1)))</f>
        <v>R</v>
      </c>
      <c r="AT78" s="62" t="str">
        <f t="shared" si="42"/>
        <v/>
      </c>
      <c r="AU78" s="17" t="str">
        <f>IF(C78="","",IF('Race results'!$C$7&lt;1, "E", IF('Race results'!$C$32&gt;0,IF(COUNT(AY78:CL78)&lt;1,"R",ROUND(AVERAGE(AY78:CL78),1)),IF(COUNT(AX78:CL78)&lt;1,"R",ROUND(AVERAGE(AX78:CL78),1)))))</f>
        <v/>
      </c>
      <c r="AV78" s="12"/>
      <c r="AX78" s="12" t="str">
        <f t="shared" si="43"/>
        <v/>
      </c>
      <c r="AY78" s="12" t="str">
        <f t="shared" si="44"/>
        <v/>
      </c>
      <c r="AZ78" s="12" t="str">
        <f t="shared" si="45"/>
        <v/>
      </c>
      <c r="BA78" s="12" t="str">
        <f t="shared" si="46"/>
        <v/>
      </c>
      <c r="BB78" s="12" t="str">
        <f t="shared" si="47"/>
        <v/>
      </c>
      <c r="BC78" s="12" t="str">
        <f t="shared" si="48"/>
        <v/>
      </c>
      <c r="BD78" s="12" t="str">
        <f t="shared" si="49"/>
        <v/>
      </c>
      <c r="BE78" s="12" t="str">
        <f t="shared" si="50"/>
        <v/>
      </c>
      <c r="BF78" s="12" t="str">
        <f t="shared" si="51"/>
        <v/>
      </c>
      <c r="BG78" s="12" t="str">
        <f t="shared" si="52"/>
        <v/>
      </c>
      <c r="BH78" s="12" t="str">
        <f t="shared" si="53"/>
        <v/>
      </c>
      <c r="BI78" s="12" t="str">
        <f t="shared" si="54"/>
        <v/>
      </c>
      <c r="BJ78" s="12" t="str">
        <f t="shared" si="55"/>
        <v/>
      </c>
      <c r="BK78" s="12" t="str">
        <f t="shared" si="56"/>
        <v/>
      </c>
      <c r="BL78" s="12" t="str">
        <f t="shared" si="57"/>
        <v/>
      </c>
      <c r="BM78" s="12" t="str">
        <f t="shared" si="58"/>
        <v/>
      </c>
      <c r="BN78" s="12" t="str">
        <f t="shared" si="59"/>
        <v/>
      </c>
      <c r="BO78" s="12" t="str">
        <f t="shared" si="60"/>
        <v/>
      </c>
      <c r="BP78" s="12" t="str">
        <f t="shared" si="61"/>
        <v/>
      </c>
      <c r="BQ78" s="12" t="str">
        <f t="shared" si="62"/>
        <v/>
      </c>
      <c r="BR78" s="12" t="str">
        <f t="shared" si="63"/>
        <v/>
      </c>
      <c r="BS78" s="12" t="str">
        <f t="shared" si="64"/>
        <v/>
      </c>
      <c r="BT78" s="12" t="str">
        <f t="shared" si="65"/>
        <v/>
      </c>
      <c r="BU78" s="12" t="str">
        <f t="shared" si="66"/>
        <v/>
      </c>
      <c r="BV78" s="12" t="str">
        <f t="shared" si="67"/>
        <v/>
      </c>
      <c r="BW78" s="12" t="str">
        <f t="shared" si="68"/>
        <v/>
      </c>
      <c r="BX78" s="12" t="str">
        <f t="shared" si="69"/>
        <v/>
      </c>
      <c r="BY78" s="12" t="str">
        <f t="shared" si="70"/>
        <v/>
      </c>
      <c r="BZ78" s="12" t="str">
        <f t="shared" si="71"/>
        <v/>
      </c>
      <c r="CA78" s="12" t="str">
        <f t="shared" si="72"/>
        <v/>
      </c>
      <c r="CB78" s="12" t="str">
        <f t="shared" si="73"/>
        <v/>
      </c>
      <c r="CC78" s="12" t="str">
        <f t="shared" si="74"/>
        <v/>
      </c>
      <c r="CD78" s="12" t="str">
        <f t="shared" si="75"/>
        <v/>
      </c>
      <c r="CE78" s="12" t="str">
        <f t="shared" si="76"/>
        <v/>
      </c>
      <c r="CF78" s="12" t="str">
        <f t="shared" si="77"/>
        <v/>
      </c>
      <c r="CG78" s="12" t="str">
        <f t="shared" si="78"/>
        <v/>
      </c>
      <c r="CH78" s="12" t="str">
        <f t="shared" si="79"/>
        <v/>
      </c>
      <c r="CI78" s="12" t="str">
        <f t="shared" si="80"/>
        <v/>
      </c>
      <c r="CJ78" s="12" t="str">
        <f t="shared" si="81"/>
        <v/>
      </c>
      <c r="CK78" s="12" t="str">
        <f t="shared" si="82"/>
        <v/>
      </c>
      <c r="CL78" s="12" t="str">
        <f t="shared" si="83"/>
        <v/>
      </c>
    </row>
    <row r="79" spans="2:90">
      <c r="B79" s="12">
        <v>70</v>
      </c>
      <c r="C79" s="62" t="str">
        <f>IF('Score Sheet'!C79="","",'Score Sheet'!C79)</f>
        <v/>
      </c>
      <c r="D79" s="12" t="str">
        <f>'Race results'!$F$159</f>
        <v>DAFT!</v>
      </c>
      <c r="E79" s="12" t="str">
        <f>'Race results'!$F$159</f>
        <v>DAFT!</v>
      </c>
      <c r="F79" s="17" t="str">
        <f>IF('Score Sheet'!J79="","R",IF('Race results'!$C$32&gt;0,'Race results'!$F$159,ROUND(AVERAGE('Score Sheet'!$I79:J79),1)))</f>
        <v>R</v>
      </c>
      <c r="G79" s="17" t="str">
        <f>IF('Score Sheet'!K79="","R",IF('Race results'!$C$32&gt;0,ROUND(AVERAGE('Score Sheet'!$J79:K79),1),ROUND(AVERAGE('Score Sheet'!$I79:K79),1)))</f>
        <v>R</v>
      </c>
      <c r="H79" s="17" t="str">
        <f>IF('Score Sheet'!L79="","R",IF('Race results'!$C$32&gt;0,ROUND(AVERAGE('Score Sheet'!$J79:L79),1),ROUND(AVERAGE('Score Sheet'!$I79:L79),1)))</f>
        <v>R</v>
      </c>
      <c r="I79" s="17" t="str">
        <f>IF('Score Sheet'!M79="","R",IF('Race results'!$C$32&gt;0,ROUND(AVERAGE('Score Sheet'!$J79:M79),1),ROUND(AVERAGE('Score Sheet'!$I79:M79),1)))</f>
        <v>R</v>
      </c>
      <c r="J79" s="17" t="str">
        <f>IF('Score Sheet'!N79="","R",IF('Race results'!$C$32&gt;0,ROUND(AVERAGE('Score Sheet'!$J79:N79),1),ROUND(AVERAGE('Score Sheet'!$I79:N79),1)))</f>
        <v>R</v>
      </c>
      <c r="K79" s="17" t="str">
        <f>IF('Score Sheet'!O79="","R",IF('Race results'!$C$32&gt;0,ROUND(AVERAGE('Score Sheet'!$J79:O79),1),ROUND(AVERAGE('Score Sheet'!$I79:O79),1)))</f>
        <v>R</v>
      </c>
      <c r="L79" s="17" t="str">
        <f>IF('Score Sheet'!P79="","R",IF('Race results'!$C$32&gt;0,ROUND(AVERAGE('Score Sheet'!$J79:P79),1),ROUND(AVERAGE('Score Sheet'!$I79:P79),1)))</f>
        <v>R</v>
      </c>
      <c r="M79" s="17" t="str">
        <f>IF('Score Sheet'!Q79="","R",IF('Race results'!$C$32&gt;0,ROUND(AVERAGE('Score Sheet'!$J79:Q79),1),ROUND(AVERAGE('Score Sheet'!$I79:Q79),1)))</f>
        <v>R</v>
      </c>
      <c r="N79" s="17" t="str">
        <f>IF('Score Sheet'!R79="","R",IF('Race results'!$C$32&gt;0,ROUND(AVERAGE('Score Sheet'!$J79:R79),1),ROUND(AVERAGE('Score Sheet'!$I79:R79),1)))</f>
        <v>R</v>
      </c>
      <c r="O79" s="17" t="str">
        <f>IF('Score Sheet'!S79="","R",IF('Race results'!$C$32&gt;0,ROUND(AVERAGE('Score Sheet'!$J79:S79),1),ROUND(AVERAGE('Score Sheet'!$I79:S79),1)))</f>
        <v>R</v>
      </c>
      <c r="P79" s="17" t="str">
        <f>IF('Score Sheet'!T79="","R",IF('Race results'!$C$32&gt;0,ROUND(AVERAGE('Score Sheet'!$J79:T79),1),ROUND(AVERAGE('Score Sheet'!$I79:T79),1)))</f>
        <v>R</v>
      </c>
      <c r="Q79" s="17" t="str">
        <f>IF('Score Sheet'!U79="","R",IF('Race results'!$C$32&gt;0,ROUND(AVERAGE('Score Sheet'!$J79:U79),1),ROUND(AVERAGE('Score Sheet'!$I79:U79),1)))</f>
        <v>R</v>
      </c>
      <c r="R79" s="17" t="str">
        <f>IF('Score Sheet'!V79="","R",IF('Race results'!$C$32&gt;0,ROUND(AVERAGE('Score Sheet'!$J79:V79),1),ROUND(AVERAGE('Score Sheet'!$I79:V79),1)))</f>
        <v>R</v>
      </c>
      <c r="S79" s="17" t="str">
        <f>IF('Score Sheet'!W79="","R",IF('Race results'!$C$32&gt;0,ROUND(AVERAGE('Score Sheet'!$J79:W79),1),ROUND(AVERAGE('Score Sheet'!$I79:W79),1)))</f>
        <v>R</v>
      </c>
      <c r="T79" s="17" t="str">
        <f>IF('Score Sheet'!X79="","R",IF('Race results'!$C$32&gt;0,ROUND(AVERAGE('Score Sheet'!$J79:X79),1),ROUND(AVERAGE('Score Sheet'!$I79:X79),1)))</f>
        <v>R</v>
      </c>
      <c r="U79" s="17" t="str">
        <f>IF('Score Sheet'!Y79="","R",IF('Race results'!$C$32&gt;0,ROUND(AVERAGE('Score Sheet'!$J79:Y79),1),ROUND(AVERAGE('Score Sheet'!$I79:Y79),1)))</f>
        <v>R</v>
      </c>
      <c r="V79" s="17" t="str">
        <f>IF('Score Sheet'!Z79="","R",IF('Race results'!$C$32&gt;0,ROUND(AVERAGE('Score Sheet'!$J79:Z79),1),ROUND(AVERAGE('Score Sheet'!$I79:Z79),1)))</f>
        <v>R</v>
      </c>
      <c r="W79" s="17" t="str">
        <f>IF('Score Sheet'!AA79="","R",IF('Race results'!$C$32&gt;0,ROUND(AVERAGE('Score Sheet'!$J79:AA79),1),ROUND(AVERAGE('Score Sheet'!$I79:AA79),1)))</f>
        <v>R</v>
      </c>
      <c r="X79" s="17" t="str">
        <f>IF('Score Sheet'!AB79="","R",IF('Race results'!$C$32&gt;0,ROUND(AVERAGE('Score Sheet'!$J79:AB79),1),ROUND(AVERAGE('Score Sheet'!$I79:AB79),1)))</f>
        <v>R</v>
      </c>
      <c r="Y79" s="17" t="str">
        <f>IF('Score Sheet'!AC79="","R",IF('Race results'!$C$32&gt;0,ROUND(AVERAGE('Score Sheet'!$J79:AC79),1),ROUND(AVERAGE('Score Sheet'!$I79:AC79),1)))</f>
        <v>R</v>
      </c>
      <c r="Z79" s="17" t="str">
        <f>IF('Score Sheet'!AD79="","R",IF('Race results'!$C$32&gt;0,ROUND(AVERAGE('Score Sheet'!$J79:AD79),1),ROUND(AVERAGE('Score Sheet'!$I79:AD79),1)))</f>
        <v>R</v>
      </c>
      <c r="AA79" s="17" t="str">
        <f>IF('Score Sheet'!AE79="","R",IF('Race results'!$C$32&gt;0,ROUND(AVERAGE('Score Sheet'!$J79:AE79),1),ROUND(AVERAGE('Score Sheet'!$I79:AE79),1)))</f>
        <v>R</v>
      </c>
      <c r="AB79" s="17" t="str">
        <f>IF('Score Sheet'!AF79="","R",IF('Race results'!$C$32&gt;0,ROUND(AVERAGE('Score Sheet'!$J79:AF79),1),ROUND(AVERAGE('Score Sheet'!$I79:AF79),1)))</f>
        <v>R</v>
      </c>
      <c r="AC79" s="17" t="str">
        <f>IF('Score Sheet'!AG79="","R",IF('Race results'!$C$32&gt;0,ROUND(AVERAGE('Score Sheet'!$J79:AG79),1),ROUND(AVERAGE('Score Sheet'!$I79:AG79),1)))</f>
        <v>R</v>
      </c>
      <c r="AD79" s="17" t="str">
        <f>IF('Score Sheet'!AH79="","R",IF('Race results'!$C$32&gt;0,ROUND(AVERAGE('Score Sheet'!$J79:AH79),1),ROUND(AVERAGE('Score Sheet'!$I79:AH79),1)))</f>
        <v>R</v>
      </c>
      <c r="AE79" s="17" t="str">
        <f>IF('Score Sheet'!AI79="","R",IF('Race results'!$C$32&gt;0,ROUND(AVERAGE('Score Sheet'!$J79:AI79),1),ROUND(AVERAGE('Score Sheet'!$I79:AI79),1)))</f>
        <v>R</v>
      </c>
      <c r="AF79" s="17" t="str">
        <f>IF('Score Sheet'!AJ79="","R",IF('Race results'!$C$32&gt;0,ROUND(AVERAGE('Score Sheet'!$J79:AJ79),1),ROUND(AVERAGE('Score Sheet'!$I79:AJ79),1)))</f>
        <v>R</v>
      </c>
      <c r="AG79" s="17" t="str">
        <f>IF('Score Sheet'!AK79="","R",IF('Race results'!$C$32&gt;0,ROUND(AVERAGE('Score Sheet'!$J79:AK79),1),ROUND(AVERAGE('Score Sheet'!$I79:AK79),1)))</f>
        <v>R</v>
      </c>
      <c r="AH79" s="17" t="str">
        <f>IF('Score Sheet'!AL79="","R",IF('Race results'!$C$32&gt;0,ROUND(AVERAGE('Score Sheet'!$J79:AL79),1),ROUND(AVERAGE('Score Sheet'!$I79:AL79),1)))</f>
        <v>R</v>
      </c>
      <c r="AI79" s="17" t="str">
        <f>IF('Score Sheet'!AM79="","R",IF('Race results'!$C$32&gt;0,ROUND(AVERAGE('Score Sheet'!$J79:AM79),1),ROUND(AVERAGE('Score Sheet'!$I79:AM79),1)))</f>
        <v>R</v>
      </c>
      <c r="AJ79" s="17" t="str">
        <f>IF('Score Sheet'!AN79="","R",IF('Race results'!$C$32&gt;0,ROUND(AVERAGE('Score Sheet'!$J79:AN79),1),ROUND(AVERAGE('Score Sheet'!$I79:AN79),1)))</f>
        <v>R</v>
      </c>
      <c r="AK79" s="17" t="str">
        <f>IF('Score Sheet'!AO79="","R",IF('Race results'!$C$32&gt;0,ROUND(AVERAGE('Score Sheet'!$J79:AO79),1),ROUND(AVERAGE('Score Sheet'!$I79:AO79),1)))</f>
        <v>R</v>
      </c>
      <c r="AL79" s="17" t="str">
        <f>IF('Score Sheet'!AP79="","R",IF('Race results'!$C$32&gt;0,ROUND(AVERAGE('Score Sheet'!$J79:AP79),1),ROUND(AVERAGE('Score Sheet'!$I79:AP79),1)))</f>
        <v>R</v>
      </c>
      <c r="AM79" s="17" t="str">
        <f>IF('Score Sheet'!AQ79="","R",IF('Race results'!$C$32&gt;0,ROUND(AVERAGE('Score Sheet'!$J79:AQ79),1),ROUND(AVERAGE('Score Sheet'!$I79:AQ79),1)))</f>
        <v>R</v>
      </c>
      <c r="AN79" s="17" t="str">
        <f>IF('Score Sheet'!AR79="","R",IF('Race results'!$C$32&gt;0,ROUND(AVERAGE('Score Sheet'!$J79:AR79),1),ROUND(AVERAGE('Score Sheet'!$I79:AR79),1)))</f>
        <v>R</v>
      </c>
      <c r="AO79" s="17" t="str">
        <f>IF('Score Sheet'!AS79="","R",IF('Race results'!$C$32&gt;0,ROUND(AVERAGE('Score Sheet'!$J79:AS79),1),ROUND(AVERAGE('Score Sheet'!$I79:AS79),1)))</f>
        <v>R</v>
      </c>
      <c r="AP79" s="17" t="str">
        <f>IF('Score Sheet'!AT79="","R",IF('Race results'!$C$32&gt;0,ROUND(AVERAGE('Score Sheet'!$J79:AT79),1),ROUND(AVERAGE('Score Sheet'!$I79:AT79),1)))</f>
        <v>R</v>
      </c>
      <c r="AQ79" s="17" t="str">
        <f>IF('Score Sheet'!AU79="","R",IF('Race results'!$C$32&gt;0,ROUND(AVERAGE('Score Sheet'!$J79:AU79),1),ROUND(AVERAGE('Score Sheet'!$I79:AU79),1)))</f>
        <v>R</v>
      </c>
      <c r="AR79" s="17" t="str">
        <f>IF('Score Sheet'!AV79="","R",IF('Race results'!$C$32&gt;0,ROUND(AVERAGE('Score Sheet'!$J79:AV79),1),ROUND(AVERAGE('Score Sheet'!$I79:AV79),1)))</f>
        <v>R</v>
      </c>
      <c r="AT79" s="62" t="str">
        <f t="shared" si="42"/>
        <v/>
      </c>
      <c r="AU79" s="17" t="str">
        <f>IF(C79="","",IF('Race results'!$C$7&lt;1, "E", IF('Race results'!$C$32&gt;0,IF(COUNT(AY79:CL79)&lt;1,"R",ROUND(AVERAGE(AY79:CL79),1)),IF(COUNT(AX79:CL79)&lt;1,"R",ROUND(AVERAGE(AX79:CL79),1)))))</f>
        <v/>
      </c>
      <c r="AV79" s="12"/>
      <c r="AX79" s="12" t="str">
        <f t="shared" si="43"/>
        <v/>
      </c>
      <c r="AY79" s="12" t="str">
        <f t="shared" si="44"/>
        <v/>
      </c>
      <c r="AZ79" s="12" t="str">
        <f t="shared" si="45"/>
        <v/>
      </c>
      <c r="BA79" s="12" t="str">
        <f t="shared" si="46"/>
        <v/>
      </c>
      <c r="BB79" s="12" t="str">
        <f t="shared" si="47"/>
        <v/>
      </c>
      <c r="BC79" s="12" t="str">
        <f t="shared" si="48"/>
        <v/>
      </c>
      <c r="BD79" s="12" t="str">
        <f t="shared" si="49"/>
        <v/>
      </c>
      <c r="BE79" s="12" t="str">
        <f t="shared" si="50"/>
        <v/>
      </c>
      <c r="BF79" s="12" t="str">
        <f t="shared" si="51"/>
        <v/>
      </c>
      <c r="BG79" s="12" t="str">
        <f t="shared" si="52"/>
        <v/>
      </c>
      <c r="BH79" s="12" t="str">
        <f t="shared" si="53"/>
        <v/>
      </c>
      <c r="BI79" s="12" t="str">
        <f t="shared" si="54"/>
        <v/>
      </c>
      <c r="BJ79" s="12" t="str">
        <f t="shared" si="55"/>
        <v/>
      </c>
      <c r="BK79" s="12" t="str">
        <f t="shared" si="56"/>
        <v/>
      </c>
      <c r="BL79" s="12" t="str">
        <f t="shared" si="57"/>
        <v/>
      </c>
      <c r="BM79" s="12" t="str">
        <f t="shared" si="58"/>
        <v/>
      </c>
      <c r="BN79" s="12" t="str">
        <f t="shared" si="59"/>
        <v/>
      </c>
      <c r="BO79" s="12" t="str">
        <f t="shared" si="60"/>
        <v/>
      </c>
      <c r="BP79" s="12" t="str">
        <f t="shared" si="61"/>
        <v/>
      </c>
      <c r="BQ79" s="12" t="str">
        <f t="shared" si="62"/>
        <v/>
      </c>
      <c r="BR79" s="12" t="str">
        <f t="shared" si="63"/>
        <v/>
      </c>
      <c r="BS79" s="12" t="str">
        <f t="shared" si="64"/>
        <v/>
      </c>
      <c r="BT79" s="12" t="str">
        <f t="shared" si="65"/>
        <v/>
      </c>
      <c r="BU79" s="12" t="str">
        <f t="shared" si="66"/>
        <v/>
      </c>
      <c r="BV79" s="12" t="str">
        <f t="shared" si="67"/>
        <v/>
      </c>
      <c r="BW79" s="12" t="str">
        <f t="shared" si="68"/>
        <v/>
      </c>
      <c r="BX79" s="12" t="str">
        <f t="shared" si="69"/>
        <v/>
      </c>
      <c r="BY79" s="12" t="str">
        <f t="shared" si="70"/>
        <v/>
      </c>
      <c r="BZ79" s="12" t="str">
        <f t="shared" si="71"/>
        <v/>
      </c>
      <c r="CA79" s="12" t="str">
        <f t="shared" si="72"/>
        <v/>
      </c>
      <c r="CB79" s="12" t="str">
        <f t="shared" si="73"/>
        <v/>
      </c>
      <c r="CC79" s="12" t="str">
        <f t="shared" si="74"/>
        <v/>
      </c>
      <c r="CD79" s="12" t="str">
        <f t="shared" si="75"/>
        <v/>
      </c>
      <c r="CE79" s="12" t="str">
        <f t="shared" si="76"/>
        <v/>
      </c>
      <c r="CF79" s="12" t="str">
        <f t="shared" si="77"/>
        <v/>
      </c>
      <c r="CG79" s="12" t="str">
        <f t="shared" si="78"/>
        <v/>
      </c>
      <c r="CH79" s="12" t="str">
        <f t="shared" si="79"/>
        <v/>
      </c>
      <c r="CI79" s="12" t="str">
        <f t="shared" si="80"/>
        <v/>
      </c>
      <c r="CJ79" s="12" t="str">
        <f t="shared" si="81"/>
        <v/>
      </c>
      <c r="CK79" s="12" t="str">
        <f t="shared" si="82"/>
        <v/>
      </c>
      <c r="CL79" s="12" t="str">
        <f t="shared" si="83"/>
        <v/>
      </c>
    </row>
    <row r="80" spans="2:90">
      <c r="B80" s="12">
        <v>71</v>
      </c>
      <c r="C80" s="62" t="str">
        <f>IF('Score Sheet'!C80="","",'Score Sheet'!C80)</f>
        <v/>
      </c>
      <c r="D80" s="12" t="str">
        <f>'Race results'!$F$159</f>
        <v>DAFT!</v>
      </c>
      <c r="E80" s="12" t="str">
        <f>'Race results'!$F$159</f>
        <v>DAFT!</v>
      </c>
      <c r="F80" s="17" t="str">
        <f>IF('Score Sheet'!J80="","R",IF('Race results'!$C$32&gt;0,'Race results'!$F$159,ROUND(AVERAGE('Score Sheet'!$I80:J80),1)))</f>
        <v>R</v>
      </c>
      <c r="G80" s="17" t="str">
        <f>IF('Score Sheet'!K80="","R",IF('Race results'!$C$32&gt;0,ROUND(AVERAGE('Score Sheet'!$J80:K80),1),ROUND(AVERAGE('Score Sheet'!$I80:K80),1)))</f>
        <v>R</v>
      </c>
      <c r="H80" s="17" t="str">
        <f>IF('Score Sheet'!L80="","R",IF('Race results'!$C$32&gt;0,ROUND(AVERAGE('Score Sheet'!$J80:L80),1),ROUND(AVERAGE('Score Sheet'!$I80:L80),1)))</f>
        <v>R</v>
      </c>
      <c r="I80" s="17" t="str">
        <f>IF('Score Sheet'!M80="","R",IF('Race results'!$C$32&gt;0,ROUND(AVERAGE('Score Sheet'!$J80:M80),1),ROUND(AVERAGE('Score Sheet'!$I80:M80),1)))</f>
        <v>R</v>
      </c>
      <c r="J80" s="17" t="str">
        <f>IF('Score Sheet'!N80="","R",IF('Race results'!$C$32&gt;0,ROUND(AVERAGE('Score Sheet'!$J80:N80),1),ROUND(AVERAGE('Score Sheet'!$I80:N80),1)))</f>
        <v>R</v>
      </c>
      <c r="K80" s="17" t="str">
        <f>IF('Score Sheet'!O80="","R",IF('Race results'!$C$32&gt;0,ROUND(AVERAGE('Score Sheet'!$J80:O80),1),ROUND(AVERAGE('Score Sheet'!$I80:O80),1)))</f>
        <v>R</v>
      </c>
      <c r="L80" s="17" t="str">
        <f>IF('Score Sheet'!P80="","R",IF('Race results'!$C$32&gt;0,ROUND(AVERAGE('Score Sheet'!$J80:P80),1),ROUND(AVERAGE('Score Sheet'!$I80:P80),1)))</f>
        <v>R</v>
      </c>
      <c r="M80" s="17" t="str">
        <f>IF('Score Sheet'!Q80="","R",IF('Race results'!$C$32&gt;0,ROUND(AVERAGE('Score Sheet'!$J80:Q80),1),ROUND(AVERAGE('Score Sheet'!$I80:Q80),1)))</f>
        <v>R</v>
      </c>
      <c r="N80" s="17" t="str">
        <f>IF('Score Sheet'!R80="","R",IF('Race results'!$C$32&gt;0,ROUND(AVERAGE('Score Sheet'!$J80:R80),1),ROUND(AVERAGE('Score Sheet'!$I80:R80),1)))</f>
        <v>R</v>
      </c>
      <c r="O80" s="17" t="str">
        <f>IF('Score Sheet'!S80="","R",IF('Race results'!$C$32&gt;0,ROUND(AVERAGE('Score Sheet'!$J80:S80),1),ROUND(AVERAGE('Score Sheet'!$I80:S80),1)))</f>
        <v>R</v>
      </c>
      <c r="P80" s="17" t="str">
        <f>IF('Score Sheet'!T80="","R",IF('Race results'!$C$32&gt;0,ROUND(AVERAGE('Score Sheet'!$J80:T80),1),ROUND(AVERAGE('Score Sheet'!$I80:T80),1)))</f>
        <v>R</v>
      </c>
      <c r="Q80" s="17" t="str">
        <f>IF('Score Sheet'!U80="","R",IF('Race results'!$C$32&gt;0,ROUND(AVERAGE('Score Sheet'!$J80:U80),1),ROUND(AVERAGE('Score Sheet'!$I80:U80),1)))</f>
        <v>R</v>
      </c>
      <c r="R80" s="17" t="str">
        <f>IF('Score Sheet'!V80="","R",IF('Race results'!$C$32&gt;0,ROUND(AVERAGE('Score Sheet'!$J80:V80),1),ROUND(AVERAGE('Score Sheet'!$I80:V80),1)))</f>
        <v>R</v>
      </c>
      <c r="S80" s="17" t="str">
        <f>IF('Score Sheet'!W80="","R",IF('Race results'!$C$32&gt;0,ROUND(AVERAGE('Score Sheet'!$J80:W80),1),ROUND(AVERAGE('Score Sheet'!$I80:W80),1)))</f>
        <v>R</v>
      </c>
      <c r="T80" s="17" t="str">
        <f>IF('Score Sheet'!X80="","R",IF('Race results'!$C$32&gt;0,ROUND(AVERAGE('Score Sheet'!$J80:X80),1),ROUND(AVERAGE('Score Sheet'!$I80:X80),1)))</f>
        <v>R</v>
      </c>
      <c r="U80" s="17" t="str">
        <f>IF('Score Sheet'!Y80="","R",IF('Race results'!$C$32&gt;0,ROUND(AVERAGE('Score Sheet'!$J80:Y80),1),ROUND(AVERAGE('Score Sheet'!$I80:Y80),1)))</f>
        <v>R</v>
      </c>
      <c r="V80" s="17" t="str">
        <f>IF('Score Sheet'!Z80="","R",IF('Race results'!$C$32&gt;0,ROUND(AVERAGE('Score Sheet'!$J80:Z80),1),ROUND(AVERAGE('Score Sheet'!$I80:Z80),1)))</f>
        <v>R</v>
      </c>
      <c r="W80" s="17" t="str">
        <f>IF('Score Sheet'!AA80="","R",IF('Race results'!$C$32&gt;0,ROUND(AVERAGE('Score Sheet'!$J80:AA80),1),ROUND(AVERAGE('Score Sheet'!$I80:AA80),1)))</f>
        <v>R</v>
      </c>
      <c r="X80" s="17" t="str">
        <f>IF('Score Sheet'!AB80="","R",IF('Race results'!$C$32&gt;0,ROUND(AVERAGE('Score Sheet'!$J80:AB80),1),ROUND(AVERAGE('Score Sheet'!$I80:AB80),1)))</f>
        <v>R</v>
      </c>
      <c r="Y80" s="17" t="str">
        <f>IF('Score Sheet'!AC80="","R",IF('Race results'!$C$32&gt;0,ROUND(AVERAGE('Score Sheet'!$J80:AC80),1),ROUND(AVERAGE('Score Sheet'!$I80:AC80),1)))</f>
        <v>R</v>
      </c>
      <c r="Z80" s="17" t="str">
        <f>IF('Score Sheet'!AD80="","R",IF('Race results'!$C$32&gt;0,ROUND(AVERAGE('Score Sheet'!$J80:AD80),1),ROUND(AVERAGE('Score Sheet'!$I80:AD80),1)))</f>
        <v>R</v>
      </c>
      <c r="AA80" s="17" t="str">
        <f>IF('Score Sheet'!AE80="","R",IF('Race results'!$C$32&gt;0,ROUND(AVERAGE('Score Sheet'!$J80:AE80),1),ROUND(AVERAGE('Score Sheet'!$I80:AE80),1)))</f>
        <v>R</v>
      </c>
      <c r="AB80" s="17" t="str">
        <f>IF('Score Sheet'!AF80="","R",IF('Race results'!$C$32&gt;0,ROUND(AVERAGE('Score Sheet'!$J80:AF80),1),ROUND(AVERAGE('Score Sheet'!$I80:AF80),1)))</f>
        <v>R</v>
      </c>
      <c r="AC80" s="17" t="str">
        <f>IF('Score Sheet'!AG80="","R",IF('Race results'!$C$32&gt;0,ROUND(AVERAGE('Score Sheet'!$J80:AG80),1),ROUND(AVERAGE('Score Sheet'!$I80:AG80),1)))</f>
        <v>R</v>
      </c>
      <c r="AD80" s="17" t="str">
        <f>IF('Score Sheet'!AH80="","R",IF('Race results'!$C$32&gt;0,ROUND(AVERAGE('Score Sheet'!$J80:AH80),1),ROUND(AVERAGE('Score Sheet'!$I80:AH80),1)))</f>
        <v>R</v>
      </c>
      <c r="AE80" s="17" t="str">
        <f>IF('Score Sheet'!AI80="","R",IF('Race results'!$C$32&gt;0,ROUND(AVERAGE('Score Sheet'!$J80:AI80),1),ROUND(AVERAGE('Score Sheet'!$I80:AI80),1)))</f>
        <v>R</v>
      </c>
      <c r="AF80" s="17" t="str">
        <f>IF('Score Sheet'!AJ80="","R",IF('Race results'!$C$32&gt;0,ROUND(AVERAGE('Score Sheet'!$J80:AJ80),1),ROUND(AVERAGE('Score Sheet'!$I80:AJ80),1)))</f>
        <v>R</v>
      </c>
      <c r="AG80" s="17" t="str">
        <f>IF('Score Sheet'!AK80="","R",IF('Race results'!$C$32&gt;0,ROUND(AVERAGE('Score Sheet'!$J80:AK80),1),ROUND(AVERAGE('Score Sheet'!$I80:AK80),1)))</f>
        <v>R</v>
      </c>
      <c r="AH80" s="17" t="str">
        <f>IF('Score Sheet'!AL80="","R",IF('Race results'!$C$32&gt;0,ROUND(AVERAGE('Score Sheet'!$J80:AL80),1),ROUND(AVERAGE('Score Sheet'!$I80:AL80),1)))</f>
        <v>R</v>
      </c>
      <c r="AI80" s="17" t="str">
        <f>IF('Score Sheet'!AM80="","R",IF('Race results'!$C$32&gt;0,ROUND(AVERAGE('Score Sheet'!$J80:AM80),1),ROUND(AVERAGE('Score Sheet'!$I80:AM80),1)))</f>
        <v>R</v>
      </c>
      <c r="AJ80" s="17" t="str">
        <f>IF('Score Sheet'!AN80="","R",IF('Race results'!$C$32&gt;0,ROUND(AVERAGE('Score Sheet'!$J80:AN80),1),ROUND(AVERAGE('Score Sheet'!$I80:AN80),1)))</f>
        <v>R</v>
      </c>
      <c r="AK80" s="17" t="str">
        <f>IF('Score Sheet'!AO80="","R",IF('Race results'!$C$32&gt;0,ROUND(AVERAGE('Score Sheet'!$J80:AO80),1),ROUND(AVERAGE('Score Sheet'!$I80:AO80),1)))</f>
        <v>R</v>
      </c>
      <c r="AL80" s="17" t="str">
        <f>IF('Score Sheet'!AP80="","R",IF('Race results'!$C$32&gt;0,ROUND(AVERAGE('Score Sheet'!$J80:AP80),1),ROUND(AVERAGE('Score Sheet'!$I80:AP80),1)))</f>
        <v>R</v>
      </c>
      <c r="AM80" s="17" t="str">
        <f>IF('Score Sheet'!AQ80="","R",IF('Race results'!$C$32&gt;0,ROUND(AVERAGE('Score Sheet'!$J80:AQ80),1),ROUND(AVERAGE('Score Sheet'!$I80:AQ80),1)))</f>
        <v>R</v>
      </c>
      <c r="AN80" s="17" t="str">
        <f>IF('Score Sheet'!AR80="","R",IF('Race results'!$C$32&gt;0,ROUND(AVERAGE('Score Sheet'!$J80:AR80),1),ROUND(AVERAGE('Score Sheet'!$I80:AR80),1)))</f>
        <v>R</v>
      </c>
      <c r="AO80" s="17" t="str">
        <f>IF('Score Sheet'!AS80="","R",IF('Race results'!$C$32&gt;0,ROUND(AVERAGE('Score Sheet'!$J80:AS80),1),ROUND(AVERAGE('Score Sheet'!$I80:AS80),1)))</f>
        <v>R</v>
      </c>
      <c r="AP80" s="17" t="str">
        <f>IF('Score Sheet'!AT80="","R",IF('Race results'!$C$32&gt;0,ROUND(AVERAGE('Score Sheet'!$J80:AT80),1),ROUND(AVERAGE('Score Sheet'!$I80:AT80),1)))</f>
        <v>R</v>
      </c>
      <c r="AQ80" s="17" t="str">
        <f>IF('Score Sheet'!AU80="","R",IF('Race results'!$C$32&gt;0,ROUND(AVERAGE('Score Sheet'!$J80:AU80),1),ROUND(AVERAGE('Score Sheet'!$I80:AU80),1)))</f>
        <v>R</v>
      </c>
      <c r="AR80" s="17" t="str">
        <f>IF('Score Sheet'!AV80="","R",IF('Race results'!$C$32&gt;0,ROUND(AVERAGE('Score Sheet'!$J80:AV80),1),ROUND(AVERAGE('Score Sheet'!$I80:AV80),1)))</f>
        <v>R</v>
      </c>
      <c r="AT80" s="62" t="str">
        <f t="shared" si="42"/>
        <v/>
      </c>
      <c r="AU80" s="17" t="str">
        <f>IF(C80="","",IF('Race results'!$C$7&lt;1, "E", IF('Race results'!$C$32&gt;0,IF(COUNT(AY80:CL80)&lt;1,"R",ROUND(AVERAGE(AY80:CL80),1)),IF(COUNT(AX80:CL80)&lt;1,"R",ROUND(AVERAGE(AX80:CL80),1)))))</f>
        <v/>
      </c>
      <c r="AV80" s="12"/>
      <c r="AX80" s="12" t="str">
        <f t="shared" si="43"/>
        <v/>
      </c>
      <c r="AY80" s="12" t="str">
        <f t="shared" si="44"/>
        <v/>
      </c>
      <c r="AZ80" s="12" t="str">
        <f t="shared" si="45"/>
        <v/>
      </c>
      <c r="BA80" s="12" t="str">
        <f t="shared" si="46"/>
        <v/>
      </c>
      <c r="BB80" s="12" t="str">
        <f t="shared" si="47"/>
        <v/>
      </c>
      <c r="BC80" s="12" t="str">
        <f t="shared" si="48"/>
        <v/>
      </c>
      <c r="BD80" s="12" t="str">
        <f t="shared" si="49"/>
        <v/>
      </c>
      <c r="BE80" s="12" t="str">
        <f t="shared" si="50"/>
        <v/>
      </c>
      <c r="BF80" s="12" t="str">
        <f t="shared" si="51"/>
        <v/>
      </c>
      <c r="BG80" s="12" t="str">
        <f t="shared" si="52"/>
        <v/>
      </c>
      <c r="BH80" s="12" t="str">
        <f t="shared" si="53"/>
        <v/>
      </c>
      <c r="BI80" s="12" t="str">
        <f t="shared" si="54"/>
        <v/>
      </c>
      <c r="BJ80" s="12" t="str">
        <f t="shared" si="55"/>
        <v/>
      </c>
      <c r="BK80" s="12" t="str">
        <f t="shared" si="56"/>
        <v/>
      </c>
      <c r="BL80" s="12" t="str">
        <f t="shared" si="57"/>
        <v/>
      </c>
      <c r="BM80" s="12" t="str">
        <f t="shared" si="58"/>
        <v/>
      </c>
      <c r="BN80" s="12" t="str">
        <f t="shared" si="59"/>
        <v/>
      </c>
      <c r="BO80" s="12" t="str">
        <f t="shared" si="60"/>
        <v/>
      </c>
      <c r="BP80" s="12" t="str">
        <f t="shared" si="61"/>
        <v/>
      </c>
      <c r="BQ80" s="12" t="str">
        <f t="shared" si="62"/>
        <v/>
      </c>
      <c r="BR80" s="12" t="str">
        <f t="shared" si="63"/>
        <v/>
      </c>
      <c r="BS80" s="12" t="str">
        <f t="shared" si="64"/>
        <v/>
      </c>
      <c r="BT80" s="12" t="str">
        <f t="shared" si="65"/>
        <v/>
      </c>
      <c r="BU80" s="12" t="str">
        <f t="shared" si="66"/>
        <v/>
      </c>
      <c r="BV80" s="12" t="str">
        <f t="shared" si="67"/>
        <v/>
      </c>
      <c r="BW80" s="12" t="str">
        <f t="shared" si="68"/>
        <v/>
      </c>
      <c r="BX80" s="12" t="str">
        <f t="shared" si="69"/>
        <v/>
      </c>
      <c r="BY80" s="12" t="str">
        <f t="shared" si="70"/>
        <v/>
      </c>
      <c r="BZ80" s="12" t="str">
        <f t="shared" si="71"/>
        <v/>
      </c>
      <c r="CA80" s="12" t="str">
        <f t="shared" si="72"/>
        <v/>
      </c>
      <c r="CB80" s="12" t="str">
        <f t="shared" si="73"/>
        <v/>
      </c>
      <c r="CC80" s="12" t="str">
        <f t="shared" si="74"/>
        <v/>
      </c>
      <c r="CD80" s="12" t="str">
        <f t="shared" si="75"/>
        <v/>
      </c>
      <c r="CE80" s="12" t="str">
        <f t="shared" si="76"/>
        <v/>
      </c>
      <c r="CF80" s="12" t="str">
        <f t="shared" si="77"/>
        <v/>
      </c>
      <c r="CG80" s="12" t="str">
        <f t="shared" si="78"/>
        <v/>
      </c>
      <c r="CH80" s="12" t="str">
        <f t="shared" si="79"/>
        <v/>
      </c>
      <c r="CI80" s="12" t="str">
        <f t="shared" si="80"/>
        <v/>
      </c>
      <c r="CJ80" s="12" t="str">
        <f t="shared" si="81"/>
        <v/>
      </c>
      <c r="CK80" s="12" t="str">
        <f t="shared" si="82"/>
        <v/>
      </c>
      <c r="CL80" s="12" t="str">
        <f t="shared" si="83"/>
        <v/>
      </c>
    </row>
    <row r="81" spans="2:90">
      <c r="B81" s="12">
        <v>72</v>
      </c>
      <c r="C81" s="62" t="str">
        <f>IF('Score Sheet'!C81="","",'Score Sheet'!C81)</f>
        <v/>
      </c>
      <c r="D81" s="12" t="str">
        <f>'Race results'!$F$159</f>
        <v>DAFT!</v>
      </c>
      <c r="E81" s="12" t="str">
        <f>'Race results'!$F$159</f>
        <v>DAFT!</v>
      </c>
      <c r="F81" s="17" t="str">
        <f>IF('Score Sheet'!J81="","R",IF('Race results'!$C$32&gt;0,'Race results'!$F$159,ROUND(AVERAGE('Score Sheet'!$I81:J81),1)))</f>
        <v>R</v>
      </c>
      <c r="G81" s="17" t="str">
        <f>IF('Score Sheet'!K81="","R",IF('Race results'!$C$32&gt;0,ROUND(AVERAGE('Score Sheet'!$J81:K81),1),ROUND(AVERAGE('Score Sheet'!$I81:K81),1)))</f>
        <v>R</v>
      </c>
      <c r="H81" s="17" t="str">
        <f>IF('Score Sheet'!L81="","R",IF('Race results'!$C$32&gt;0,ROUND(AVERAGE('Score Sheet'!$J81:L81),1),ROUND(AVERAGE('Score Sheet'!$I81:L81),1)))</f>
        <v>R</v>
      </c>
      <c r="I81" s="17" t="str">
        <f>IF('Score Sheet'!M81="","R",IF('Race results'!$C$32&gt;0,ROUND(AVERAGE('Score Sheet'!$J81:M81),1),ROUND(AVERAGE('Score Sheet'!$I81:M81),1)))</f>
        <v>R</v>
      </c>
      <c r="J81" s="17" t="str">
        <f>IF('Score Sheet'!N81="","R",IF('Race results'!$C$32&gt;0,ROUND(AVERAGE('Score Sheet'!$J81:N81),1),ROUND(AVERAGE('Score Sheet'!$I81:N81),1)))</f>
        <v>R</v>
      </c>
      <c r="K81" s="17" t="str">
        <f>IF('Score Sheet'!O81="","R",IF('Race results'!$C$32&gt;0,ROUND(AVERAGE('Score Sheet'!$J81:O81),1),ROUND(AVERAGE('Score Sheet'!$I81:O81),1)))</f>
        <v>R</v>
      </c>
      <c r="L81" s="17" t="str">
        <f>IF('Score Sheet'!P81="","R",IF('Race results'!$C$32&gt;0,ROUND(AVERAGE('Score Sheet'!$J81:P81),1),ROUND(AVERAGE('Score Sheet'!$I81:P81),1)))</f>
        <v>R</v>
      </c>
      <c r="M81" s="17" t="str">
        <f>IF('Score Sheet'!Q81="","R",IF('Race results'!$C$32&gt;0,ROUND(AVERAGE('Score Sheet'!$J81:Q81),1),ROUND(AVERAGE('Score Sheet'!$I81:Q81),1)))</f>
        <v>R</v>
      </c>
      <c r="N81" s="17" t="str">
        <f>IF('Score Sheet'!R81="","R",IF('Race results'!$C$32&gt;0,ROUND(AVERAGE('Score Sheet'!$J81:R81),1),ROUND(AVERAGE('Score Sheet'!$I81:R81),1)))</f>
        <v>R</v>
      </c>
      <c r="O81" s="17" t="str">
        <f>IF('Score Sheet'!S81="","R",IF('Race results'!$C$32&gt;0,ROUND(AVERAGE('Score Sheet'!$J81:S81),1),ROUND(AVERAGE('Score Sheet'!$I81:S81),1)))</f>
        <v>R</v>
      </c>
      <c r="P81" s="17" t="str">
        <f>IF('Score Sheet'!T81="","R",IF('Race results'!$C$32&gt;0,ROUND(AVERAGE('Score Sheet'!$J81:T81),1),ROUND(AVERAGE('Score Sheet'!$I81:T81),1)))</f>
        <v>R</v>
      </c>
      <c r="Q81" s="17" t="str">
        <f>IF('Score Sheet'!U81="","R",IF('Race results'!$C$32&gt;0,ROUND(AVERAGE('Score Sheet'!$J81:U81),1),ROUND(AVERAGE('Score Sheet'!$I81:U81),1)))</f>
        <v>R</v>
      </c>
      <c r="R81" s="17" t="str">
        <f>IF('Score Sheet'!V81="","R",IF('Race results'!$C$32&gt;0,ROUND(AVERAGE('Score Sheet'!$J81:V81),1),ROUND(AVERAGE('Score Sheet'!$I81:V81),1)))</f>
        <v>R</v>
      </c>
      <c r="S81" s="17" t="str">
        <f>IF('Score Sheet'!W81="","R",IF('Race results'!$C$32&gt;0,ROUND(AVERAGE('Score Sheet'!$J81:W81),1),ROUND(AVERAGE('Score Sheet'!$I81:W81),1)))</f>
        <v>R</v>
      </c>
      <c r="T81" s="17" t="str">
        <f>IF('Score Sheet'!X81="","R",IF('Race results'!$C$32&gt;0,ROUND(AVERAGE('Score Sheet'!$J81:X81),1),ROUND(AVERAGE('Score Sheet'!$I81:X81),1)))</f>
        <v>R</v>
      </c>
      <c r="U81" s="17" t="str">
        <f>IF('Score Sheet'!Y81="","R",IF('Race results'!$C$32&gt;0,ROUND(AVERAGE('Score Sheet'!$J81:Y81),1),ROUND(AVERAGE('Score Sheet'!$I81:Y81),1)))</f>
        <v>R</v>
      </c>
      <c r="V81" s="17" t="str">
        <f>IF('Score Sheet'!Z81="","R",IF('Race results'!$C$32&gt;0,ROUND(AVERAGE('Score Sheet'!$J81:Z81),1),ROUND(AVERAGE('Score Sheet'!$I81:Z81),1)))</f>
        <v>R</v>
      </c>
      <c r="W81" s="17" t="str">
        <f>IF('Score Sheet'!AA81="","R",IF('Race results'!$C$32&gt;0,ROUND(AVERAGE('Score Sheet'!$J81:AA81),1),ROUND(AVERAGE('Score Sheet'!$I81:AA81),1)))</f>
        <v>R</v>
      </c>
      <c r="X81" s="17" t="str">
        <f>IF('Score Sheet'!AB81="","R",IF('Race results'!$C$32&gt;0,ROUND(AVERAGE('Score Sheet'!$J81:AB81),1),ROUND(AVERAGE('Score Sheet'!$I81:AB81),1)))</f>
        <v>R</v>
      </c>
      <c r="Y81" s="17" t="str">
        <f>IF('Score Sheet'!AC81="","R",IF('Race results'!$C$32&gt;0,ROUND(AVERAGE('Score Sheet'!$J81:AC81),1),ROUND(AVERAGE('Score Sheet'!$I81:AC81),1)))</f>
        <v>R</v>
      </c>
      <c r="Z81" s="17" t="str">
        <f>IF('Score Sheet'!AD81="","R",IF('Race results'!$C$32&gt;0,ROUND(AVERAGE('Score Sheet'!$J81:AD81),1),ROUND(AVERAGE('Score Sheet'!$I81:AD81),1)))</f>
        <v>R</v>
      </c>
      <c r="AA81" s="17" t="str">
        <f>IF('Score Sheet'!AE81="","R",IF('Race results'!$C$32&gt;0,ROUND(AVERAGE('Score Sheet'!$J81:AE81),1),ROUND(AVERAGE('Score Sheet'!$I81:AE81),1)))</f>
        <v>R</v>
      </c>
      <c r="AB81" s="17" t="str">
        <f>IF('Score Sheet'!AF81="","R",IF('Race results'!$C$32&gt;0,ROUND(AVERAGE('Score Sheet'!$J81:AF81),1),ROUND(AVERAGE('Score Sheet'!$I81:AF81),1)))</f>
        <v>R</v>
      </c>
      <c r="AC81" s="17" t="str">
        <f>IF('Score Sheet'!AG81="","R",IF('Race results'!$C$32&gt;0,ROUND(AVERAGE('Score Sheet'!$J81:AG81),1),ROUND(AVERAGE('Score Sheet'!$I81:AG81),1)))</f>
        <v>R</v>
      </c>
      <c r="AD81" s="17" t="str">
        <f>IF('Score Sheet'!AH81="","R",IF('Race results'!$C$32&gt;0,ROUND(AVERAGE('Score Sheet'!$J81:AH81),1),ROUND(AVERAGE('Score Sheet'!$I81:AH81),1)))</f>
        <v>R</v>
      </c>
      <c r="AE81" s="17" t="str">
        <f>IF('Score Sheet'!AI81="","R",IF('Race results'!$C$32&gt;0,ROUND(AVERAGE('Score Sheet'!$J81:AI81),1),ROUND(AVERAGE('Score Sheet'!$I81:AI81),1)))</f>
        <v>R</v>
      </c>
      <c r="AF81" s="17" t="str">
        <f>IF('Score Sheet'!AJ81="","R",IF('Race results'!$C$32&gt;0,ROUND(AVERAGE('Score Sheet'!$J81:AJ81),1),ROUND(AVERAGE('Score Sheet'!$I81:AJ81),1)))</f>
        <v>R</v>
      </c>
      <c r="AG81" s="17" t="str">
        <f>IF('Score Sheet'!AK81="","R",IF('Race results'!$C$32&gt;0,ROUND(AVERAGE('Score Sheet'!$J81:AK81),1),ROUND(AVERAGE('Score Sheet'!$I81:AK81),1)))</f>
        <v>R</v>
      </c>
      <c r="AH81" s="17" t="str">
        <f>IF('Score Sheet'!AL81="","R",IF('Race results'!$C$32&gt;0,ROUND(AVERAGE('Score Sheet'!$J81:AL81),1),ROUND(AVERAGE('Score Sheet'!$I81:AL81),1)))</f>
        <v>R</v>
      </c>
      <c r="AI81" s="17" t="str">
        <f>IF('Score Sheet'!AM81="","R",IF('Race results'!$C$32&gt;0,ROUND(AVERAGE('Score Sheet'!$J81:AM81),1),ROUND(AVERAGE('Score Sheet'!$I81:AM81),1)))</f>
        <v>R</v>
      </c>
      <c r="AJ81" s="17" t="str">
        <f>IF('Score Sheet'!AN81="","R",IF('Race results'!$C$32&gt;0,ROUND(AVERAGE('Score Sheet'!$J81:AN81),1),ROUND(AVERAGE('Score Sheet'!$I81:AN81),1)))</f>
        <v>R</v>
      </c>
      <c r="AK81" s="17" t="str">
        <f>IF('Score Sheet'!AO81="","R",IF('Race results'!$C$32&gt;0,ROUND(AVERAGE('Score Sheet'!$J81:AO81),1),ROUND(AVERAGE('Score Sheet'!$I81:AO81),1)))</f>
        <v>R</v>
      </c>
      <c r="AL81" s="17" t="str">
        <f>IF('Score Sheet'!AP81="","R",IF('Race results'!$C$32&gt;0,ROUND(AVERAGE('Score Sheet'!$J81:AP81),1),ROUND(AVERAGE('Score Sheet'!$I81:AP81),1)))</f>
        <v>R</v>
      </c>
      <c r="AM81" s="17" t="str">
        <f>IF('Score Sheet'!AQ81="","R",IF('Race results'!$C$32&gt;0,ROUND(AVERAGE('Score Sheet'!$J81:AQ81),1),ROUND(AVERAGE('Score Sheet'!$I81:AQ81),1)))</f>
        <v>R</v>
      </c>
      <c r="AN81" s="17" t="str">
        <f>IF('Score Sheet'!AR81="","R",IF('Race results'!$C$32&gt;0,ROUND(AVERAGE('Score Sheet'!$J81:AR81),1),ROUND(AVERAGE('Score Sheet'!$I81:AR81),1)))</f>
        <v>R</v>
      </c>
      <c r="AO81" s="17" t="str">
        <f>IF('Score Sheet'!AS81="","R",IF('Race results'!$C$32&gt;0,ROUND(AVERAGE('Score Sheet'!$J81:AS81),1),ROUND(AVERAGE('Score Sheet'!$I81:AS81),1)))</f>
        <v>R</v>
      </c>
      <c r="AP81" s="17" t="str">
        <f>IF('Score Sheet'!AT81="","R",IF('Race results'!$C$32&gt;0,ROUND(AVERAGE('Score Sheet'!$J81:AT81),1),ROUND(AVERAGE('Score Sheet'!$I81:AT81),1)))</f>
        <v>R</v>
      </c>
      <c r="AQ81" s="17" t="str">
        <f>IF('Score Sheet'!AU81="","R",IF('Race results'!$C$32&gt;0,ROUND(AVERAGE('Score Sheet'!$J81:AU81),1),ROUND(AVERAGE('Score Sheet'!$I81:AU81),1)))</f>
        <v>R</v>
      </c>
      <c r="AR81" s="17" t="str">
        <f>IF('Score Sheet'!AV81="","R",IF('Race results'!$C$32&gt;0,ROUND(AVERAGE('Score Sheet'!$J81:AV81),1),ROUND(AVERAGE('Score Sheet'!$I81:AV81),1)))</f>
        <v>R</v>
      </c>
      <c r="AT81" s="62" t="str">
        <f t="shared" si="42"/>
        <v/>
      </c>
      <c r="AU81" s="17" t="str">
        <f>IF(C81="","",IF('Race results'!$C$7&lt;1, "E", IF('Race results'!$C$32&gt;0,IF(COUNT(AY81:CL81)&lt;1,"R",ROUND(AVERAGE(AY81:CL81),1)),IF(COUNT(AX81:CL81)&lt;1,"R",ROUND(AVERAGE(AX81:CL81),1)))))</f>
        <v/>
      </c>
      <c r="AV81" s="12"/>
      <c r="AX81" s="12" t="str">
        <f t="shared" si="43"/>
        <v/>
      </c>
      <c r="AY81" s="12" t="str">
        <f t="shared" si="44"/>
        <v/>
      </c>
      <c r="AZ81" s="12" t="str">
        <f t="shared" si="45"/>
        <v/>
      </c>
      <c r="BA81" s="12" t="str">
        <f t="shared" si="46"/>
        <v/>
      </c>
      <c r="BB81" s="12" t="str">
        <f t="shared" si="47"/>
        <v/>
      </c>
      <c r="BC81" s="12" t="str">
        <f t="shared" si="48"/>
        <v/>
      </c>
      <c r="BD81" s="12" t="str">
        <f t="shared" si="49"/>
        <v/>
      </c>
      <c r="BE81" s="12" t="str">
        <f t="shared" si="50"/>
        <v/>
      </c>
      <c r="BF81" s="12" t="str">
        <f t="shared" si="51"/>
        <v/>
      </c>
      <c r="BG81" s="12" t="str">
        <f t="shared" si="52"/>
        <v/>
      </c>
      <c r="BH81" s="12" t="str">
        <f t="shared" si="53"/>
        <v/>
      </c>
      <c r="BI81" s="12" t="str">
        <f t="shared" si="54"/>
        <v/>
      </c>
      <c r="BJ81" s="12" t="str">
        <f t="shared" si="55"/>
        <v/>
      </c>
      <c r="BK81" s="12" t="str">
        <f t="shared" si="56"/>
        <v/>
      </c>
      <c r="BL81" s="12" t="str">
        <f t="shared" si="57"/>
        <v/>
      </c>
      <c r="BM81" s="12" t="str">
        <f t="shared" si="58"/>
        <v/>
      </c>
      <c r="BN81" s="12" t="str">
        <f t="shared" si="59"/>
        <v/>
      </c>
      <c r="BO81" s="12" t="str">
        <f t="shared" si="60"/>
        <v/>
      </c>
      <c r="BP81" s="12" t="str">
        <f t="shared" si="61"/>
        <v/>
      </c>
      <c r="BQ81" s="12" t="str">
        <f t="shared" si="62"/>
        <v/>
      </c>
      <c r="BR81" s="12" t="str">
        <f t="shared" si="63"/>
        <v/>
      </c>
      <c r="BS81" s="12" t="str">
        <f t="shared" si="64"/>
        <v/>
      </c>
      <c r="BT81" s="12" t="str">
        <f t="shared" si="65"/>
        <v/>
      </c>
      <c r="BU81" s="12" t="str">
        <f t="shared" si="66"/>
        <v/>
      </c>
      <c r="BV81" s="12" t="str">
        <f t="shared" si="67"/>
        <v/>
      </c>
      <c r="BW81" s="12" t="str">
        <f t="shared" si="68"/>
        <v/>
      </c>
      <c r="BX81" s="12" t="str">
        <f t="shared" si="69"/>
        <v/>
      </c>
      <c r="BY81" s="12" t="str">
        <f t="shared" si="70"/>
        <v/>
      </c>
      <c r="BZ81" s="12" t="str">
        <f t="shared" si="71"/>
        <v/>
      </c>
      <c r="CA81" s="12" t="str">
        <f t="shared" si="72"/>
        <v/>
      </c>
      <c r="CB81" s="12" t="str">
        <f t="shared" si="73"/>
        <v/>
      </c>
      <c r="CC81" s="12" t="str">
        <f t="shared" si="74"/>
        <v/>
      </c>
      <c r="CD81" s="12" t="str">
        <f t="shared" si="75"/>
        <v/>
      </c>
      <c r="CE81" s="12" t="str">
        <f t="shared" si="76"/>
        <v/>
      </c>
      <c r="CF81" s="12" t="str">
        <f t="shared" si="77"/>
        <v/>
      </c>
      <c r="CG81" s="12" t="str">
        <f t="shared" si="78"/>
        <v/>
      </c>
      <c r="CH81" s="12" t="str">
        <f t="shared" si="79"/>
        <v/>
      </c>
      <c r="CI81" s="12" t="str">
        <f t="shared" si="80"/>
        <v/>
      </c>
      <c r="CJ81" s="12" t="str">
        <f t="shared" si="81"/>
        <v/>
      </c>
      <c r="CK81" s="12" t="str">
        <f t="shared" si="82"/>
        <v/>
      </c>
      <c r="CL81" s="12" t="str">
        <f t="shared" si="83"/>
        <v/>
      </c>
    </row>
    <row r="82" spans="2:90">
      <c r="B82" s="12">
        <v>73</v>
      </c>
      <c r="C82" s="62" t="str">
        <f>IF('Score Sheet'!C82="","",'Score Sheet'!C82)</f>
        <v/>
      </c>
      <c r="D82" s="12" t="str">
        <f>'Race results'!$F$159</f>
        <v>DAFT!</v>
      </c>
      <c r="E82" s="12" t="str">
        <f>'Race results'!$F$159</f>
        <v>DAFT!</v>
      </c>
      <c r="F82" s="17" t="str">
        <f>IF('Score Sheet'!J82="","R",IF('Race results'!$C$32&gt;0,'Race results'!$F$159,ROUND(AVERAGE('Score Sheet'!$I82:J82),1)))</f>
        <v>R</v>
      </c>
      <c r="G82" s="17" t="str">
        <f>IF('Score Sheet'!K82="","R",IF('Race results'!$C$32&gt;0,ROUND(AVERAGE('Score Sheet'!$J82:K82),1),ROUND(AVERAGE('Score Sheet'!$I82:K82),1)))</f>
        <v>R</v>
      </c>
      <c r="H82" s="17" t="str">
        <f>IF('Score Sheet'!L82="","R",IF('Race results'!$C$32&gt;0,ROUND(AVERAGE('Score Sheet'!$J82:L82),1),ROUND(AVERAGE('Score Sheet'!$I82:L82),1)))</f>
        <v>R</v>
      </c>
      <c r="I82" s="17" t="str">
        <f>IF('Score Sheet'!M82="","R",IF('Race results'!$C$32&gt;0,ROUND(AVERAGE('Score Sheet'!$J82:M82),1),ROUND(AVERAGE('Score Sheet'!$I82:M82),1)))</f>
        <v>R</v>
      </c>
      <c r="J82" s="17" t="str">
        <f>IF('Score Sheet'!N82="","R",IF('Race results'!$C$32&gt;0,ROUND(AVERAGE('Score Sheet'!$J82:N82),1),ROUND(AVERAGE('Score Sheet'!$I82:N82),1)))</f>
        <v>R</v>
      </c>
      <c r="K82" s="17" t="str">
        <f>IF('Score Sheet'!O82="","R",IF('Race results'!$C$32&gt;0,ROUND(AVERAGE('Score Sheet'!$J82:O82),1),ROUND(AVERAGE('Score Sheet'!$I82:O82),1)))</f>
        <v>R</v>
      </c>
      <c r="L82" s="17" t="str">
        <f>IF('Score Sheet'!P82="","R",IF('Race results'!$C$32&gt;0,ROUND(AVERAGE('Score Sheet'!$J82:P82),1),ROUND(AVERAGE('Score Sheet'!$I82:P82),1)))</f>
        <v>R</v>
      </c>
      <c r="M82" s="17" t="str">
        <f>IF('Score Sheet'!Q82="","R",IF('Race results'!$C$32&gt;0,ROUND(AVERAGE('Score Sheet'!$J82:Q82),1),ROUND(AVERAGE('Score Sheet'!$I82:Q82),1)))</f>
        <v>R</v>
      </c>
      <c r="N82" s="17" t="str">
        <f>IF('Score Sheet'!R82="","R",IF('Race results'!$C$32&gt;0,ROUND(AVERAGE('Score Sheet'!$J82:R82),1),ROUND(AVERAGE('Score Sheet'!$I82:R82),1)))</f>
        <v>R</v>
      </c>
      <c r="O82" s="17" t="str">
        <f>IF('Score Sheet'!S82="","R",IF('Race results'!$C$32&gt;0,ROUND(AVERAGE('Score Sheet'!$J82:S82),1),ROUND(AVERAGE('Score Sheet'!$I82:S82),1)))</f>
        <v>R</v>
      </c>
      <c r="P82" s="17" t="str">
        <f>IF('Score Sheet'!T82="","R",IF('Race results'!$C$32&gt;0,ROUND(AVERAGE('Score Sheet'!$J82:T82),1),ROUND(AVERAGE('Score Sheet'!$I82:T82),1)))</f>
        <v>R</v>
      </c>
      <c r="Q82" s="17" t="str">
        <f>IF('Score Sheet'!U82="","R",IF('Race results'!$C$32&gt;0,ROUND(AVERAGE('Score Sheet'!$J82:U82),1),ROUND(AVERAGE('Score Sheet'!$I82:U82),1)))</f>
        <v>R</v>
      </c>
      <c r="R82" s="17" t="str">
        <f>IF('Score Sheet'!V82="","R",IF('Race results'!$C$32&gt;0,ROUND(AVERAGE('Score Sheet'!$J82:V82),1),ROUND(AVERAGE('Score Sheet'!$I82:V82),1)))</f>
        <v>R</v>
      </c>
      <c r="S82" s="17" t="str">
        <f>IF('Score Sheet'!W82="","R",IF('Race results'!$C$32&gt;0,ROUND(AVERAGE('Score Sheet'!$J82:W82),1),ROUND(AVERAGE('Score Sheet'!$I82:W82),1)))</f>
        <v>R</v>
      </c>
      <c r="T82" s="17" t="str">
        <f>IF('Score Sheet'!X82="","R",IF('Race results'!$C$32&gt;0,ROUND(AVERAGE('Score Sheet'!$J82:X82),1),ROUND(AVERAGE('Score Sheet'!$I82:X82),1)))</f>
        <v>R</v>
      </c>
      <c r="U82" s="17" t="str">
        <f>IF('Score Sheet'!Y82="","R",IF('Race results'!$C$32&gt;0,ROUND(AVERAGE('Score Sheet'!$J82:Y82),1),ROUND(AVERAGE('Score Sheet'!$I82:Y82),1)))</f>
        <v>R</v>
      </c>
      <c r="V82" s="17" t="str">
        <f>IF('Score Sheet'!Z82="","R",IF('Race results'!$C$32&gt;0,ROUND(AVERAGE('Score Sheet'!$J82:Z82),1),ROUND(AVERAGE('Score Sheet'!$I82:Z82),1)))</f>
        <v>R</v>
      </c>
      <c r="W82" s="17" t="str">
        <f>IF('Score Sheet'!AA82="","R",IF('Race results'!$C$32&gt;0,ROUND(AVERAGE('Score Sheet'!$J82:AA82),1),ROUND(AVERAGE('Score Sheet'!$I82:AA82),1)))</f>
        <v>R</v>
      </c>
      <c r="X82" s="17" t="str">
        <f>IF('Score Sheet'!AB82="","R",IF('Race results'!$C$32&gt;0,ROUND(AVERAGE('Score Sheet'!$J82:AB82),1),ROUND(AVERAGE('Score Sheet'!$I82:AB82),1)))</f>
        <v>R</v>
      </c>
      <c r="Y82" s="17" t="str">
        <f>IF('Score Sheet'!AC82="","R",IF('Race results'!$C$32&gt;0,ROUND(AVERAGE('Score Sheet'!$J82:AC82),1),ROUND(AVERAGE('Score Sheet'!$I82:AC82),1)))</f>
        <v>R</v>
      </c>
      <c r="Z82" s="17" t="str">
        <f>IF('Score Sheet'!AD82="","R",IF('Race results'!$C$32&gt;0,ROUND(AVERAGE('Score Sheet'!$J82:AD82),1),ROUND(AVERAGE('Score Sheet'!$I82:AD82),1)))</f>
        <v>R</v>
      </c>
      <c r="AA82" s="17" t="str">
        <f>IF('Score Sheet'!AE82="","R",IF('Race results'!$C$32&gt;0,ROUND(AVERAGE('Score Sheet'!$J82:AE82),1),ROUND(AVERAGE('Score Sheet'!$I82:AE82),1)))</f>
        <v>R</v>
      </c>
      <c r="AB82" s="17" t="str">
        <f>IF('Score Sheet'!AF82="","R",IF('Race results'!$C$32&gt;0,ROUND(AVERAGE('Score Sheet'!$J82:AF82),1),ROUND(AVERAGE('Score Sheet'!$I82:AF82),1)))</f>
        <v>R</v>
      </c>
      <c r="AC82" s="17" t="str">
        <f>IF('Score Sheet'!AG82="","R",IF('Race results'!$C$32&gt;0,ROUND(AVERAGE('Score Sheet'!$J82:AG82),1),ROUND(AVERAGE('Score Sheet'!$I82:AG82),1)))</f>
        <v>R</v>
      </c>
      <c r="AD82" s="17" t="str">
        <f>IF('Score Sheet'!AH82="","R",IF('Race results'!$C$32&gt;0,ROUND(AVERAGE('Score Sheet'!$J82:AH82),1),ROUND(AVERAGE('Score Sheet'!$I82:AH82),1)))</f>
        <v>R</v>
      </c>
      <c r="AE82" s="17" t="str">
        <f>IF('Score Sheet'!AI82="","R",IF('Race results'!$C$32&gt;0,ROUND(AVERAGE('Score Sheet'!$J82:AI82),1),ROUND(AVERAGE('Score Sheet'!$I82:AI82),1)))</f>
        <v>R</v>
      </c>
      <c r="AF82" s="17" t="str">
        <f>IF('Score Sheet'!AJ82="","R",IF('Race results'!$C$32&gt;0,ROUND(AVERAGE('Score Sheet'!$J82:AJ82),1),ROUND(AVERAGE('Score Sheet'!$I82:AJ82),1)))</f>
        <v>R</v>
      </c>
      <c r="AG82" s="17" t="str">
        <f>IF('Score Sheet'!AK82="","R",IF('Race results'!$C$32&gt;0,ROUND(AVERAGE('Score Sheet'!$J82:AK82),1),ROUND(AVERAGE('Score Sheet'!$I82:AK82),1)))</f>
        <v>R</v>
      </c>
      <c r="AH82" s="17" t="str">
        <f>IF('Score Sheet'!AL82="","R",IF('Race results'!$C$32&gt;0,ROUND(AVERAGE('Score Sheet'!$J82:AL82),1),ROUND(AVERAGE('Score Sheet'!$I82:AL82),1)))</f>
        <v>R</v>
      </c>
      <c r="AI82" s="17" t="str">
        <f>IF('Score Sheet'!AM82="","R",IF('Race results'!$C$32&gt;0,ROUND(AVERAGE('Score Sheet'!$J82:AM82),1),ROUND(AVERAGE('Score Sheet'!$I82:AM82),1)))</f>
        <v>R</v>
      </c>
      <c r="AJ82" s="17" t="str">
        <f>IF('Score Sheet'!AN82="","R",IF('Race results'!$C$32&gt;0,ROUND(AVERAGE('Score Sheet'!$J82:AN82),1),ROUND(AVERAGE('Score Sheet'!$I82:AN82),1)))</f>
        <v>R</v>
      </c>
      <c r="AK82" s="17" t="str">
        <f>IF('Score Sheet'!AO82="","R",IF('Race results'!$C$32&gt;0,ROUND(AVERAGE('Score Sheet'!$J82:AO82),1),ROUND(AVERAGE('Score Sheet'!$I82:AO82),1)))</f>
        <v>R</v>
      </c>
      <c r="AL82" s="17" t="str">
        <f>IF('Score Sheet'!AP82="","R",IF('Race results'!$C$32&gt;0,ROUND(AVERAGE('Score Sheet'!$J82:AP82),1),ROUND(AVERAGE('Score Sheet'!$I82:AP82),1)))</f>
        <v>R</v>
      </c>
      <c r="AM82" s="17" t="str">
        <f>IF('Score Sheet'!AQ82="","R",IF('Race results'!$C$32&gt;0,ROUND(AVERAGE('Score Sheet'!$J82:AQ82),1),ROUND(AVERAGE('Score Sheet'!$I82:AQ82),1)))</f>
        <v>R</v>
      </c>
      <c r="AN82" s="17" t="str">
        <f>IF('Score Sheet'!AR82="","R",IF('Race results'!$C$32&gt;0,ROUND(AVERAGE('Score Sheet'!$J82:AR82),1),ROUND(AVERAGE('Score Sheet'!$I82:AR82),1)))</f>
        <v>R</v>
      </c>
      <c r="AO82" s="17" t="str">
        <f>IF('Score Sheet'!AS82="","R",IF('Race results'!$C$32&gt;0,ROUND(AVERAGE('Score Sheet'!$J82:AS82),1),ROUND(AVERAGE('Score Sheet'!$I82:AS82),1)))</f>
        <v>R</v>
      </c>
      <c r="AP82" s="17" t="str">
        <f>IF('Score Sheet'!AT82="","R",IF('Race results'!$C$32&gt;0,ROUND(AVERAGE('Score Sheet'!$J82:AT82),1),ROUND(AVERAGE('Score Sheet'!$I82:AT82),1)))</f>
        <v>R</v>
      </c>
      <c r="AQ82" s="17" t="str">
        <f>IF('Score Sheet'!AU82="","R",IF('Race results'!$C$32&gt;0,ROUND(AVERAGE('Score Sheet'!$J82:AU82),1),ROUND(AVERAGE('Score Sheet'!$I82:AU82),1)))</f>
        <v>R</v>
      </c>
      <c r="AR82" s="17" t="str">
        <f>IF('Score Sheet'!AV82="","R",IF('Race results'!$C$32&gt;0,ROUND(AVERAGE('Score Sheet'!$J82:AV82),1),ROUND(AVERAGE('Score Sheet'!$I82:AV82),1)))</f>
        <v>R</v>
      </c>
      <c r="AT82" s="62" t="str">
        <f t="shared" si="42"/>
        <v/>
      </c>
      <c r="AU82" s="17" t="str">
        <f>IF(C82="","",IF('Race results'!$C$7&lt;1, "E", IF('Race results'!$C$32&gt;0,IF(COUNT(AY82:CL82)&lt;1,"R",ROUND(AVERAGE(AY82:CL82),1)),IF(COUNT(AX82:CL82)&lt;1,"R",ROUND(AVERAGE(AX82:CL82),1)))))</f>
        <v/>
      </c>
      <c r="AV82" s="12"/>
      <c r="AX82" s="12" t="str">
        <f t="shared" si="43"/>
        <v/>
      </c>
      <c r="AY82" s="12" t="str">
        <f t="shared" si="44"/>
        <v/>
      </c>
      <c r="AZ82" s="12" t="str">
        <f t="shared" si="45"/>
        <v/>
      </c>
      <c r="BA82" s="12" t="str">
        <f t="shared" si="46"/>
        <v/>
      </c>
      <c r="BB82" s="12" t="str">
        <f t="shared" si="47"/>
        <v/>
      </c>
      <c r="BC82" s="12" t="str">
        <f t="shared" si="48"/>
        <v/>
      </c>
      <c r="BD82" s="12" t="str">
        <f t="shared" si="49"/>
        <v/>
      </c>
      <c r="BE82" s="12" t="str">
        <f t="shared" si="50"/>
        <v/>
      </c>
      <c r="BF82" s="12" t="str">
        <f t="shared" si="51"/>
        <v/>
      </c>
      <c r="BG82" s="12" t="str">
        <f t="shared" si="52"/>
        <v/>
      </c>
      <c r="BH82" s="12" t="str">
        <f t="shared" si="53"/>
        <v/>
      </c>
      <c r="BI82" s="12" t="str">
        <f t="shared" si="54"/>
        <v/>
      </c>
      <c r="BJ82" s="12" t="str">
        <f t="shared" si="55"/>
        <v/>
      </c>
      <c r="BK82" s="12" t="str">
        <f t="shared" si="56"/>
        <v/>
      </c>
      <c r="BL82" s="12" t="str">
        <f t="shared" si="57"/>
        <v/>
      </c>
      <c r="BM82" s="12" t="str">
        <f t="shared" si="58"/>
        <v/>
      </c>
      <c r="BN82" s="12" t="str">
        <f t="shared" si="59"/>
        <v/>
      </c>
      <c r="BO82" s="12" t="str">
        <f t="shared" si="60"/>
        <v/>
      </c>
      <c r="BP82" s="12" t="str">
        <f t="shared" si="61"/>
        <v/>
      </c>
      <c r="BQ82" s="12" t="str">
        <f t="shared" si="62"/>
        <v/>
      </c>
      <c r="BR82" s="12" t="str">
        <f t="shared" si="63"/>
        <v/>
      </c>
      <c r="BS82" s="12" t="str">
        <f t="shared" si="64"/>
        <v/>
      </c>
      <c r="BT82" s="12" t="str">
        <f t="shared" si="65"/>
        <v/>
      </c>
      <c r="BU82" s="12" t="str">
        <f t="shared" si="66"/>
        <v/>
      </c>
      <c r="BV82" s="12" t="str">
        <f t="shared" si="67"/>
        <v/>
      </c>
      <c r="BW82" s="12" t="str">
        <f t="shared" si="68"/>
        <v/>
      </c>
      <c r="BX82" s="12" t="str">
        <f t="shared" si="69"/>
        <v/>
      </c>
      <c r="BY82" s="12" t="str">
        <f t="shared" si="70"/>
        <v/>
      </c>
      <c r="BZ82" s="12" t="str">
        <f t="shared" si="71"/>
        <v/>
      </c>
      <c r="CA82" s="12" t="str">
        <f t="shared" si="72"/>
        <v/>
      </c>
      <c r="CB82" s="12" t="str">
        <f t="shared" si="73"/>
        <v/>
      </c>
      <c r="CC82" s="12" t="str">
        <f t="shared" si="74"/>
        <v/>
      </c>
      <c r="CD82" s="12" t="str">
        <f t="shared" si="75"/>
        <v/>
      </c>
      <c r="CE82" s="12" t="str">
        <f t="shared" si="76"/>
        <v/>
      </c>
      <c r="CF82" s="12" t="str">
        <f t="shared" si="77"/>
        <v/>
      </c>
      <c r="CG82" s="12" t="str">
        <f t="shared" si="78"/>
        <v/>
      </c>
      <c r="CH82" s="12" t="str">
        <f t="shared" si="79"/>
        <v/>
      </c>
      <c r="CI82" s="12" t="str">
        <f t="shared" si="80"/>
        <v/>
      </c>
      <c r="CJ82" s="12" t="str">
        <f t="shared" si="81"/>
        <v/>
      </c>
      <c r="CK82" s="12" t="str">
        <f t="shared" si="82"/>
        <v/>
      </c>
      <c r="CL82" s="12" t="str">
        <f t="shared" si="83"/>
        <v/>
      </c>
    </row>
    <row r="83" spans="2:90">
      <c r="B83" s="12">
        <v>74</v>
      </c>
      <c r="C83" s="62" t="str">
        <f>IF('Score Sheet'!C83="","",'Score Sheet'!C83)</f>
        <v/>
      </c>
      <c r="D83" s="12" t="str">
        <f>'Race results'!$F$159</f>
        <v>DAFT!</v>
      </c>
      <c r="E83" s="12" t="str">
        <f>'Race results'!$F$159</f>
        <v>DAFT!</v>
      </c>
      <c r="F83" s="17" t="str">
        <f>IF('Score Sheet'!J83="","R",IF('Race results'!$C$32&gt;0,'Race results'!$F$159,ROUND(AVERAGE('Score Sheet'!$I83:J83),1)))</f>
        <v>R</v>
      </c>
      <c r="G83" s="17" t="str">
        <f>IF('Score Sheet'!K83="","R",IF('Race results'!$C$32&gt;0,ROUND(AVERAGE('Score Sheet'!$J83:K83),1),ROUND(AVERAGE('Score Sheet'!$I83:K83),1)))</f>
        <v>R</v>
      </c>
      <c r="H83" s="17" t="str">
        <f>IF('Score Sheet'!L83="","R",IF('Race results'!$C$32&gt;0,ROUND(AVERAGE('Score Sheet'!$J83:L83),1),ROUND(AVERAGE('Score Sheet'!$I83:L83),1)))</f>
        <v>R</v>
      </c>
      <c r="I83" s="17" t="str">
        <f>IF('Score Sheet'!M83="","R",IF('Race results'!$C$32&gt;0,ROUND(AVERAGE('Score Sheet'!$J83:M83),1),ROUND(AVERAGE('Score Sheet'!$I83:M83),1)))</f>
        <v>R</v>
      </c>
      <c r="J83" s="17" t="str">
        <f>IF('Score Sheet'!N83="","R",IF('Race results'!$C$32&gt;0,ROUND(AVERAGE('Score Sheet'!$J83:N83),1),ROUND(AVERAGE('Score Sheet'!$I83:N83),1)))</f>
        <v>R</v>
      </c>
      <c r="K83" s="17" t="str">
        <f>IF('Score Sheet'!O83="","R",IF('Race results'!$C$32&gt;0,ROUND(AVERAGE('Score Sheet'!$J83:O83),1),ROUND(AVERAGE('Score Sheet'!$I83:O83),1)))</f>
        <v>R</v>
      </c>
      <c r="L83" s="17" t="str">
        <f>IF('Score Sheet'!P83="","R",IF('Race results'!$C$32&gt;0,ROUND(AVERAGE('Score Sheet'!$J83:P83),1),ROUND(AVERAGE('Score Sheet'!$I83:P83),1)))</f>
        <v>R</v>
      </c>
      <c r="M83" s="17" t="str">
        <f>IF('Score Sheet'!Q83="","R",IF('Race results'!$C$32&gt;0,ROUND(AVERAGE('Score Sheet'!$J83:Q83),1),ROUND(AVERAGE('Score Sheet'!$I83:Q83),1)))</f>
        <v>R</v>
      </c>
      <c r="N83" s="17" t="str">
        <f>IF('Score Sheet'!R83="","R",IF('Race results'!$C$32&gt;0,ROUND(AVERAGE('Score Sheet'!$J83:R83),1),ROUND(AVERAGE('Score Sheet'!$I83:R83),1)))</f>
        <v>R</v>
      </c>
      <c r="O83" s="17" t="str">
        <f>IF('Score Sheet'!S83="","R",IF('Race results'!$C$32&gt;0,ROUND(AVERAGE('Score Sheet'!$J83:S83),1),ROUND(AVERAGE('Score Sheet'!$I83:S83),1)))</f>
        <v>R</v>
      </c>
      <c r="P83" s="17" t="str">
        <f>IF('Score Sheet'!T83="","R",IF('Race results'!$C$32&gt;0,ROUND(AVERAGE('Score Sheet'!$J83:T83),1),ROUND(AVERAGE('Score Sheet'!$I83:T83),1)))</f>
        <v>R</v>
      </c>
      <c r="Q83" s="17" t="str">
        <f>IF('Score Sheet'!U83="","R",IF('Race results'!$C$32&gt;0,ROUND(AVERAGE('Score Sheet'!$J83:U83),1),ROUND(AVERAGE('Score Sheet'!$I83:U83),1)))</f>
        <v>R</v>
      </c>
      <c r="R83" s="17" t="str">
        <f>IF('Score Sheet'!V83="","R",IF('Race results'!$C$32&gt;0,ROUND(AVERAGE('Score Sheet'!$J83:V83),1),ROUND(AVERAGE('Score Sheet'!$I83:V83),1)))</f>
        <v>R</v>
      </c>
      <c r="S83" s="17" t="str">
        <f>IF('Score Sheet'!W83="","R",IF('Race results'!$C$32&gt;0,ROUND(AVERAGE('Score Sheet'!$J83:W83),1),ROUND(AVERAGE('Score Sheet'!$I83:W83),1)))</f>
        <v>R</v>
      </c>
      <c r="T83" s="17" t="str">
        <f>IF('Score Sheet'!X83="","R",IF('Race results'!$C$32&gt;0,ROUND(AVERAGE('Score Sheet'!$J83:X83),1),ROUND(AVERAGE('Score Sheet'!$I83:X83),1)))</f>
        <v>R</v>
      </c>
      <c r="U83" s="17" t="str">
        <f>IF('Score Sheet'!Y83="","R",IF('Race results'!$C$32&gt;0,ROUND(AVERAGE('Score Sheet'!$J83:Y83),1),ROUND(AVERAGE('Score Sheet'!$I83:Y83),1)))</f>
        <v>R</v>
      </c>
      <c r="V83" s="17" t="str">
        <f>IF('Score Sheet'!Z83="","R",IF('Race results'!$C$32&gt;0,ROUND(AVERAGE('Score Sheet'!$J83:Z83),1),ROUND(AVERAGE('Score Sheet'!$I83:Z83),1)))</f>
        <v>R</v>
      </c>
      <c r="W83" s="17" t="str">
        <f>IF('Score Sheet'!AA83="","R",IF('Race results'!$C$32&gt;0,ROUND(AVERAGE('Score Sheet'!$J83:AA83),1),ROUND(AVERAGE('Score Sheet'!$I83:AA83),1)))</f>
        <v>R</v>
      </c>
      <c r="X83" s="17" t="str">
        <f>IF('Score Sheet'!AB83="","R",IF('Race results'!$C$32&gt;0,ROUND(AVERAGE('Score Sheet'!$J83:AB83),1),ROUND(AVERAGE('Score Sheet'!$I83:AB83),1)))</f>
        <v>R</v>
      </c>
      <c r="Y83" s="17" t="str">
        <f>IF('Score Sheet'!AC83="","R",IF('Race results'!$C$32&gt;0,ROUND(AVERAGE('Score Sheet'!$J83:AC83),1),ROUND(AVERAGE('Score Sheet'!$I83:AC83),1)))</f>
        <v>R</v>
      </c>
      <c r="Z83" s="17" t="str">
        <f>IF('Score Sheet'!AD83="","R",IF('Race results'!$C$32&gt;0,ROUND(AVERAGE('Score Sheet'!$J83:AD83),1),ROUND(AVERAGE('Score Sheet'!$I83:AD83),1)))</f>
        <v>R</v>
      </c>
      <c r="AA83" s="17" t="str">
        <f>IF('Score Sheet'!AE83="","R",IF('Race results'!$C$32&gt;0,ROUND(AVERAGE('Score Sheet'!$J83:AE83),1),ROUND(AVERAGE('Score Sheet'!$I83:AE83),1)))</f>
        <v>R</v>
      </c>
      <c r="AB83" s="17" t="str">
        <f>IF('Score Sheet'!AF83="","R",IF('Race results'!$C$32&gt;0,ROUND(AVERAGE('Score Sheet'!$J83:AF83),1),ROUND(AVERAGE('Score Sheet'!$I83:AF83),1)))</f>
        <v>R</v>
      </c>
      <c r="AC83" s="17" t="str">
        <f>IF('Score Sheet'!AG83="","R",IF('Race results'!$C$32&gt;0,ROUND(AVERAGE('Score Sheet'!$J83:AG83),1),ROUND(AVERAGE('Score Sheet'!$I83:AG83),1)))</f>
        <v>R</v>
      </c>
      <c r="AD83" s="17" t="str">
        <f>IF('Score Sheet'!AH83="","R",IF('Race results'!$C$32&gt;0,ROUND(AVERAGE('Score Sheet'!$J83:AH83),1),ROUND(AVERAGE('Score Sheet'!$I83:AH83),1)))</f>
        <v>R</v>
      </c>
      <c r="AE83" s="17" t="str">
        <f>IF('Score Sheet'!AI83="","R",IF('Race results'!$C$32&gt;0,ROUND(AVERAGE('Score Sheet'!$J83:AI83),1),ROUND(AVERAGE('Score Sheet'!$I83:AI83),1)))</f>
        <v>R</v>
      </c>
      <c r="AF83" s="17" t="str">
        <f>IF('Score Sheet'!AJ83="","R",IF('Race results'!$C$32&gt;0,ROUND(AVERAGE('Score Sheet'!$J83:AJ83),1),ROUND(AVERAGE('Score Sheet'!$I83:AJ83),1)))</f>
        <v>R</v>
      </c>
      <c r="AG83" s="17" t="str">
        <f>IF('Score Sheet'!AK83="","R",IF('Race results'!$C$32&gt;0,ROUND(AVERAGE('Score Sheet'!$J83:AK83),1),ROUND(AVERAGE('Score Sheet'!$I83:AK83),1)))</f>
        <v>R</v>
      </c>
      <c r="AH83" s="17" t="str">
        <f>IF('Score Sheet'!AL83="","R",IF('Race results'!$C$32&gt;0,ROUND(AVERAGE('Score Sheet'!$J83:AL83),1),ROUND(AVERAGE('Score Sheet'!$I83:AL83),1)))</f>
        <v>R</v>
      </c>
      <c r="AI83" s="17" t="str">
        <f>IF('Score Sheet'!AM83="","R",IF('Race results'!$C$32&gt;0,ROUND(AVERAGE('Score Sheet'!$J83:AM83),1),ROUND(AVERAGE('Score Sheet'!$I83:AM83),1)))</f>
        <v>R</v>
      </c>
      <c r="AJ83" s="17" t="str">
        <f>IF('Score Sheet'!AN83="","R",IF('Race results'!$C$32&gt;0,ROUND(AVERAGE('Score Sheet'!$J83:AN83),1),ROUND(AVERAGE('Score Sheet'!$I83:AN83),1)))</f>
        <v>R</v>
      </c>
      <c r="AK83" s="17" t="str">
        <f>IF('Score Sheet'!AO83="","R",IF('Race results'!$C$32&gt;0,ROUND(AVERAGE('Score Sheet'!$J83:AO83),1),ROUND(AVERAGE('Score Sheet'!$I83:AO83),1)))</f>
        <v>R</v>
      </c>
      <c r="AL83" s="17" t="str">
        <f>IF('Score Sheet'!AP83="","R",IF('Race results'!$C$32&gt;0,ROUND(AVERAGE('Score Sheet'!$J83:AP83),1),ROUND(AVERAGE('Score Sheet'!$I83:AP83),1)))</f>
        <v>R</v>
      </c>
      <c r="AM83" s="17" t="str">
        <f>IF('Score Sheet'!AQ83="","R",IF('Race results'!$C$32&gt;0,ROUND(AVERAGE('Score Sheet'!$J83:AQ83),1),ROUND(AVERAGE('Score Sheet'!$I83:AQ83),1)))</f>
        <v>R</v>
      </c>
      <c r="AN83" s="17" t="str">
        <f>IF('Score Sheet'!AR83="","R",IF('Race results'!$C$32&gt;0,ROUND(AVERAGE('Score Sheet'!$J83:AR83),1),ROUND(AVERAGE('Score Sheet'!$I83:AR83),1)))</f>
        <v>R</v>
      </c>
      <c r="AO83" s="17" t="str">
        <f>IF('Score Sheet'!AS83="","R",IF('Race results'!$C$32&gt;0,ROUND(AVERAGE('Score Sheet'!$J83:AS83),1),ROUND(AVERAGE('Score Sheet'!$I83:AS83),1)))</f>
        <v>R</v>
      </c>
      <c r="AP83" s="17" t="str">
        <f>IF('Score Sheet'!AT83="","R",IF('Race results'!$C$32&gt;0,ROUND(AVERAGE('Score Sheet'!$J83:AT83),1),ROUND(AVERAGE('Score Sheet'!$I83:AT83),1)))</f>
        <v>R</v>
      </c>
      <c r="AQ83" s="17" t="str">
        <f>IF('Score Sheet'!AU83="","R",IF('Race results'!$C$32&gt;0,ROUND(AVERAGE('Score Sheet'!$J83:AU83),1),ROUND(AVERAGE('Score Sheet'!$I83:AU83),1)))</f>
        <v>R</v>
      </c>
      <c r="AR83" s="17" t="str">
        <f>IF('Score Sheet'!AV83="","R",IF('Race results'!$C$32&gt;0,ROUND(AVERAGE('Score Sheet'!$J83:AV83),1),ROUND(AVERAGE('Score Sheet'!$I83:AV83),1)))</f>
        <v>R</v>
      </c>
      <c r="AT83" s="62" t="str">
        <f t="shared" si="42"/>
        <v/>
      </c>
      <c r="AU83" s="17" t="str">
        <f>IF(C83="","",IF('Race results'!$C$7&lt;1, "E", IF('Race results'!$C$32&gt;0,IF(COUNT(AY83:CL83)&lt;1,"R",ROUND(AVERAGE(AY83:CL83),1)),IF(COUNT(AX83:CL83)&lt;1,"R",ROUND(AVERAGE(AX83:CL83),1)))))</f>
        <v/>
      </c>
      <c r="AV83" s="12"/>
      <c r="AX83" s="12" t="str">
        <f t="shared" si="43"/>
        <v/>
      </c>
      <c r="AY83" s="12" t="str">
        <f t="shared" si="44"/>
        <v/>
      </c>
      <c r="AZ83" s="12" t="str">
        <f t="shared" si="45"/>
        <v/>
      </c>
      <c r="BA83" s="12" t="str">
        <f t="shared" si="46"/>
        <v/>
      </c>
      <c r="BB83" s="12" t="str">
        <f t="shared" si="47"/>
        <v/>
      </c>
      <c r="BC83" s="12" t="str">
        <f t="shared" si="48"/>
        <v/>
      </c>
      <c r="BD83" s="12" t="str">
        <f t="shared" si="49"/>
        <v/>
      </c>
      <c r="BE83" s="12" t="str">
        <f t="shared" si="50"/>
        <v/>
      </c>
      <c r="BF83" s="12" t="str">
        <f t="shared" si="51"/>
        <v/>
      </c>
      <c r="BG83" s="12" t="str">
        <f t="shared" si="52"/>
        <v/>
      </c>
      <c r="BH83" s="12" t="str">
        <f t="shared" si="53"/>
        <v/>
      </c>
      <c r="BI83" s="12" t="str">
        <f t="shared" si="54"/>
        <v/>
      </c>
      <c r="BJ83" s="12" t="str">
        <f t="shared" si="55"/>
        <v/>
      </c>
      <c r="BK83" s="12" t="str">
        <f t="shared" si="56"/>
        <v/>
      </c>
      <c r="BL83" s="12" t="str">
        <f t="shared" si="57"/>
        <v/>
      </c>
      <c r="BM83" s="12" t="str">
        <f t="shared" si="58"/>
        <v/>
      </c>
      <c r="BN83" s="12" t="str">
        <f t="shared" si="59"/>
        <v/>
      </c>
      <c r="BO83" s="12" t="str">
        <f t="shared" si="60"/>
        <v/>
      </c>
      <c r="BP83" s="12" t="str">
        <f t="shared" si="61"/>
        <v/>
      </c>
      <c r="BQ83" s="12" t="str">
        <f t="shared" si="62"/>
        <v/>
      </c>
      <c r="BR83" s="12" t="str">
        <f t="shared" si="63"/>
        <v/>
      </c>
      <c r="BS83" s="12" t="str">
        <f t="shared" si="64"/>
        <v/>
      </c>
      <c r="BT83" s="12" t="str">
        <f t="shared" si="65"/>
        <v/>
      </c>
      <c r="BU83" s="12" t="str">
        <f t="shared" si="66"/>
        <v/>
      </c>
      <c r="BV83" s="12" t="str">
        <f t="shared" si="67"/>
        <v/>
      </c>
      <c r="BW83" s="12" t="str">
        <f t="shared" si="68"/>
        <v/>
      </c>
      <c r="BX83" s="12" t="str">
        <f t="shared" si="69"/>
        <v/>
      </c>
      <c r="BY83" s="12" t="str">
        <f t="shared" si="70"/>
        <v/>
      </c>
      <c r="BZ83" s="12" t="str">
        <f t="shared" si="71"/>
        <v/>
      </c>
      <c r="CA83" s="12" t="str">
        <f t="shared" si="72"/>
        <v/>
      </c>
      <c r="CB83" s="12" t="str">
        <f t="shared" si="73"/>
        <v/>
      </c>
      <c r="CC83" s="12" t="str">
        <f t="shared" si="74"/>
        <v/>
      </c>
      <c r="CD83" s="12" t="str">
        <f t="shared" si="75"/>
        <v/>
      </c>
      <c r="CE83" s="12" t="str">
        <f t="shared" si="76"/>
        <v/>
      </c>
      <c r="CF83" s="12" t="str">
        <f t="shared" si="77"/>
        <v/>
      </c>
      <c r="CG83" s="12" t="str">
        <f t="shared" si="78"/>
        <v/>
      </c>
      <c r="CH83" s="12" t="str">
        <f t="shared" si="79"/>
        <v/>
      </c>
      <c r="CI83" s="12" t="str">
        <f t="shared" si="80"/>
        <v/>
      </c>
      <c r="CJ83" s="12" t="str">
        <f t="shared" si="81"/>
        <v/>
      </c>
      <c r="CK83" s="12" t="str">
        <f t="shared" si="82"/>
        <v/>
      </c>
      <c r="CL83" s="12" t="str">
        <f t="shared" si="83"/>
        <v/>
      </c>
    </row>
    <row r="84" spans="2:90">
      <c r="B84" s="12">
        <v>75</v>
      </c>
      <c r="C84" s="62" t="str">
        <f>IF('Score Sheet'!C84="","",'Score Sheet'!C84)</f>
        <v/>
      </c>
      <c r="D84" s="12" t="str">
        <f>'Race results'!$F$159</f>
        <v>DAFT!</v>
      </c>
      <c r="E84" s="12" t="str">
        <f>'Race results'!$F$159</f>
        <v>DAFT!</v>
      </c>
      <c r="F84" s="17" t="str">
        <f>IF('Score Sheet'!J84="","R",IF('Race results'!$C$32&gt;0,'Race results'!$F$159,ROUND(AVERAGE('Score Sheet'!$I84:J84),1)))</f>
        <v>R</v>
      </c>
      <c r="G84" s="17" t="str">
        <f>IF('Score Sheet'!K84="","R",IF('Race results'!$C$32&gt;0,ROUND(AVERAGE('Score Sheet'!$J84:K84),1),ROUND(AVERAGE('Score Sheet'!$I84:K84),1)))</f>
        <v>R</v>
      </c>
      <c r="H84" s="17" t="str">
        <f>IF('Score Sheet'!L84="","R",IF('Race results'!$C$32&gt;0,ROUND(AVERAGE('Score Sheet'!$J84:L84),1),ROUND(AVERAGE('Score Sheet'!$I84:L84),1)))</f>
        <v>R</v>
      </c>
      <c r="I84" s="17" t="str">
        <f>IF('Score Sheet'!M84="","R",IF('Race results'!$C$32&gt;0,ROUND(AVERAGE('Score Sheet'!$J84:M84),1),ROUND(AVERAGE('Score Sheet'!$I84:M84),1)))</f>
        <v>R</v>
      </c>
      <c r="J84" s="17" t="str">
        <f>IF('Score Sheet'!N84="","R",IF('Race results'!$C$32&gt;0,ROUND(AVERAGE('Score Sheet'!$J84:N84),1),ROUND(AVERAGE('Score Sheet'!$I84:N84),1)))</f>
        <v>R</v>
      </c>
      <c r="K84" s="17" t="str">
        <f>IF('Score Sheet'!O84="","R",IF('Race results'!$C$32&gt;0,ROUND(AVERAGE('Score Sheet'!$J84:O84),1),ROUND(AVERAGE('Score Sheet'!$I84:O84),1)))</f>
        <v>R</v>
      </c>
      <c r="L84" s="17" t="str">
        <f>IF('Score Sheet'!P84="","R",IF('Race results'!$C$32&gt;0,ROUND(AVERAGE('Score Sheet'!$J84:P84),1),ROUND(AVERAGE('Score Sheet'!$I84:P84),1)))</f>
        <v>R</v>
      </c>
      <c r="M84" s="17" t="str">
        <f>IF('Score Sheet'!Q84="","R",IF('Race results'!$C$32&gt;0,ROUND(AVERAGE('Score Sheet'!$J84:Q84),1),ROUND(AVERAGE('Score Sheet'!$I84:Q84),1)))</f>
        <v>R</v>
      </c>
      <c r="N84" s="17" t="str">
        <f>IF('Score Sheet'!R84="","R",IF('Race results'!$C$32&gt;0,ROUND(AVERAGE('Score Sheet'!$J84:R84),1),ROUND(AVERAGE('Score Sheet'!$I84:R84),1)))</f>
        <v>R</v>
      </c>
      <c r="O84" s="17" t="str">
        <f>IF('Score Sheet'!S84="","R",IF('Race results'!$C$32&gt;0,ROUND(AVERAGE('Score Sheet'!$J84:S84),1),ROUND(AVERAGE('Score Sheet'!$I84:S84),1)))</f>
        <v>R</v>
      </c>
      <c r="P84" s="17" t="str">
        <f>IF('Score Sheet'!T84="","R",IF('Race results'!$C$32&gt;0,ROUND(AVERAGE('Score Sheet'!$J84:T84),1),ROUND(AVERAGE('Score Sheet'!$I84:T84),1)))</f>
        <v>R</v>
      </c>
      <c r="Q84" s="17" t="str">
        <f>IF('Score Sheet'!U84="","R",IF('Race results'!$C$32&gt;0,ROUND(AVERAGE('Score Sheet'!$J84:U84),1),ROUND(AVERAGE('Score Sheet'!$I84:U84),1)))</f>
        <v>R</v>
      </c>
      <c r="R84" s="17" t="str">
        <f>IF('Score Sheet'!V84="","R",IF('Race results'!$C$32&gt;0,ROUND(AVERAGE('Score Sheet'!$J84:V84),1),ROUND(AVERAGE('Score Sheet'!$I84:V84),1)))</f>
        <v>R</v>
      </c>
      <c r="S84" s="17" t="str">
        <f>IF('Score Sheet'!W84="","R",IF('Race results'!$C$32&gt;0,ROUND(AVERAGE('Score Sheet'!$J84:W84),1),ROUND(AVERAGE('Score Sheet'!$I84:W84),1)))</f>
        <v>R</v>
      </c>
      <c r="T84" s="17" t="str">
        <f>IF('Score Sheet'!X84="","R",IF('Race results'!$C$32&gt;0,ROUND(AVERAGE('Score Sheet'!$J84:X84),1),ROUND(AVERAGE('Score Sheet'!$I84:X84),1)))</f>
        <v>R</v>
      </c>
      <c r="U84" s="17" t="str">
        <f>IF('Score Sheet'!Y84="","R",IF('Race results'!$C$32&gt;0,ROUND(AVERAGE('Score Sheet'!$J84:Y84),1),ROUND(AVERAGE('Score Sheet'!$I84:Y84),1)))</f>
        <v>R</v>
      </c>
      <c r="V84" s="17" t="str">
        <f>IF('Score Sheet'!Z84="","R",IF('Race results'!$C$32&gt;0,ROUND(AVERAGE('Score Sheet'!$J84:Z84),1),ROUND(AVERAGE('Score Sheet'!$I84:Z84),1)))</f>
        <v>R</v>
      </c>
      <c r="W84" s="17" t="str">
        <f>IF('Score Sheet'!AA84="","R",IF('Race results'!$C$32&gt;0,ROUND(AVERAGE('Score Sheet'!$J84:AA84),1),ROUND(AVERAGE('Score Sheet'!$I84:AA84),1)))</f>
        <v>R</v>
      </c>
      <c r="X84" s="17" t="str">
        <f>IF('Score Sheet'!AB84="","R",IF('Race results'!$C$32&gt;0,ROUND(AVERAGE('Score Sheet'!$J84:AB84),1),ROUND(AVERAGE('Score Sheet'!$I84:AB84),1)))</f>
        <v>R</v>
      </c>
      <c r="Y84" s="17" t="str">
        <f>IF('Score Sheet'!AC84="","R",IF('Race results'!$C$32&gt;0,ROUND(AVERAGE('Score Sheet'!$J84:AC84),1),ROUND(AVERAGE('Score Sheet'!$I84:AC84),1)))</f>
        <v>R</v>
      </c>
      <c r="Z84" s="17" t="str">
        <f>IF('Score Sheet'!AD84="","R",IF('Race results'!$C$32&gt;0,ROUND(AVERAGE('Score Sheet'!$J84:AD84),1),ROUND(AVERAGE('Score Sheet'!$I84:AD84),1)))</f>
        <v>R</v>
      </c>
      <c r="AA84" s="17" t="str">
        <f>IF('Score Sheet'!AE84="","R",IF('Race results'!$C$32&gt;0,ROUND(AVERAGE('Score Sheet'!$J84:AE84),1),ROUND(AVERAGE('Score Sheet'!$I84:AE84),1)))</f>
        <v>R</v>
      </c>
      <c r="AB84" s="17" t="str">
        <f>IF('Score Sheet'!AF84="","R",IF('Race results'!$C$32&gt;0,ROUND(AVERAGE('Score Sheet'!$J84:AF84),1),ROUND(AVERAGE('Score Sheet'!$I84:AF84),1)))</f>
        <v>R</v>
      </c>
      <c r="AC84" s="17" t="str">
        <f>IF('Score Sheet'!AG84="","R",IF('Race results'!$C$32&gt;0,ROUND(AVERAGE('Score Sheet'!$J84:AG84),1),ROUND(AVERAGE('Score Sheet'!$I84:AG84),1)))</f>
        <v>R</v>
      </c>
      <c r="AD84" s="17" t="str">
        <f>IF('Score Sheet'!AH84="","R",IF('Race results'!$C$32&gt;0,ROUND(AVERAGE('Score Sheet'!$J84:AH84),1),ROUND(AVERAGE('Score Sheet'!$I84:AH84),1)))</f>
        <v>R</v>
      </c>
      <c r="AE84" s="17" t="str">
        <f>IF('Score Sheet'!AI84="","R",IF('Race results'!$C$32&gt;0,ROUND(AVERAGE('Score Sheet'!$J84:AI84),1),ROUND(AVERAGE('Score Sheet'!$I84:AI84),1)))</f>
        <v>R</v>
      </c>
      <c r="AF84" s="17" t="str">
        <f>IF('Score Sheet'!AJ84="","R",IF('Race results'!$C$32&gt;0,ROUND(AVERAGE('Score Sheet'!$J84:AJ84),1),ROUND(AVERAGE('Score Sheet'!$I84:AJ84),1)))</f>
        <v>R</v>
      </c>
      <c r="AG84" s="17" t="str">
        <f>IF('Score Sheet'!AK84="","R",IF('Race results'!$C$32&gt;0,ROUND(AVERAGE('Score Sheet'!$J84:AK84),1),ROUND(AVERAGE('Score Sheet'!$I84:AK84),1)))</f>
        <v>R</v>
      </c>
      <c r="AH84" s="17" t="str">
        <f>IF('Score Sheet'!AL84="","R",IF('Race results'!$C$32&gt;0,ROUND(AVERAGE('Score Sheet'!$J84:AL84),1),ROUND(AVERAGE('Score Sheet'!$I84:AL84),1)))</f>
        <v>R</v>
      </c>
      <c r="AI84" s="17" t="str">
        <f>IF('Score Sheet'!AM84="","R",IF('Race results'!$C$32&gt;0,ROUND(AVERAGE('Score Sheet'!$J84:AM84),1),ROUND(AVERAGE('Score Sheet'!$I84:AM84),1)))</f>
        <v>R</v>
      </c>
      <c r="AJ84" s="17" t="str">
        <f>IF('Score Sheet'!AN84="","R",IF('Race results'!$C$32&gt;0,ROUND(AVERAGE('Score Sheet'!$J84:AN84),1),ROUND(AVERAGE('Score Sheet'!$I84:AN84),1)))</f>
        <v>R</v>
      </c>
      <c r="AK84" s="17" t="str">
        <f>IF('Score Sheet'!AO84="","R",IF('Race results'!$C$32&gt;0,ROUND(AVERAGE('Score Sheet'!$J84:AO84),1),ROUND(AVERAGE('Score Sheet'!$I84:AO84),1)))</f>
        <v>R</v>
      </c>
      <c r="AL84" s="17" t="str">
        <f>IF('Score Sheet'!AP84="","R",IF('Race results'!$C$32&gt;0,ROUND(AVERAGE('Score Sheet'!$J84:AP84),1),ROUND(AVERAGE('Score Sheet'!$I84:AP84),1)))</f>
        <v>R</v>
      </c>
      <c r="AM84" s="17" t="str">
        <f>IF('Score Sheet'!AQ84="","R",IF('Race results'!$C$32&gt;0,ROUND(AVERAGE('Score Sheet'!$J84:AQ84),1),ROUND(AVERAGE('Score Sheet'!$I84:AQ84),1)))</f>
        <v>R</v>
      </c>
      <c r="AN84" s="17" t="str">
        <f>IF('Score Sheet'!AR84="","R",IF('Race results'!$C$32&gt;0,ROUND(AVERAGE('Score Sheet'!$J84:AR84),1),ROUND(AVERAGE('Score Sheet'!$I84:AR84),1)))</f>
        <v>R</v>
      </c>
      <c r="AO84" s="17" t="str">
        <f>IF('Score Sheet'!AS84="","R",IF('Race results'!$C$32&gt;0,ROUND(AVERAGE('Score Sheet'!$J84:AS84),1),ROUND(AVERAGE('Score Sheet'!$I84:AS84),1)))</f>
        <v>R</v>
      </c>
      <c r="AP84" s="17" t="str">
        <f>IF('Score Sheet'!AT84="","R",IF('Race results'!$C$32&gt;0,ROUND(AVERAGE('Score Sheet'!$J84:AT84),1),ROUND(AVERAGE('Score Sheet'!$I84:AT84),1)))</f>
        <v>R</v>
      </c>
      <c r="AQ84" s="17" t="str">
        <f>IF('Score Sheet'!AU84="","R",IF('Race results'!$C$32&gt;0,ROUND(AVERAGE('Score Sheet'!$J84:AU84),1),ROUND(AVERAGE('Score Sheet'!$I84:AU84),1)))</f>
        <v>R</v>
      </c>
      <c r="AR84" s="17" t="str">
        <f>IF('Score Sheet'!AV84="","R",IF('Race results'!$C$32&gt;0,ROUND(AVERAGE('Score Sheet'!$J84:AV84),1),ROUND(AVERAGE('Score Sheet'!$I84:AV84),1)))</f>
        <v>R</v>
      </c>
      <c r="AT84" s="62" t="str">
        <f t="shared" si="42"/>
        <v/>
      </c>
      <c r="AU84" s="17" t="str">
        <f>IF(C84="","",IF('Race results'!$C$7&lt;1, "E", IF('Race results'!$C$32&gt;0,IF(COUNT(AY84:CL84)&lt;1,"R",ROUND(AVERAGE(AY84:CL84),1)),IF(COUNT(AX84:CL84)&lt;1,"R",ROUND(AVERAGE(AX84:CL84),1)))))</f>
        <v/>
      </c>
      <c r="AV84" s="12"/>
      <c r="AX84" s="12" t="str">
        <f t="shared" si="43"/>
        <v/>
      </c>
      <c r="AY84" s="12" t="str">
        <f t="shared" si="44"/>
        <v/>
      </c>
      <c r="AZ84" s="12" t="str">
        <f t="shared" si="45"/>
        <v/>
      </c>
      <c r="BA84" s="12" t="str">
        <f t="shared" si="46"/>
        <v/>
      </c>
      <c r="BB84" s="12" t="str">
        <f t="shared" si="47"/>
        <v/>
      </c>
      <c r="BC84" s="12" t="str">
        <f t="shared" si="48"/>
        <v/>
      </c>
      <c r="BD84" s="12" t="str">
        <f t="shared" si="49"/>
        <v/>
      </c>
      <c r="BE84" s="12" t="str">
        <f t="shared" si="50"/>
        <v/>
      </c>
      <c r="BF84" s="12" t="str">
        <f t="shared" si="51"/>
        <v/>
      </c>
      <c r="BG84" s="12" t="str">
        <f t="shared" si="52"/>
        <v/>
      </c>
      <c r="BH84" s="12" t="str">
        <f t="shared" si="53"/>
        <v/>
      </c>
      <c r="BI84" s="12" t="str">
        <f t="shared" si="54"/>
        <v/>
      </c>
      <c r="BJ84" s="12" t="str">
        <f t="shared" si="55"/>
        <v/>
      </c>
      <c r="BK84" s="12" t="str">
        <f t="shared" si="56"/>
        <v/>
      </c>
      <c r="BL84" s="12" t="str">
        <f t="shared" si="57"/>
        <v/>
      </c>
      <c r="BM84" s="12" t="str">
        <f t="shared" si="58"/>
        <v/>
      </c>
      <c r="BN84" s="12" t="str">
        <f t="shared" si="59"/>
        <v/>
      </c>
      <c r="BO84" s="12" t="str">
        <f t="shared" si="60"/>
        <v/>
      </c>
      <c r="BP84" s="12" t="str">
        <f t="shared" si="61"/>
        <v/>
      </c>
      <c r="BQ84" s="12" t="str">
        <f t="shared" si="62"/>
        <v/>
      </c>
      <c r="BR84" s="12" t="str">
        <f t="shared" si="63"/>
        <v/>
      </c>
      <c r="BS84" s="12" t="str">
        <f t="shared" si="64"/>
        <v/>
      </c>
      <c r="BT84" s="12" t="str">
        <f t="shared" si="65"/>
        <v/>
      </c>
      <c r="BU84" s="12" t="str">
        <f t="shared" si="66"/>
        <v/>
      </c>
      <c r="BV84" s="12" t="str">
        <f t="shared" si="67"/>
        <v/>
      </c>
      <c r="BW84" s="12" t="str">
        <f t="shared" si="68"/>
        <v/>
      </c>
      <c r="BX84" s="12" t="str">
        <f t="shared" si="69"/>
        <v/>
      </c>
      <c r="BY84" s="12" t="str">
        <f t="shared" si="70"/>
        <v/>
      </c>
      <c r="BZ84" s="12" t="str">
        <f t="shared" si="71"/>
        <v/>
      </c>
      <c r="CA84" s="12" t="str">
        <f t="shared" si="72"/>
        <v/>
      </c>
      <c r="CB84" s="12" t="str">
        <f t="shared" si="73"/>
        <v/>
      </c>
      <c r="CC84" s="12" t="str">
        <f t="shared" si="74"/>
        <v/>
      </c>
      <c r="CD84" s="12" t="str">
        <f t="shared" si="75"/>
        <v/>
      </c>
      <c r="CE84" s="12" t="str">
        <f t="shared" si="76"/>
        <v/>
      </c>
      <c r="CF84" s="12" t="str">
        <f t="shared" si="77"/>
        <v/>
      </c>
      <c r="CG84" s="12" t="str">
        <f t="shared" si="78"/>
        <v/>
      </c>
      <c r="CH84" s="12" t="str">
        <f t="shared" si="79"/>
        <v/>
      </c>
      <c r="CI84" s="12" t="str">
        <f t="shared" si="80"/>
        <v/>
      </c>
      <c r="CJ84" s="12" t="str">
        <f t="shared" si="81"/>
        <v/>
      </c>
      <c r="CK84" s="12" t="str">
        <f t="shared" si="82"/>
        <v/>
      </c>
      <c r="CL84" s="12" t="str">
        <f t="shared" si="83"/>
        <v/>
      </c>
    </row>
    <row r="85" spans="2:90">
      <c r="B85" s="12">
        <v>76</v>
      </c>
      <c r="C85" s="62" t="str">
        <f>IF('Score Sheet'!C85="","",'Score Sheet'!C85)</f>
        <v/>
      </c>
      <c r="D85" s="12" t="str">
        <f>'Race results'!$F$159</f>
        <v>DAFT!</v>
      </c>
      <c r="E85" s="12" t="str">
        <f>'Race results'!$F$159</f>
        <v>DAFT!</v>
      </c>
      <c r="F85" s="17" t="str">
        <f>IF('Score Sheet'!J85="","R",IF('Race results'!$C$32&gt;0,'Race results'!$F$159,ROUND(AVERAGE('Score Sheet'!$I85:J85),1)))</f>
        <v>R</v>
      </c>
      <c r="G85" s="17" t="str">
        <f>IF('Score Sheet'!K85="","R",IF('Race results'!$C$32&gt;0,ROUND(AVERAGE('Score Sheet'!$J85:K85),1),ROUND(AVERAGE('Score Sheet'!$I85:K85),1)))</f>
        <v>R</v>
      </c>
      <c r="H85" s="17" t="str">
        <f>IF('Score Sheet'!L85="","R",IF('Race results'!$C$32&gt;0,ROUND(AVERAGE('Score Sheet'!$J85:L85),1),ROUND(AVERAGE('Score Sheet'!$I85:L85),1)))</f>
        <v>R</v>
      </c>
      <c r="I85" s="17" t="str">
        <f>IF('Score Sheet'!M85="","R",IF('Race results'!$C$32&gt;0,ROUND(AVERAGE('Score Sheet'!$J85:M85),1),ROUND(AVERAGE('Score Sheet'!$I85:M85),1)))</f>
        <v>R</v>
      </c>
      <c r="J85" s="17" t="str">
        <f>IF('Score Sheet'!N85="","R",IF('Race results'!$C$32&gt;0,ROUND(AVERAGE('Score Sheet'!$J85:N85),1),ROUND(AVERAGE('Score Sheet'!$I85:N85),1)))</f>
        <v>R</v>
      </c>
      <c r="K85" s="17" t="str">
        <f>IF('Score Sheet'!O85="","R",IF('Race results'!$C$32&gt;0,ROUND(AVERAGE('Score Sheet'!$J85:O85),1),ROUND(AVERAGE('Score Sheet'!$I85:O85),1)))</f>
        <v>R</v>
      </c>
      <c r="L85" s="17" t="str">
        <f>IF('Score Sheet'!P85="","R",IF('Race results'!$C$32&gt;0,ROUND(AVERAGE('Score Sheet'!$J85:P85),1),ROUND(AVERAGE('Score Sheet'!$I85:P85),1)))</f>
        <v>R</v>
      </c>
      <c r="M85" s="17" t="str">
        <f>IF('Score Sheet'!Q85="","R",IF('Race results'!$C$32&gt;0,ROUND(AVERAGE('Score Sheet'!$J85:Q85),1),ROUND(AVERAGE('Score Sheet'!$I85:Q85),1)))</f>
        <v>R</v>
      </c>
      <c r="N85" s="17" t="str">
        <f>IF('Score Sheet'!R85="","R",IF('Race results'!$C$32&gt;0,ROUND(AVERAGE('Score Sheet'!$J85:R85),1),ROUND(AVERAGE('Score Sheet'!$I85:R85),1)))</f>
        <v>R</v>
      </c>
      <c r="O85" s="17" t="str">
        <f>IF('Score Sheet'!S85="","R",IF('Race results'!$C$32&gt;0,ROUND(AVERAGE('Score Sheet'!$J85:S85),1),ROUND(AVERAGE('Score Sheet'!$I85:S85),1)))</f>
        <v>R</v>
      </c>
      <c r="P85" s="17" t="str">
        <f>IF('Score Sheet'!T85="","R",IF('Race results'!$C$32&gt;0,ROUND(AVERAGE('Score Sheet'!$J85:T85),1),ROUND(AVERAGE('Score Sheet'!$I85:T85),1)))</f>
        <v>R</v>
      </c>
      <c r="Q85" s="17" t="str">
        <f>IF('Score Sheet'!U85="","R",IF('Race results'!$C$32&gt;0,ROUND(AVERAGE('Score Sheet'!$J85:U85),1),ROUND(AVERAGE('Score Sheet'!$I85:U85),1)))</f>
        <v>R</v>
      </c>
      <c r="R85" s="17" t="str">
        <f>IF('Score Sheet'!V85="","R",IF('Race results'!$C$32&gt;0,ROUND(AVERAGE('Score Sheet'!$J85:V85),1),ROUND(AVERAGE('Score Sheet'!$I85:V85),1)))</f>
        <v>R</v>
      </c>
      <c r="S85" s="17" t="str">
        <f>IF('Score Sheet'!W85="","R",IF('Race results'!$C$32&gt;0,ROUND(AVERAGE('Score Sheet'!$J85:W85),1),ROUND(AVERAGE('Score Sheet'!$I85:W85),1)))</f>
        <v>R</v>
      </c>
      <c r="T85" s="17" t="str">
        <f>IF('Score Sheet'!X85="","R",IF('Race results'!$C$32&gt;0,ROUND(AVERAGE('Score Sheet'!$J85:X85),1),ROUND(AVERAGE('Score Sheet'!$I85:X85),1)))</f>
        <v>R</v>
      </c>
      <c r="U85" s="17" t="str">
        <f>IF('Score Sheet'!Y85="","R",IF('Race results'!$C$32&gt;0,ROUND(AVERAGE('Score Sheet'!$J85:Y85),1),ROUND(AVERAGE('Score Sheet'!$I85:Y85),1)))</f>
        <v>R</v>
      </c>
      <c r="V85" s="17" t="str">
        <f>IF('Score Sheet'!Z85="","R",IF('Race results'!$C$32&gt;0,ROUND(AVERAGE('Score Sheet'!$J85:Z85),1),ROUND(AVERAGE('Score Sheet'!$I85:Z85),1)))</f>
        <v>R</v>
      </c>
      <c r="W85" s="17" t="str">
        <f>IF('Score Sheet'!AA85="","R",IF('Race results'!$C$32&gt;0,ROUND(AVERAGE('Score Sheet'!$J85:AA85),1),ROUND(AVERAGE('Score Sheet'!$I85:AA85),1)))</f>
        <v>R</v>
      </c>
      <c r="X85" s="17" t="str">
        <f>IF('Score Sheet'!AB85="","R",IF('Race results'!$C$32&gt;0,ROUND(AVERAGE('Score Sheet'!$J85:AB85),1),ROUND(AVERAGE('Score Sheet'!$I85:AB85),1)))</f>
        <v>R</v>
      </c>
      <c r="Y85" s="17" t="str">
        <f>IF('Score Sheet'!AC85="","R",IF('Race results'!$C$32&gt;0,ROUND(AVERAGE('Score Sheet'!$J85:AC85),1),ROUND(AVERAGE('Score Sheet'!$I85:AC85),1)))</f>
        <v>R</v>
      </c>
      <c r="Z85" s="17" t="str">
        <f>IF('Score Sheet'!AD85="","R",IF('Race results'!$C$32&gt;0,ROUND(AVERAGE('Score Sheet'!$J85:AD85),1),ROUND(AVERAGE('Score Sheet'!$I85:AD85),1)))</f>
        <v>R</v>
      </c>
      <c r="AA85" s="17" t="str">
        <f>IF('Score Sheet'!AE85="","R",IF('Race results'!$C$32&gt;0,ROUND(AVERAGE('Score Sheet'!$J85:AE85),1),ROUND(AVERAGE('Score Sheet'!$I85:AE85),1)))</f>
        <v>R</v>
      </c>
      <c r="AB85" s="17" t="str">
        <f>IF('Score Sheet'!AF85="","R",IF('Race results'!$C$32&gt;0,ROUND(AVERAGE('Score Sheet'!$J85:AF85),1),ROUND(AVERAGE('Score Sheet'!$I85:AF85),1)))</f>
        <v>R</v>
      </c>
      <c r="AC85" s="17" t="str">
        <f>IF('Score Sheet'!AG85="","R",IF('Race results'!$C$32&gt;0,ROUND(AVERAGE('Score Sheet'!$J85:AG85),1),ROUND(AVERAGE('Score Sheet'!$I85:AG85),1)))</f>
        <v>R</v>
      </c>
      <c r="AD85" s="17" t="str">
        <f>IF('Score Sheet'!AH85="","R",IF('Race results'!$C$32&gt;0,ROUND(AVERAGE('Score Sheet'!$J85:AH85),1),ROUND(AVERAGE('Score Sheet'!$I85:AH85),1)))</f>
        <v>R</v>
      </c>
      <c r="AE85" s="17" t="str">
        <f>IF('Score Sheet'!AI85="","R",IF('Race results'!$C$32&gt;0,ROUND(AVERAGE('Score Sheet'!$J85:AI85),1),ROUND(AVERAGE('Score Sheet'!$I85:AI85),1)))</f>
        <v>R</v>
      </c>
      <c r="AF85" s="17" t="str">
        <f>IF('Score Sheet'!AJ85="","R",IF('Race results'!$C$32&gt;0,ROUND(AVERAGE('Score Sheet'!$J85:AJ85),1),ROUND(AVERAGE('Score Sheet'!$I85:AJ85),1)))</f>
        <v>R</v>
      </c>
      <c r="AG85" s="17" t="str">
        <f>IF('Score Sheet'!AK85="","R",IF('Race results'!$C$32&gt;0,ROUND(AVERAGE('Score Sheet'!$J85:AK85),1),ROUND(AVERAGE('Score Sheet'!$I85:AK85),1)))</f>
        <v>R</v>
      </c>
      <c r="AH85" s="17" t="str">
        <f>IF('Score Sheet'!AL85="","R",IF('Race results'!$C$32&gt;0,ROUND(AVERAGE('Score Sheet'!$J85:AL85),1),ROUND(AVERAGE('Score Sheet'!$I85:AL85),1)))</f>
        <v>R</v>
      </c>
      <c r="AI85" s="17" t="str">
        <f>IF('Score Sheet'!AM85="","R",IF('Race results'!$C$32&gt;0,ROUND(AVERAGE('Score Sheet'!$J85:AM85),1),ROUND(AVERAGE('Score Sheet'!$I85:AM85),1)))</f>
        <v>R</v>
      </c>
      <c r="AJ85" s="17" t="str">
        <f>IF('Score Sheet'!AN85="","R",IF('Race results'!$C$32&gt;0,ROUND(AVERAGE('Score Sheet'!$J85:AN85),1),ROUND(AVERAGE('Score Sheet'!$I85:AN85),1)))</f>
        <v>R</v>
      </c>
      <c r="AK85" s="17" t="str">
        <f>IF('Score Sheet'!AO85="","R",IF('Race results'!$C$32&gt;0,ROUND(AVERAGE('Score Sheet'!$J85:AO85),1),ROUND(AVERAGE('Score Sheet'!$I85:AO85),1)))</f>
        <v>R</v>
      </c>
      <c r="AL85" s="17" t="str">
        <f>IF('Score Sheet'!AP85="","R",IF('Race results'!$C$32&gt;0,ROUND(AVERAGE('Score Sheet'!$J85:AP85),1),ROUND(AVERAGE('Score Sheet'!$I85:AP85),1)))</f>
        <v>R</v>
      </c>
      <c r="AM85" s="17" t="str">
        <f>IF('Score Sheet'!AQ85="","R",IF('Race results'!$C$32&gt;0,ROUND(AVERAGE('Score Sheet'!$J85:AQ85),1),ROUND(AVERAGE('Score Sheet'!$I85:AQ85),1)))</f>
        <v>R</v>
      </c>
      <c r="AN85" s="17" t="str">
        <f>IF('Score Sheet'!AR85="","R",IF('Race results'!$C$32&gt;0,ROUND(AVERAGE('Score Sheet'!$J85:AR85),1),ROUND(AVERAGE('Score Sheet'!$I85:AR85),1)))</f>
        <v>R</v>
      </c>
      <c r="AO85" s="17" t="str">
        <f>IF('Score Sheet'!AS85="","R",IF('Race results'!$C$32&gt;0,ROUND(AVERAGE('Score Sheet'!$J85:AS85),1),ROUND(AVERAGE('Score Sheet'!$I85:AS85),1)))</f>
        <v>R</v>
      </c>
      <c r="AP85" s="17" t="str">
        <f>IF('Score Sheet'!AT85="","R",IF('Race results'!$C$32&gt;0,ROUND(AVERAGE('Score Sheet'!$J85:AT85),1),ROUND(AVERAGE('Score Sheet'!$I85:AT85),1)))</f>
        <v>R</v>
      </c>
      <c r="AQ85" s="17" t="str">
        <f>IF('Score Sheet'!AU85="","R",IF('Race results'!$C$32&gt;0,ROUND(AVERAGE('Score Sheet'!$J85:AU85),1),ROUND(AVERAGE('Score Sheet'!$I85:AU85),1)))</f>
        <v>R</v>
      </c>
      <c r="AR85" s="17" t="str">
        <f>IF('Score Sheet'!AV85="","R",IF('Race results'!$C$32&gt;0,ROUND(AVERAGE('Score Sheet'!$J85:AV85),1),ROUND(AVERAGE('Score Sheet'!$I85:AV85),1)))</f>
        <v>R</v>
      </c>
      <c r="AT85" s="62" t="str">
        <f t="shared" si="42"/>
        <v/>
      </c>
      <c r="AU85" s="17" t="str">
        <f>IF(C85="","",IF('Race results'!$C$7&lt;1, "E", IF('Race results'!$C$32&gt;0,IF(COUNT(AY85:CL85)&lt;1,"R",ROUND(AVERAGE(AY85:CL85),1)),IF(COUNT(AX85:CL85)&lt;1,"R",ROUND(AVERAGE(AX85:CL85),1)))))</f>
        <v/>
      </c>
      <c r="AV85" s="12"/>
      <c r="AX85" s="12" t="str">
        <f t="shared" si="43"/>
        <v/>
      </c>
      <c r="AY85" s="12" t="str">
        <f t="shared" si="44"/>
        <v/>
      </c>
      <c r="AZ85" s="12" t="str">
        <f t="shared" si="45"/>
        <v/>
      </c>
      <c r="BA85" s="12" t="str">
        <f t="shared" si="46"/>
        <v/>
      </c>
      <c r="BB85" s="12" t="str">
        <f t="shared" si="47"/>
        <v/>
      </c>
      <c r="BC85" s="12" t="str">
        <f t="shared" si="48"/>
        <v/>
      </c>
      <c r="BD85" s="12" t="str">
        <f t="shared" si="49"/>
        <v/>
      </c>
      <c r="BE85" s="12" t="str">
        <f t="shared" si="50"/>
        <v/>
      </c>
      <c r="BF85" s="12" t="str">
        <f t="shared" si="51"/>
        <v/>
      </c>
      <c r="BG85" s="12" t="str">
        <f t="shared" si="52"/>
        <v/>
      </c>
      <c r="BH85" s="12" t="str">
        <f t="shared" si="53"/>
        <v/>
      </c>
      <c r="BI85" s="12" t="str">
        <f t="shared" si="54"/>
        <v/>
      </c>
      <c r="BJ85" s="12" t="str">
        <f t="shared" si="55"/>
        <v/>
      </c>
      <c r="BK85" s="12" t="str">
        <f t="shared" si="56"/>
        <v/>
      </c>
      <c r="BL85" s="12" t="str">
        <f t="shared" si="57"/>
        <v/>
      </c>
      <c r="BM85" s="12" t="str">
        <f t="shared" si="58"/>
        <v/>
      </c>
      <c r="BN85" s="12" t="str">
        <f t="shared" si="59"/>
        <v/>
      </c>
      <c r="BO85" s="12" t="str">
        <f t="shared" si="60"/>
        <v/>
      </c>
      <c r="BP85" s="12" t="str">
        <f t="shared" si="61"/>
        <v/>
      </c>
      <c r="BQ85" s="12" t="str">
        <f t="shared" si="62"/>
        <v/>
      </c>
      <c r="BR85" s="12" t="str">
        <f t="shared" si="63"/>
        <v/>
      </c>
      <c r="BS85" s="12" t="str">
        <f t="shared" si="64"/>
        <v/>
      </c>
      <c r="BT85" s="12" t="str">
        <f t="shared" si="65"/>
        <v/>
      </c>
      <c r="BU85" s="12" t="str">
        <f t="shared" si="66"/>
        <v/>
      </c>
      <c r="BV85" s="12" t="str">
        <f t="shared" si="67"/>
        <v/>
      </c>
      <c r="BW85" s="12" t="str">
        <f t="shared" si="68"/>
        <v/>
      </c>
      <c r="BX85" s="12" t="str">
        <f t="shared" si="69"/>
        <v/>
      </c>
      <c r="BY85" s="12" t="str">
        <f t="shared" si="70"/>
        <v/>
      </c>
      <c r="BZ85" s="12" t="str">
        <f t="shared" si="71"/>
        <v/>
      </c>
      <c r="CA85" s="12" t="str">
        <f t="shared" si="72"/>
        <v/>
      </c>
      <c r="CB85" s="12" t="str">
        <f t="shared" si="73"/>
        <v/>
      </c>
      <c r="CC85" s="12" t="str">
        <f t="shared" si="74"/>
        <v/>
      </c>
      <c r="CD85" s="12" t="str">
        <f t="shared" si="75"/>
        <v/>
      </c>
      <c r="CE85" s="12" t="str">
        <f t="shared" si="76"/>
        <v/>
      </c>
      <c r="CF85" s="12" t="str">
        <f t="shared" si="77"/>
        <v/>
      </c>
      <c r="CG85" s="12" t="str">
        <f t="shared" si="78"/>
        <v/>
      </c>
      <c r="CH85" s="12" t="str">
        <f t="shared" si="79"/>
        <v/>
      </c>
      <c r="CI85" s="12" t="str">
        <f t="shared" si="80"/>
        <v/>
      </c>
      <c r="CJ85" s="12" t="str">
        <f t="shared" si="81"/>
        <v/>
      </c>
      <c r="CK85" s="12" t="str">
        <f t="shared" si="82"/>
        <v/>
      </c>
      <c r="CL85" s="12" t="str">
        <f t="shared" si="83"/>
        <v/>
      </c>
    </row>
    <row r="86" spans="2:90">
      <c r="B86" s="12">
        <v>77</v>
      </c>
      <c r="C86" s="62" t="str">
        <f>IF('Score Sheet'!C86="","",'Score Sheet'!C86)</f>
        <v/>
      </c>
      <c r="D86" s="12" t="str">
        <f>'Race results'!$F$159</f>
        <v>DAFT!</v>
      </c>
      <c r="E86" s="12" t="str">
        <f>'Race results'!$F$159</f>
        <v>DAFT!</v>
      </c>
      <c r="F86" s="17" t="str">
        <f>IF('Score Sheet'!J86="","R",IF('Race results'!$C$32&gt;0,'Race results'!$F$159,ROUND(AVERAGE('Score Sheet'!$I86:J86),1)))</f>
        <v>R</v>
      </c>
      <c r="G86" s="17" t="str">
        <f>IF('Score Sheet'!K86="","R",IF('Race results'!$C$32&gt;0,ROUND(AVERAGE('Score Sheet'!$J86:K86),1),ROUND(AVERAGE('Score Sheet'!$I86:K86),1)))</f>
        <v>R</v>
      </c>
      <c r="H86" s="17" t="str">
        <f>IF('Score Sheet'!L86="","R",IF('Race results'!$C$32&gt;0,ROUND(AVERAGE('Score Sheet'!$J86:L86),1),ROUND(AVERAGE('Score Sheet'!$I86:L86),1)))</f>
        <v>R</v>
      </c>
      <c r="I86" s="17" t="str">
        <f>IF('Score Sheet'!M86="","R",IF('Race results'!$C$32&gt;0,ROUND(AVERAGE('Score Sheet'!$J86:M86),1),ROUND(AVERAGE('Score Sheet'!$I86:M86),1)))</f>
        <v>R</v>
      </c>
      <c r="J86" s="17" t="str">
        <f>IF('Score Sheet'!N86="","R",IF('Race results'!$C$32&gt;0,ROUND(AVERAGE('Score Sheet'!$J86:N86),1),ROUND(AVERAGE('Score Sheet'!$I86:N86),1)))</f>
        <v>R</v>
      </c>
      <c r="K86" s="17" t="str">
        <f>IF('Score Sheet'!O86="","R",IF('Race results'!$C$32&gt;0,ROUND(AVERAGE('Score Sheet'!$J86:O86),1),ROUND(AVERAGE('Score Sheet'!$I86:O86),1)))</f>
        <v>R</v>
      </c>
      <c r="L86" s="17" t="str">
        <f>IF('Score Sheet'!P86="","R",IF('Race results'!$C$32&gt;0,ROUND(AVERAGE('Score Sheet'!$J86:P86),1),ROUND(AVERAGE('Score Sheet'!$I86:P86),1)))</f>
        <v>R</v>
      </c>
      <c r="M86" s="17" t="str">
        <f>IF('Score Sheet'!Q86="","R",IF('Race results'!$C$32&gt;0,ROUND(AVERAGE('Score Sheet'!$J86:Q86),1),ROUND(AVERAGE('Score Sheet'!$I86:Q86),1)))</f>
        <v>R</v>
      </c>
      <c r="N86" s="17" t="str">
        <f>IF('Score Sheet'!R86="","R",IF('Race results'!$C$32&gt;0,ROUND(AVERAGE('Score Sheet'!$J86:R86),1),ROUND(AVERAGE('Score Sheet'!$I86:R86),1)))</f>
        <v>R</v>
      </c>
      <c r="O86" s="17" t="str">
        <f>IF('Score Sheet'!S86="","R",IF('Race results'!$C$32&gt;0,ROUND(AVERAGE('Score Sheet'!$J86:S86),1),ROUND(AVERAGE('Score Sheet'!$I86:S86),1)))</f>
        <v>R</v>
      </c>
      <c r="P86" s="17" t="str">
        <f>IF('Score Sheet'!T86="","R",IF('Race results'!$C$32&gt;0,ROUND(AVERAGE('Score Sheet'!$J86:T86),1),ROUND(AVERAGE('Score Sheet'!$I86:T86),1)))</f>
        <v>R</v>
      </c>
      <c r="Q86" s="17" t="str">
        <f>IF('Score Sheet'!U86="","R",IF('Race results'!$C$32&gt;0,ROUND(AVERAGE('Score Sheet'!$J86:U86),1),ROUND(AVERAGE('Score Sheet'!$I86:U86),1)))</f>
        <v>R</v>
      </c>
      <c r="R86" s="17" t="str">
        <f>IF('Score Sheet'!V86="","R",IF('Race results'!$C$32&gt;0,ROUND(AVERAGE('Score Sheet'!$J86:V86),1),ROUND(AVERAGE('Score Sheet'!$I86:V86),1)))</f>
        <v>R</v>
      </c>
      <c r="S86" s="17" t="str">
        <f>IF('Score Sheet'!W86="","R",IF('Race results'!$C$32&gt;0,ROUND(AVERAGE('Score Sheet'!$J86:W86),1),ROUND(AVERAGE('Score Sheet'!$I86:W86),1)))</f>
        <v>R</v>
      </c>
      <c r="T86" s="17" t="str">
        <f>IF('Score Sheet'!X86="","R",IF('Race results'!$C$32&gt;0,ROUND(AVERAGE('Score Sheet'!$J86:X86),1),ROUND(AVERAGE('Score Sheet'!$I86:X86),1)))</f>
        <v>R</v>
      </c>
      <c r="U86" s="17" t="str">
        <f>IF('Score Sheet'!Y86="","R",IF('Race results'!$C$32&gt;0,ROUND(AVERAGE('Score Sheet'!$J86:Y86),1),ROUND(AVERAGE('Score Sheet'!$I86:Y86),1)))</f>
        <v>R</v>
      </c>
      <c r="V86" s="17" t="str">
        <f>IF('Score Sheet'!Z86="","R",IF('Race results'!$C$32&gt;0,ROUND(AVERAGE('Score Sheet'!$J86:Z86),1),ROUND(AVERAGE('Score Sheet'!$I86:Z86),1)))</f>
        <v>R</v>
      </c>
      <c r="W86" s="17" t="str">
        <f>IF('Score Sheet'!AA86="","R",IF('Race results'!$C$32&gt;0,ROUND(AVERAGE('Score Sheet'!$J86:AA86),1),ROUND(AVERAGE('Score Sheet'!$I86:AA86),1)))</f>
        <v>R</v>
      </c>
      <c r="X86" s="17" t="str">
        <f>IF('Score Sheet'!AB86="","R",IF('Race results'!$C$32&gt;0,ROUND(AVERAGE('Score Sheet'!$J86:AB86),1),ROUND(AVERAGE('Score Sheet'!$I86:AB86),1)))</f>
        <v>R</v>
      </c>
      <c r="Y86" s="17" t="str">
        <f>IF('Score Sheet'!AC86="","R",IF('Race results'!$C$32&gt;0,ROUND(AVERAGE('Score Sheet'!$J86:AC86),1),ROUND(AVERAGE('Score Sheet'!$I86:AC86),1)))</f>
        <v>R</v>
      </c>
      <c r="Z86" s="17" t="str">
        <f>IF('Score Sheet'!AD86="","R",IF('Race results'!$C$32&gt;0,ROUND(AVERAGE('Score Sheet'!$J86:AD86),1),ROUND(AVERAGE('Score Sheet'!$I86:AD86),1)))</f>
        <v>R</v>
      </c>
      <c r="AA86" s="17" t="str">
        <f>IF('Score Sheet'!AE86="","R",IF('Race results'!$C$32&gt;0,ROUND(AVERAGE('Score Sheet'!$J86:AE86),1),ROUND(AVERAGE('Score Sheet'!$I86:AE86),1)))</f>
        <v>R</v>
      </c>
      <c r="AB86" s="17" t="str">
        <f>IF('Score Sheet'!AF86="","R",IF('Race results'!$C$32&gt;0,ROUND(AVERAGE('Score Sheet'!$J86:AF86),1),ROUND(AVERAGE('Score Sheet'!$I86:AF86),1)))</f>
        <v>R</v>
      </c>
      <c r="AC86" s="17" t="str">
        <f>IF('Score Sheet'!AG86="","R",IF('Race results'!$C$32&gt;0,ROUND(AVERAGE('Score Sheet'!$J86:AG86),1),ROUND(AVERAGE('Score Sheet'!$I86:AG86),1)))</f>
        <v>R</v>
      </c>
      <c r="AD86" s="17" t="str">
        <f>IF('Score Sheet'!AH86="","R",IF('Race results'!$C$32&gt;0,ROUND(AVERAGE('Score Sheet'!$J86:AH86),1),ROUND(AVERAGE('Score Sheet'!$I86:AH86),1)))</f>
        <v>R</v>
      </c>
      <c r="AE86" s="17" t="str">
        <f>IF('Score Sheet'!AI86="","R",IF('Race results'!$C$32&gt;0,ROUND(AVERAGE('Score Sheet'!$J86:AI86),1),ROUND(AVERAGE('Score Sheet'!$I86:AI86),1)))</f>
        <v>R</v>
      </c>
      <c r="AF86" s="17" t="str">
        <f>IF('Score Sheet'!AJ86="","R",IF('Race results'!$C$32&gt;0,ROUND(AVERAGE('Score Sheet'!$J86:AJ86),1),ROUND(AVERAGE('Score Sheet'!$I86:AJ86),1)))</f>
        <v>R</v>
      </c>
      <c r="AG86" s="17" t="str">
        <f>IF('Score Sheet'!AK86="","R",IF('Race results'!$C$32&gt;0,ROUND(AVERAGE('Score Sheet'!$J86:AK86),1),ROUND(AVERAGE('Score Sheet'!$I86:AK86),1)))</f>
        <v>R</v>
      </c>
      <c r="AH86" s="17" t="str">
        <f>IF('Score Sheet'!AL86="","R",IF('Race results'!$C$32&gt;0,ROUND(AVERAGE('Score Sheet'!$J86:AL86),1),ROUND(AVERAGE('Score Sheet'!$I86:AL86),1)))</f>
        <v>R</v>
      </c>
      <c r="AI86" s="17" t="str">
        <f>IF('Score Sheet'!AM86="","R",IF('Race results'!$C$32&gt;0,ROUND(AVERAGE('Score Sheet'!$J86:AM86),1),ROUND(AVERAGE('Score Sheet'!$I86:AM86),1)))</f>
        <v>R</v>
      </c>
      <c r="AJ86" s="17" t="str">
        <f>IF('Score Sheet'!AN86="","R",IF('Race results'!$C$32&gt;0,ROUND(AVERAGE('Score Sheet'!$J86:AN86),1),ROUND(AVERAGE('Score Sheet'!$I86:AN86),1)))</f>
        <v>R</v>
      </c>
      <c r="AK86" s="17" t="str">
        <f>IF('Score Sheet'!AO86="","R",IF('Race results'!$C$32&gt;0,ROUND(AVERAGE('Score Sheet'!$J86:AO86),1),ROUND(AVERAGE('Score Sheet'!$I86:AO86),1)))</f>
        <v>R</v>
      </c>
      <c r="AL86" s="17" t="str">
        <f>IF('Score Sheet'!AP86="","R",IF('Race results'!$C$32&gt;0,ROUND(AVERAGE('Score Sheet'!$J86:AP86),1),ROUND(AVERAGE('Score Sheet'!$I86:AP86),1)))</f>
        <v>R</v>
      </c>
      <c r="AM86" s="17" t="str">
        <f>IF('Score Sheet'!AQ86="","R",IF('Race results'!$C$32&gt;0,ROUND(AVERAGE('Score Sheet'!$J86:AQ86),1),ROUND(AVERAGE('Score Sheet'!$I86:AQ86),1)))</f>
        <v>R</v>
      </c>
      <c r="AN86" s="17" t="str">
        <f>IF('Score Sheet'!AR86="","R",IF('Race results'!$C$32&gt;0,ROUND(AVERAGE('Score Sheet'!$J86:AR86),1),ROUND(AVERAGE('Score Sheet'!$I86:AR86),1)))</f>
        <v>R</v>
      </c>
      <c r="AO86" s="17" t="str">
        <f>IF('Score Sheet'!AS86="","R",IF('Race results'!$C$32&gt;0,ROUND(AVERAGE('Score Sheet'!$J86:AS86),1),ROUND(AVERAGE('Score Sheet'!$I86:AS86),1)))</f>
        <v>R</v>
      </c>
      <c r="AP86" s="17" t="str">
        <f>IF('Score Sheet'!AT86="","R",IF('Race results'!$C$32&gt;0,ROUND(AVERAGE('Score Sheet'!$J86:AT86),1),ROUND(AVERAGE('Score Sheet'!$I86:AT86),1)))</f>
        <v>R</v>
      </c>
      <c r="AQ86" s="17" t="str">
        <f>IF('Score Sheet'!AU86="","R",IF('Race results'!$C$32&gt;0,ROUND(AVERAGE('Score Sheet'!$J86:AU86),1),ROUND(AVERAGE('Score Sheet'!$I86:AU86),1)))</f>
        <v>R</v>
      </c>
      <c r="AR86" s="17" t="str">
        <f>IF('Score Sheet'!AV86="","R",IF('Race results'!$C$32&gt;0,ROUND(AVERAGE('Score Sheet'!$J86:AV86),1),ROUND(AVERAGE('Score Sheet'!$I86:AV86),1)))</f>
        <v>R</v>
      </c>
      <c r="AT86" s="62" t="str">
        <f t="shared" si="42"/>
        <v/>
      </c>
      <c r="AU86" s="17" t="str">
        <f>IF(C86="","",IF('Race results'!$C$7&lt;1, "E", IF('Race results'!$C$32&gt;0,IF(COUNT(AY86:CL86)&lt;1,"R",ROUND(AVERAGE(AY86:CL86),1)),IF(COUNT(AX86:CL86)&lt;1,"R",ROUND(AVERAGE(AX86:CL86),1)))))</f>
        <v/>
      </c>
      <c r="AV86" s="12"/>
      <c r="AX86" s="12" t="str">
        <f t="shared" si="43"/>
        <v/>
      </c>
      <c r="AY86" s="12" t="str">
        <f t="shared" si="44"/>
        <v/>
      </c>
      <c r="AZ86" s="12" t="str">
        <f t="shared" si="45"/>
        <v/>
      </c>
      <c r="BA86" s="12" t="str">
        <f t="shared" si="46"/>
        <v/>
      </c>
      <c r="BB86" s="12" t="str">
        <f t="shared" si="47"/>
        <v/>
      </c>
      <c r="BC86" s="12" t="str">
        <f t="shared" si="48"/>
        <v/>
      </c>
      <c r="BD86" s="12" t="str">
        <f t="shared" si="49"/>
        <v/>
      </c>
      <c r="BE86" s="12" t="str">
        <f t="shared" si="50"/>
        <v/>
      </c>
      <c r="BF86" s="12" t="str">
        <f t="shared" si="51"/>
        <v/>
      </c>
      <c r="BG86" s="12" t="str">
        <f t="shared" si="52"/>
        <v/>
      </c>
      <c r="BH86" s="12" t="str">
        <f t="shared" si="53"/>
        <v/>
      </c>
      <c r="BI86" s="12" t="str">
        <f t="shared" si="54"/>
        <v/>
      </c>
      <c r="BJ86" s="12" t="str">
        <f t="shared" si="55"/>
        <v/>
      </c>
      <c r="BK86" s="12" t="str">
        <f t="shared" si="56"/>
        <v/>
      </c>
      <c r="BL86" s="12" t="str">
        <f t="shared" si="57"/>
        <v/>
      </c>
      <c r="BM86" s="12" t="str">
        <f t="shared" si="58"/>
        <v/>
      </c>
      <c r="BN86" s="12" t="str">
        <f t="shared" si="59"/>
        <v/>
      </c>
      <c r="BO86" s="12" t="str">
        <f t="shared" si="60"/>
        <v/>
      </c>
      <c r="BP86" s="12" t="str">
        <f t="shared" si="61"/>
        <v/>
      </c>
      <c r="BQ86" s="12" t="str">
        <f t="shared" si="62"/>
        <v/>
      </c>
      <c r="BR86" s="12" t="str">
        <f t="shared" si="63"/>
        <v/>
      </c>
      <c r="BS86" s="12" t="str">
        <f t="shared" si="64"/>
        <v/>
      </c>
      <c r="BT86" s="12" t="str">
        <f t="shared" si="65"/>
        <v/>
      </c>
      <c r="BU86" s="12" t="str">
        <f t="shared" si="66"/>
        <v/>
      </c>
      <c r="BV86" s="12" t="str">
        <f t="shared" si="67"/>
        <v/>
      </c>
      <c r="BW86" s="12" t="str">
        <f t="shared" si="68"/>
        <v/>
      </c>
      <c r="BX86" s="12" t="str">
        <f t="shared" si="69"/>
        <v/>
      </c>
      <c r="BY86" s="12" t="str">
        <f t="shared" si="70"/>
        <v/>
      </c>
      <c r="BZ86" s="12" t="str">
        <f t="shared" si="71"/>
        <v/>
      </c>
      <c r="CA86" s="12" t="str">
        <f t="shared" si="72"/>
        <v/>
      </c>
      <c r="CB86" s="12" t="str">
        <f t="shared" si="73"/>
        <v/>
      </c>
      <c r="CC86" s="12" t="str">
        <f t="shared" si="74"/>
        <v/>
      </c>
      <c r="CD86" s="12" t="str">
        <f t="shared" si="75"/>
        <v/>
      </c>
      <c r="CE86" s="12" t="str">
        <f t="shared" si="76"/>
        <v/>
      </c>
      <c r="CF86" s="12" t="str">
        <f t="shared" si="77"/>
        <v/>
      </c>
      <c r="CG86" s="12" t="str">
        <f t="shared" si="78"/>
        <v/>
      </c>
      <c r="CH86" s="12" t="str">
        <f t="shared" si="79"/>
        <v/>
      </c>
      <c r="CI86" s="12" t="str">
        <f t="shared" si="80"/>
        <v/>
      </c>
      <c r="CJ86" s="12" t="str">
        <f t="shared" si="81"/>
        <v/>
      </c>
      <c r="CK86" s="12" t="str">
        <f t="shared" si="82"/>
        <v/>
      </c>
      <c r="CL86" s="12" t="str">
        <f t="shared" si="83"/>
        <v/>
      </c>
    </row>
    <row r="87" spans="2:90">
      <c r="B87" s="12">
        <v>78</v>
      </c>
      <c r="C87" s="62" t="str">
        <f>IF('Score Sheet'!C87="","",'Score Sheet'!C87)</f>
        <v/>
      </c>
      <c r="D87" s="12" t="str">
        <f>'Race results'!$F$159</f>
        <v>DAFT!</v>
      </c>
      <c r="E87" s="12" t="str">
        <f>'Race results'!$F$159</f>
        <v>DAFT!</v>
      </c>
      <c r="F87" s="17" t="str">
        <f>IF('Score Sheet'!J87="","R",IF('Race results'!$C$32&gt;0,'Race results'!$F$159,ROUND(AVERAGE('Score Sheet'!$I87:J87),1)))</f>
        <v>R</v>
      </c>
      <c r="G87" s="17" t="str">
        <f>IF('Score Sheet'!K87="","R",IF('Race results'!$C$32&gt;0,ROUND(AVERAGE('Score Sheet'!$J87:K87),1),ROUND(AVERAGE('Score Sheet'!$I87:K87),1)))</f>
        <v>R</v>
      </c>
      <c r="H87" s="17" t="str">
        <f>IF('Score Sheet'!L87="","R",IF('Race results'!$C$32&gt;0,ROUND(AVERAGE('Score Sheet'!$J87:L87),1),ROUND(AVERAGE('Score Sheet'!$I87:L87),1)))</f>
        <v>R</v>
      </c>
      <c r="I87" s="17" t="str">
        <f>IF('Score Sheet'!M87="","R",IF('Race results'!$C$32&gt;0,ROUND(AVERAGE('Score Sheet'!$J87:M87),1),ROUND(AVERAGE('Score Sheet'!$I87:M87),1)))</f>
        <v>R</v>
      </c>
      <c r="J87" s="17" t="str">
        <f>IF('Score Sheet'!N87="","R",IF('Race results'!$C$32&gt;0,ROUND(AVERAGE('Score Sheet'!$J87:N87),1),ROUND(AVERAGE('Score Sheet'!$I87:N87),1)))</f>
        <v>R</v>
      </c>
      <c r="K87" s="17" t="str">
        <f>IF('Score Sheet'!O87="","R",IF('Race results'!$C$32&gt;0,ROUND(AVERAGE('Score Sheet'!$J87:O87),1),ROUND(AVERAGE('Score Sheet'!$I87:O87),1)))</f>
        <v>R</v>
      </c>
      <c r="L87" s="17" t="str">
        <f>IF('Score Sheet'!P87="","R",IF('Race results'!$C$32&gt;0,ROUND(AVERAGE('Score Sheet'!$J87:P87),1),ROUND(AVERAGE('Score Sheet'!$I87:P87),1)))</f>
        <v>R</v>
      </c>
      <c r="M87" s="17" t="str">
        <f>IF('Score Sheet'!Q87="","R",IF('Race results'!$C$32&gt;0,ROUND(AVERAGE('Score Sheet'!$J87:Q87),1),ROUND(AVERAGE('Score Sheet'!$I87:Q87),1)))</f>
        <v>R</v>
      </c>
      <c r="N87" s="17" t="str">
        <f>IF('Score Sheet'!R87="","R",IF('Race results'!$C$32&gt;0,ROUND(AVERAGE('Score Sheet'!$J87:R87),1),ROUND(AVERAGE('Score Sheet'!$I87:R87),1)))</f>
        <v>R</v>
      </c>
      <c r="O87" s="17" t="str">
        <f>IF('Score Sheet'!S87="","R",IF('Race results'!$C$32&gt;0,ROUND(AVERAGE('Score Sheet'!$J87:S87),1),ROUND(AVERAGE('Score Sheet'!$I87:S87),1)))</f>
        <v>R</v>
      </c>
      <c r="P87" s="17" t="str">
        <f>IF('Score Sheet'!T87="","R",IF('Race results'!$C$32&gt;0,ROUND(AVERAGE('Score Sheet'!$J87:T87),1),ROUND(AVERAGE('Score Sheet'!$I87:T87),1)))</f>
        <v>R</v>
      </c>
      <c r="Q87" s="17" t="str">
        <f>IF('Score Sheet'!U87="","R",IF('Race results'!$C$32&gt;0,ROUND(AVERAGE('Score Sheet'!$J87:U87),1),ROUND(AVERAGE('Score Sheet'!$I87:U87),1)))</f>
        <v>R</v>
      </c>
      <c r="R87" s="17" t="str">
        <f>IF('Score Sheet'!V87="","R",IF('Race results'!$C$32&gt;0,ROUND(AVERAGE('Score Sheet'!$J87:V87),1),ROUND(AVERAGE('Score Sheet'!$I87:V87),1)))</f>
        <v>R</v>
      </c>
      <c r="S87" s="17" t="str">
        <f>IF('Score Sheet'!W87="","R",IF('Race results'!$C$32&gt;0,ROUND(AVERAGE('Score Sheet'!$J87:W87),1),ROUND(AVERAGE('Score Sheet'!$I87:W87),1)))</f>
        <v>R</v>
      </c>
      <c r="T87" s="17" t="str">
        <f>IF('Score Sheet'!X87="","R",IF('Race results'!$C$32&gt;0,ROUND(AVERAGE('Score Sheet'!$J87:X87),1),ROUND(AVERAGE('Score Sheet'!$I87:X87),1)))</f>
        <v>R</v>
      </c>
      <c r="U87" s="17" t="str">
        <f>IF('Score Sheet'!Y87="","R",IF('Race results'!$C$32&gt;0,ROUND(AVERAGE('Score Sheet'!$J87:Y87),1),ROUND(AVERAGE('Score Sheet'!$I87:Y87),1)))</f>
        <v>R</v>
      </c>
      <c r="V87" s="17" t="str">
        <f>IF('Score Sheet'!Z87="","R",IF('Race results'!$C$32&gt;0,ROUND(AVERAGE('Score Sheet'!$J87:Z87),1),ROUND(AVERAGE('Score Sheet'!$I87:Z87),1)))</f>
        <v>R</v>
      </c>
      <c r="W87" s="17" t="str">
        <f>IF('Score Sheet'!AA87="","R",IF('Race results'!$C$32&gt;0,ROUND(AVERAGE('Score Sheet'!$J87:AA87),1),ROUND(AVERAGE('Score Sheet'!$I87:AA87),1)))</f>
        <v>R</v>
      </c>
      <c r="X87" s="17" t="str">
        <f>IF('Score Sheet'!AB87="","R",IF('Race results'!$C$32&gt;0,ROUND(AVERAGE('Score Sheet'!$J87:AB87),1),ROUND(AVERAGE('Score Sheet'!$I87:AB87),1)))</f>
        <v>R</v>
      </c>
      <c r="Y87" s="17" t="str">
        <f>IF('Score Sheet'!AC87="","R",IF('Race results'!$C$32&gt;0,ROUND(AVERAGE('Score Sheet'!$J87:AC87),1),ROUND(AVERAGE('Score Sheet'!$I87:AC87),1)))</f>
        <v>R</v>
      </c>
      <c r="Z87" s="17" t="str">
        <f>IF('Score Sheet'!AD87="","R",IF('Race results'!$C$32&gt;0,ROUND(AVERAGE('Score Sheet'!$J87:AD87),1),ROUND(AVERAGE('Score Sheet'!$I87:AD87),1)))</f>
        <v>R</v>
      </c>
      <c r="AA87" s="17" t="str">
        <f>IF('Score Sheet'!AE87="","R",IF('Race results'!$C$32&gt;0,ROUND(AVERAGE('Score Sheet'!$J87:AE87),1),ROUND(AVERAGE('Score Sheet'!$I87:AE87),1)))</f>
        <v>R</v>
      </c>
      <c r="AB87" s="17" t="str">
        <f>IF('Score Sheet'!AF87="","R",IF('Race results'!$C$32&gt;0,ROUND(AVERAGE('Score Sheet'!$J87:AF87),1),ROUND(AVERAGE('Score Sheet'!$I87:AF87),1)))</f>
        <v>R</v>
      </c>
      <c r="AC87" s="17" t="str">
        <f>IF('Score Sheet'!AG87="","R",IF('Race results'!$C$32&gt;0,ROUND(AVERAGE('Score Sheet'!$J87:AG87),1),ROUND(AVERAGE('Score Sheet'!$I87:AG87),1)))</f>
        <v>R</v>
      </c>
      <c r="AD87" s="17" t="str">
        <f>IF('Score Sheet'!AH87="","R",IF('Race results'!$C$32&gt;0,ROUND(AVERAGE('Score Sheet'!$J87:AH87),1),ROUND(AVERAGE('Score Sheet'!$I87:AH87),1)))</f>
        <v>R</v>
      </c>
      <c r="AE87" s="17" t="str">
        <f>IF('Score Sheet'!AI87="","R",IF('Race results'!$C$32&gt;0,ROUND(AVERAGE('Score Sheet'!$J87:AI87),1),ROUND(AVERAGE('Score Sheet'!$I87:AI87),1)))</f>
        <v>R</v>
      </c>
      <c r="AF87" s="17" t="str">
        <f>IF('Score Sheet'!AJ87="","R",IF('Race results'!$C$32&gt;0,ROUND(AVERAGE('Score Sheet'!$J87:AJ87),1),ROUND(AVERAGE('Score Sheet'!$I87:AJ87),1)))</f>
        <v>R</v>
      </c>
      <c r="AG87" s="17" t="str">
        <f>IF('Score Sheet'!AK87="","R",IF('Race results'!$C$32&gt;0,ROUND(AVERAGE('Score Sheet'!$J87:AK87),1),ROUND(AVERAGE('Score Sheet'!$I87:AK87),1)))</f>
        <v>R</v>
      </c>
      <c r="AH87" s="17" t="str">
        <f>IF('Score Sheet'!AL87="","R",IF('Race results'!$C$32&gt;0,ROUND(AVERAGE('Score Sheet'!$J87:AL87),1),ROUND(AVERAGE('Score Sheet'!$I87:AL87),1)))</f>
        <v>R</v>
      </c>
      <c r="AI87" s="17" t="str">
        <f>IF('Score Sheet'!AM87="","R",IF('Race results'!$C$32&gt;0,ROUND(AVERAGE('Score Sheet'!$J87:AM87),1),ROUND(AVERAGE('Score Sheet'!$I87:AM87),1)))</f>
        <v>R</v>
      </c>
      <c r="AJ87" s="17" t="str">
        <f>IF('Score Sheet'!AN87="","R",IF('Race results'!$C$32&gt;0,ROUND(AVERAGE('Score Sheet'!$J87:AN87),1),ROUND(AVERAGE('Score Sheet'!$I87:AN87),1)))</f>
        <v>R</v>
      </c>
      <c r="AK87" s="17" t="str">
        <f>IF('Score Sheet'!AO87="","R",IF('Race results'!$C$32&gt;0,ROUND(AVERAGE('Score Sheet'!$J87:AO87),1),ROUND(AVERAGE('Score Sheet'!$I87:AO87),1)))</f>
        <v>R</v>
      </c>
      <c r="AL87" s="17" t="str">
        <f>IF('Score Sheet'!AP87="","R",IF('Race results'!$C$32&gt;0,ROUND(AVERAGE('Score Sheet'!$J87:AP87),1),ROUND(AVERAGE('Score Sheet'!$I87:AP87),1)))</f>
        <v>R</v>
      </c>
      <c r="AM87" s="17" t="str">
        <f>IF('Score Sheet'!AQ87="","R",IF('Race results'!$C$32&gt;0,ROUND(AVERAGE('Score Sheet'!$J87:AQ87),1),ROUND(AVERAGE('Score Sheet'!$I87:AQ87),1)))</f>
        <v>R</v>
      </c>
      <c r="AN87" s="17" t="str">
        <f>IF('Score Sheet'!AR87="","R",IF('Race results'!$C$32&gt;0,ROUND(AVERAGE('Score Sheet'!$J87:AR87),1),ROUND(AVERAGE('Score Sheet'!$I87:AR87),1)))</f>
        <v>R</v>
      </c>
      <c r="AO87" s="17" t="str">
        <f>IF('Score Sheet'!AS87="","R",IF('Race results'!$C$32&gt;0,ROUND(AVERAGE('Score Sheet'!$J87:AS87),1),ROUND(AVERAGE('Score Sheet'!$I87:AS87),1)))</f>
        <v>R</v>
      </c>
      <c r="AP87" s="17" t="str">
        <f>IF('Score Sheet'!AT87="","R",IF('Race results'!$C$32&gt;0,ROUND(AVERAGE('Score Sheet'!$J87:AT87),1),ROUND(AVERAGE('Score Sheet'!$I87:AT87),1)))</f>
        <v>R</v>
      </c>
      <c r="AQ87" s="17" t="str">
        <f>IF('Score Sheet'!AU87="","R",IF('Race results'!$C$32&gt;0,ROUND(AVERAGE('Score Sheet'!$J87:AU87),1),ROUND(AVERAGE('Score Sheet'!$I87:AU87),1)))</f>
        <v>R</v>
      </c>
      <c r="AR87" s="17" t="str">
        <f>IF('Score Sheet'!AV87="","R",IF('Race results'!$C$32&gt;0,ROUND(AVERAGE('Score Sheet'!$J87:AV87),1),ROUND(AVERAGE('Score Sheet'!$I87:AV87),1)))</f>
        <v>R</v>
      </c>
      <c r="AT87" s="62" t="str">
        <f t="shared" si="42"/>
        <v/>
      </c>
      <c r="AU87" s="17" t="str">
        <f>IF(C87="","",IF('Race results'!$C$7&lt;1, "E", IF('Race results'!$C$32&gt;0,IF(COUNT(AY87:CL87)&lt;1,"R",ROUND(AVERAGE(AY87:CL87),1)),IF(COUNT(AX87:CL87)&lt;1,"R",ROUND(AVERAGE(AX87:CL87),1)))))</f>
        <v/>
      </c>
      <c r="AV87" s="12"/>
      <c r="AX87" s="12" t="str">
        <f t="shared" si="43"/>
        <v/>
      </c>
      <c r="AY87" s="12" t="str">
        <f t="shared" si="44"/>
        <v/>
      </c>
      <c r="AZ87" s="12" t="str">
        <f t="shared" si="45"/>
        <v/>
      </c>
      <c r="BA87" s="12" t="str">
        <f t="shared" si="46"/>
        <v/>
      </c>
      <c r="BB87" s="12" t="str">
        <f t="shared" si="47"/>
        <v/>
      </c>
      <c r="BC87" s="12" t="str">
        <f t="shared" si="48"/>
        <v/>
      </c>
      <c r="BD87" s="12" t="str">
        <f t="shared" si="49"/>
        <v/>
      </c>
      <c r="BE87" s="12" t="str">
        <f t="shared" si="50"/>
        <v/>
      </c>
      <c r="BF87" s="12" t="str">
        <f t="shared" si="51"/>
        <v/>
      </c>
      <c r="BG87" s="12" t="str">
        <f t="shared" si="52"/>
        <v/>
      </c>
      <c r="BH87" s="12" t="str">
        <f t="shared" si="53"/>
        <v/>
      </c>
      <c r="BI87" s="12" t="str">
        <f t="shared" si="54"/>
        <v/>
      </c>
      <c r="BJ87" s="12" t="str">
        <f t="shared" si="55"/>
        <v/>
      </c>
      <c r="BK87" s="12" t="str">
        <f t="shared" si="56"/>
        <v/>
      </c>
      <c r="BL87" s="12" t="str">
        <f t="shared" si="57"/>
        <v/>
      </c>
      <c r="BM87" s="12" t="str">
        <f t="shared" si="58"/>
        <v/>
      </c>
      <c r="BN87" s="12" t="str">
        <f t="shared" si="59"/>
        <v/>
      </c>
      <c r="BO87" s="12" t="str">
        <f t="shared" si="60"/>
        <v/>
      </c>
      <c r="BP87" s="12" t="str">
        <f t="shared" si="61"/>
        <v/>
      </c>
      <c r="BQ87" s="12" t="str">
        <f t="shared" si="62"/>
        <v/>
      </c>
      <c r="BR87" s="12" t="str">
        <f t="shared" si="63"/>
        <v/>
      </c>
      <c r="BS87" s="12" t="str">
        <f t="shared" si="64"/>
        <v/>
      </c>
      <c r="BT87" s="12" t="str">
        <f t="shared" si="65"/>
        <v/>
      </c>
      <c r="BU87" s="12" t="str">
        <f t="shared" si="66"/>
        <v/>
      </c>
      <c r="BV87" s="12" t="str">
        <f t="shared" si="67"/>
        <v/>
      </c>
      <c r="BW87" s="12" t="str">
        <f t="shared" si="68"/>
        <v/>
      </c>
      <c r="BX87" s="12" t="str">
        <f t="shared" si="69"/>
        <v/>
      </c>
      <c r="BY87" s="12" t="str">
        <f t="shared" si="70"/>
        <v/>
      </c>
      <c r="BZ87" s="12" t="str">
        <f t="shared" si="71"/>
        <v/>
      </c>
      <c r="CA87" s="12" t="str">
        <f t="shared" si="72"/>
        <v/>
      </c>
      <c r="CB87" s="12" t="str">
        <f t="shared" si="73"/>
        <v/>
      </c>
      <c r="CC87" s="12" t="str">
        <f t="shared" si="74"/>
        <v/>
      </c>
      <c r="CD87" s="12" t="str">
        <f t="shared" si="75"/>
        <v/>
      </c>
      <c r="CE87" s="12" t="str">
        <f t="shared" si="76"/>
        <v/>
      </c>
      <c r="CF87" s="12" t="str">
        <f t="shared" si="77"/>
        <v/>
      </c>
      <c r="CG87" s="12" t="str">
        <f t="shared" si="78"/>
        <v/>
      </c>
      <c r="CH87" s="12" t="str">
        <f t="shared" si="79"/>
        <v/>
      </c>
      <c r="CI87" s="12" t="str">
        <f t="shared" si="80"/>
        <v/>
      </c>
      <c r="CJ87" s="12" t="str">
        <f t="shared" si="81"/>
        <v/>
      </c>
      <c r="CK87" s="12" t="str">
        <f t="shared" si="82"/>
        <v/>
      </c>
      <c r="CL87" s="12" t="str">
        <f t="shared" si="83"/>
        <v/>
      </c>
    </row>
    <row r="88" spans="2:90">
      <c r="B88" s="12">
        <v>79</v>
      </c>
      <c r="C88" s="62" t="str">
        <f>IF('Score Sheet'!C88="","",'Score Sheet'!C88)</f>
        <v/>
      </c>
      <c r="D88" s="12" t="str">
        <f>'Race results'!$F$159</f>
        <v>DAFT!</v>
      </c>
      <c r="E88" s="12" t="str">
        <f>'Race results'!$F$159</f>
        <v>DAFT!</v>
      </c>
      <c r="F88" s="17" t="str">
        <f>IF('Score Sheet'!J88="","R",IF('Race results'!$C$32&gt;0,'Race results'!$F$159,ROUND(AVERAGE('Score Sheet'!$I88:J88),1)))</f>
        <v>R</v>
      </c>
      <c r="G88" s="17" t="str">
        <f>IF('Score Sheet'!K88="","R",IF('Race results'!$C$32&gt;0,ROUND(AVERAGE('Score Sheet'!$J88:K88),1),ROUND(AVERAGE('Score Sheet'!$I88:K88),1)))</f>
        <v>R</v>
      </c>
      <c r="H88" s="17" t="str">
        <f>IF('Score Sheet'!L88="","R",IF('Race results'!$C$32&gt;0,ROUND(AVERAGE('Score Sheet'!$J88:L88),1),ROUND(AVERAGE('Score Sheet'!$I88:L88),1)))</f>
        <v>R</v>
      </c>
      <c r="I88" s="17" t="str">
        <f>IF('Score Sheet'!M88="","R",IF('Race results'!$C$32&gt;0,ROUND(AVERAGE('Score Sheet'!$J88:M88),1),ROUND(AVERAGE('Score Sheet'!$I88:M88),1)))</f>
        <v>R</v>
      </c>
      <c r="J88" s="17" t="str">
        <f>IF('Score Sheet'!N88="","R",IF('Race results'!$C$32&gt;0,ROUND(AVERAGE('Score Sheet'!$J88:N88),1),ROUND(AVERAGE('Score Sheet'!$I88:N88),1)))</f>
        <v>R</v>
      </c>
      <c r="K88" s="17" t="str">
        <f>IF('Score Sheet'!O88="","R",IF('Race results'!$C$32&gt;0,ROUND(AVERAGE('Score Sheet'!$J88:O88),1),ROUND(AVERAGE('Score Sheet'!$I88:O88),1)))</f>
        <v>R</v>
      </c>
      <c r="L88" s="17" t="str">
        <f>IF('Score Sheet'!P88="","R",IF('Race results'!$C$32&gt;0,ROUND(AVERAGE('Score Sheet'!$J88:P88),1),ROUND(AVERAGE('Score Sheet'!$I88:P88),1)))</f>
        <v>R</v>
      </c>
      <c r="M88" s="17" t="str">
        <f>IF('Score Sheet'!Q88="","R",IF('Race results'!$C$32&gt;0,ROUND(AVERAGE('Score Sheet'!$J88:Q88),1),ROUND(AVERAGE('Score Sheet'!$I88:Q88),1)))</f>
        <v>R</v>
      </c>
      <c r="N88" s="17" t="str">
        <f>IF('Score Sheet'!R88="","R",IF('Race results'!$C$32&gt;0,ROUND(AVERAGE('Score Sheet'!$J88:R88),1),ROUND(AVERAGE('Score Sheet'!$I88:R88),1)))</f>
        <v>R</v>
      </c>
      <c r="O88" s="17" t="str">
        <f>IF('Score Sheet'!S88="","R",IF('Race results'!$C$32&gt;0,ROUND(AVERAGE('Score Sheet'!$J88:S88),1),ROUND(AVERAGE('Score Sheet'!$I88:S88),1)))</f>
        <v>R</v>
      </c>
      <c r="P88" s="17" t="str">
        <f>IF('Score Sheet'!T88="","R",IF('Race results'!$C$32&gt;0,ROUND(AVERAGE('Score Sheet'!$J88:T88),1),ROUND(AVERAGE('Score Sheet'!$I88:T88),1)))</f>
        <v>R</v>
      </c>
      <c r="Q88" s="17" t="str">
        <f>IF('Score Sheet'!U88="","R",IF('Race results'!$C$32&gt;0,ROUND(AVERAGE('Score Sheet'!$J88:U88),1),ROUND(AVERAGE('Score Sheet'!$I88:U88),1)))</f>
        <v>R</v>
      </c>
      <c r="R88" s="17" t="str">
        <f>IF('Score Sheet'!V88="","R",IF('Race results'!$C$32&gt;0,ROUND(AVERAGE('Score Sheet'!$J88:V88),1),ROUND(AVERAGE('Score Sheet'!$I88:V88),1)))</f>
        <v>R</v>
      </c>
      <c r="S88" s="17" t="str">
        <f>IF('Score Sheet'!W88="","R",IF('Race results'!$C$32&gt;0,ROUND(AVERAGE('Score Sheet'!$J88:W88),1),ROUND(AVERAGE('Score Sheet'!$I88:W88),1)))</f>
        <v>R</v>
      </c>
      <c r="T88" s="17" t="str">
        <f>IF('Score Sheet'!X88="","R",IF('Race results'!$C$32&gt;0,ROUND(AVERAGE('Score Sheet'!$J88:X88),1),ROUND(AVERAGE('Score Sheet'!$I88:X88),1)))</f>
        <v>R</v>
      </c>
      <c r="U88" s="17" t="str">
        <f>IF('Score Sheet'!Y88="","R",IF('Race results'!$C$32&gt;0,ROUND(AVERAGE('Score Sheet'!$J88:Y88),1),ROUND(AVERAGE('Score Sheet'!$I88:Y88),1)))</f>
        <v>R</v>
      </c>
      <c r="V88" s="17" t="str">
        <f>IF('Score Sheet'!Z88="","R",IF('Race results'!$C$32&gt;0,ROUND(AVERAGE('Score Sheet'!$J88:Z88),1),ROUND(AVERAGE('Score Sheet'!$I88:Z88),1)))</f>
        <v>R</v>
      </c>
      <c r="W88" s="17" t="str">
        <f>IF('Score Sheet'!AA88="","R",IF('Race results'!$C$32&gt;0,ROUND(AVERAGE('Score Sheet'!$J88:AA88),1),ROUND(AVERAGE('Score Sheet'!$I88:AA88),1)))</f>
        <v>R</v>
      </c>
      <c r="X88" s="17" t="str">
        <f>IF('Score Sheet'!AB88="","R",IF('Race results'!$C$32&gt;0,ROUND(AVERAGE('Score Sheet'!$J88:AB88),1),ROUND(AVERAGE('Score Sheet'!$I88:AB88),1)))</f>
        <v>R</v>
      </c>
      <c r="Y88" s="17" t="str">
        <f>IF('Score Sheet'!AC88="","R",IF('Race results'!$C$32&gt;0,ROUND(AVERAGE('Score Sheet'!$J88:AC88),1),ROUND(AVERAGE('Score Sheet'!$I88:AC88),1)))</f>
        <v>R</v>
      </c>
      <c r="Z88" s="17" t="str">
        <f>IF('Score Sheet'!AD88="","R",IF('Race results'!$C$32&gt;0,ROUND(AVERAGE('Score Sheet'!$J88:AD88),1),ROUND(AVERAGE('Score Sheet'!$I88:AD88),1)))</f>
        <v>R</v>
      </c>
      <c r="AA88" s="17" t="str">
        <f>IF('Score Sheet'!AE88="","R",IF('Race results'!$C$32&gt;0,ROUND(AVERAGE('Score Sheet'!$J88:AE88),1),ROUND(AVERAGE('Score Sheet'!$I88:AE88),1)))</f>
        <v>R</v>
      </c>
      <c r="AB88" s="17" t="str">
        <f>IF('Score Sheet'!AF88="","R",IF('Race results'!$C$32&gt;0,ROUND(AVERAGE('Score Sheet'!$J88:AF88),1),ROUND(AVERAGE('Score Sheet'!$I88:AF88),1)))</f>
        <v>R</v>
      </c>
      <c r="AC88" s="17" t="str">
        <f>IF('Score Sheet'!AG88="","R",IF('Race results'!$C$32&gt;0,ROUND(AVERAGE('Score Sheet'!$J88:AG88),1),ROUND(AVERAGE('Score Sheet'!$I88:AG88),1)))</f>
        <v>R</v>
      </c>
      <c r="AD88" s="17" t="str">
        <f>IF('Score Sheet'!AH88="","R",IF('Race results'!$C$32&gt;0,ROUND(AVERAGE('Score Sheet'!$J88:AH88),1),ROUND(AVERAGE('Score Sheet'!$I88:AH88),1)))</f>
        <v>R</v>
      </c>
      <c r="AE88" s="17" t="str">
        <f>IF('Score Sheet'!AI88="","R",IF('Race results'!$C$32&gt;0,ROUND(AVERAGE('Score Sheet'!$J88:AI88),1),ROUND(AVERAGE('Score Sheet'!$I88:AI88),1)))</f>
        <v>R</v>
      </c>
      <c r="AF88" s="17" t="str">
        <f>IF('Score Sheet'!AJ88="","R",IF('Race results'!$C$32&gt;0,ROUND(AVERAGE('Score Sheet'!$J88:AJ88),1),ROUND(AVERAGE('Score Sheet'!$I88:AJ88),1)))</f>
        <v>R</v>
      </c>
      <c r="AG88" s="17" t="str">
        <f>IF('Score Sheet'!AK88="","R",IF('Race results'!$C$32&gt;0,ROUND(AVERAGE('Score Sheet'!$J88:AK88),1),ROUND(AVERAGE('Score Sheet'!$I88:AK88),1)))</f>
        <v>R</v>
      </c>
      <c r="AH88" s="17" t="str">
        <f>IF('Score Sheet'!AL88="","R",IF('Race results'!$C$32&gt;0,ROUND(AVERAGE('Score Sheet'!$J88:AL88),1),ROUND(AVERAGE('Score Sheet'!$I88:AL88),1)))</f>
        <v>R</v>
      </c>
      <c r="AI88" s="17" t="str">
        <f>IF('Score Sheet'!AM88="","R",IF('Race results'!$C$32&gt;0,ROUND(AVERAGE('Score Sheet'!$J88:AM88),1),ROUND(AVERAGE('Score Sheet'!$I88:AM88),1)))</f>
        <v>R</v>
      </c>
      <c r="AJ88" s="17" t="str">
        <f>IF('Score Sheet'!AN88="","R",IF('Race results'!$C$32&gt;0,ROUND(AVERAGE('Score Sheet'!$J88:AN88),1),ROUND(AVERAGE('Score Sheet'!$I88:AN88),1)))</f>
        <v>R</v>
      </c>
      <c r="AK88" s="17" t="str">
        <f>IF('Score Sheet'!AO88="","R",IF('Race results'!$C$32&gt;0,ROUND(AVERAGE('Score Sheet'!$J88:AO88),1),ROUND(AVERAGE('Score Sheet'!$I88:AO88),1)))</f>
        <v>R</v>
      </c>
      <c r="AL88" s="17" t="str">
        <f>IF('Score Sheet'!AP88="","R",IF('Race results'!$C$32&gt;0,ROUND(AVERAGE('Score Sheet'!$J88:AP88),1),ROUND(AVERAGE('Score Sheet'!$I88:AP88),1)))</f>
        <v>R</v>
      </c>
      <c r="AM88" s="17" t="str">
        <f>IF('Score Sheet'!AQ88="","R",IF('Race results'!$C$32&gt;0,ROUND(AVERAGE('Score Sheet'!$J88:AQ88),1),ROUND(AVERAGE('Score Sheet'!$I88:AQ88),1)))</f>
        <v>R</v>
      </c>
      <c r="AN88" s="17" t="str">
        <f>IF('Score Sheet'!AR88="","R",IF('Race results'!$C$32&gt;0,ROUND(AVERAGE('Score Sheet'!$J88:AR88),1),ROUND(AVERAGE('Score Sheet'!$I88:AR88),1)))</f>
        <v>R</v>
      </c>
      <c r="AO88" s="17" t="str">
        <f>IF('Score Sheet'!AS88="","R",IF('Race results'!$C$32&gt;0,ROUND(AVERAGE('Score Sheet'!$J88:AS88),1),ROUND(AVERAGE('Score Sheet'!$I88:AS88),1)))</f>
        <v>R</v>
      </c>
      <c r="AP88" s="17" t="str">
        <f>IF('Score Sheet'!AT88="","R",IF('Race results'!$C$32&gt;0,ROUND(AVERAGE('Score Sheet'!$J88:AT88),1),ROUND(AVERAGE('Score Sheet'!$I88:AT88),1)))</f>
        <v>R</v>
      </c>
      <c r="AQ88" s="17" t="str">
        <f>IF('Score Sheet'!AU88="","R",IF('Race results'!$C$32&gt;0,ROUND(AVERAGE('Score Sheet'!$J88:AU88),1),ROUND(AVERAGE('Score Sheet'!$I88:AU88),1)))</f>
        <v>R</v>
      </c>
      <c r="AR88" s="17" t="str">
        <f>IF('Score Sheet'!AV88="","R",IF('Race results'!$C$32&gt;0,ROUND(AVERAGE('Score Sheet'!$J88:AV88),1),ROUND(AVERAGE('Score Sheet'!$I88:AV88),1)))</f>
        <v>R</v>
      </c>
      <c r="AT88" s="62" t="str">
        <f t="shared" si="42"/>
        <v/>
      </c>
      <c r="AU88" s="17" t="str">
        <f>IF(C88="","",IF('Race results'!$C$7&lt;1, "E", IF('Race results'!$C$32&gt;0,IF(COUNT(AY88:CL88)&lt;1,"R",ROUND(AVERAGE(AY88:CL88),1)),IF(COUNT(AX88:CL88)&lt;1,"R",ROUND(AVERAGE(AX88:CL88),1)))))</f>
        <v/>
      </c>
      <c r="AV88" s="12"/>
      <c r="AX88" s="12" t="str">
        <f t="shared" si="43"/>
        <v/>
      </c>
      <c r="AY88" s="12" t="str">
        <f t="shared" si="44"/>
        <v/>
      </c>
      <c r="AZ88" s="12" t="str">
        <f t="shared" si="45"/>
        <v/>
      </c>
      <c r="BA88" s="12" t="str">
        <f t="shared" si="46"/>
        <v/>
      </c>
      <c r="BB88" s="12" t="str">
        <f t="shared" si="47"/>
        <v/>
      </c>
      <c r="BC88" s="12" t="str">
        <f t="shared" si="48"/>
        <v/>
      </c>
      <c r="BD88" s="12" t="str">
        <f t="shared" si="49"/>
        <v/>
      </c>
      <c r="BE88" s="12" t="str">
        <f t="shared" si="50"/>
        <v/>
      </c>
      <c r="BF88" s="12" t="str">
        <f t="shared" si="51"/>
        <v/>
      </c>
      <c r="BG88" s="12" t="str">
        <f t="shared" si="52"/>
        <v/>
      </c>
      <c r="BH88" s="12" t="str">
        <f t="shared" si="53"/>
        <v/>
      </c>
      <c r="BI88" s="12" t="str">
        <f t="shared" si="54"/>
        <v/>
      </c>
      <c r="BJ88" s="12" t="str">
        <f t="shared" si="55"/>
        <v/>
      </c>
      <c r="BK88" s="12" t="str">
        <f t="shared" si="56"/>
        <v/>
      </c>
      <c r="BL88" s="12" t="str">
        <f t="shared" si="57"/>
        <v/>
      </c>
      <c r="BM88" s="12" t="str">
        <f t="shared" si="58"/>
        <v/>
      </c>
      <c r="BN88" s="12" t="str">
        <f t="shared" si="59"/>
        <v/>
      </c>
      <c r="BO88" s="12" t="str">
        <f t="shared" si="60"/>
        <v/>
      </c>
      <c r="BP88" s="12" t="str">
        <f t="shared" si="61"/>
        <v/>
      </c>
      <c r="BQ88" s="12" t="str">
        <f t="shared" si="62"/>
        <v/>
      </c>
      <c r="BR88" s="12" t="str">
        <f t="shared" si="63"/>
        <v/>
      </c>
      <c r="BS88" s="12" t="str">
        <f t="shared" si="64"/>
        <v/>
      </c>
      <c r="BT88" s="12" t="str">
        <f t="shared" si="65"/>
        <v/>
      </c>
      <c r="BU88" s="12" t="str">
        <f t="shared" si="66"/>
        <v/>
      </c>
      <c r="BV88" s="12" t="str">
        <f t="shared" si="67"/>
        <v/>
      </c>
      <c r="BW88" s="12" t="str">
        <f t="shared" si="68"/>
        <v/>
      </c>
      <c r="BX88" s="12" t="str">
        <f t="shared" si="69"/>
        <v/>
      </c>
      <c r="BY88" s="12" t="str">
        <f t="shared" si="70"/>
        <v/>
      </c>
      <c r="BZ88" s="12" t="str">
        <f t="shared" si="71"/>
        <v/>
      </c>
      <c r="CA88" s="12" t="str">
        <f t="shared" si="72"/>
        <v/>
      </c>
      <c r="CB88" s="12" t="str">
        <f t="shared" si="73"/>
        <v/>
      </c>
      <c r="CC88" s="12" t="str">
        <f t="shared" si="74"/>
        <v/>
      </c>
      <c r="CD88" s="12" t="str">
        <f t="shared" si="75"/>
        <v/>
      </c>
      <c r="CE88" s="12" t="str">
        <f t="shared" si="76"/>
        <v/>
      </c>
      <c r="CF88" s="12" t="str">
        <f t="shared" si="77"/>
        <v/>
      </c>
      <c r="CG88" s="12" t="str">
        <f t="shared" si="78"/>
        <v/>
      </c>
      <c r="CH88" s="12" t="str">
        <f t="shared" si="79"/>
        <v/>
      </c>
      <c r="CI88" s="12" t="str">
        <f t="shared" si="80"/>
        <v/>
      </c>
      <c r="CJ88" s="12" t="str">
        <f t="shared" si="81"/>
        <v/>
      </c>
      <c r="CK88" s="12" t="str">
        <f t="shared" si="82"/>
        <v/>
      </c>
      <c r="CL88" s="12" t="str">
        <f t="shared" si="83"/>
        <v/>
      </c>
    </row>
    <row r="89" spans="2:90">
      <c r="B89" s="12">
        <v>80</v>
      </c>
      <c r="C89" s="62" t="str">
        <f>IF('Score Sheet'!C89="","",'Score Sheet'!C89)</f>
        <v/>
      </c>
      <c r="D89" s="12" t="str">
        <f>'Race results'!$F$159</f>
        <v>DAFT!</v>
      </c>
      <c r="E89" s="12" t="str">
        <f>'Race results'!$F$159</f>
        <v>DAFT!</v>
      </c>
      <c r="F89" s="17" t="str">
        <f>IF('Score Sheet'!J89="","R",IF('Race results'!$C$32&gt;0,'Race results'!$F$159,ROUND(AVERAGE('Score Sheet'!$I89:J89),1)))</f>
        <v>R</v>
      </c>
      <c r="G89" s="17" t="str">
        <f>IF('Score Sheet'!K89="","R",IF('Race results'!$C$32&gt;0,ROUND(AVERAGE('Score Sheet'!$J89:K89),1),ROUND(AVERAGE('Score Sheet'!$I89:K89),1)))</f>
        <v>R</v>
      </c>
      <c r="H89" s="17" t="str">
        <f>IF('Score Sheet'!L89="","R",IF('Race results'!$C$32&gt;0,ROUND(AVERAGE('Score Sheet'!$J89:L89),1),ROUND(AVERAGE('Score Sheet'!$I89:L89),1)))</f>
        <v>R</v>
      </c>
      <c r="I89" s="17" t="str">
        <f>IF('Score Sheet'!M89="","R",IF('Race results'!$C$32&gt;0,ROUND(AVERAGE('Score Sheet'!$J89:M89),1),ROUND(AVERAGE('Score Sheet'!$I89:M89),1)))</f>
        <v>R</v>
      </c>
      <c r="J89" s="17" t="str">
        <f>IF('Score Sheet'!N89="","R",IF('Race results'!$C$32&gt;0,ROUND(AVERAGE('Score Sheet'!$J89:N89),1),ROUND(AVERAGE('Score Sheet'!$I89:N89),1)))</f>
        <v>R</v>
      </c>
      <c r="K89" s="17" t="str">
        <f>IF('Score Sheet'!O89="","R",IF('Race results'!$C$32&gt;0,ROUND(AVERAGE('Score Sheet'!$J89:O89),1),ROUND(AVERAGE('Score Sheet'!$I89:O89),1)))</f>
        <v>R</v>
      </c>
      <c r="L89" s="17" t="str">
        <f>IF('Score Sheet'!P89="","R",IF('Race results'!$C$32&gt;0,ROUND(AVERAGE('Score Sheet'!$J89:P89),1),ROUND(AVERAGE('Score Sheet'!$I89:P89),1)))</f>
        <v>R</v>
      </c>
      <c r="M89" s="17" t="str">
        <f>IF('Score Sheet'!Q89="","R",IF('Race results'!$C$32&gt;0,ROUND(AVERAGE('Score Sheet'!$J89:Q89),1),ROUND(AVERAGE('Score Sheet'!$I89:Q89),1)))</f>
        <v>R</v>
      </c>
      <c r="N89" s="17" t="str">
        <f>IF('Score Sheet'!R89="","R",IF('Race results'!$C$32&gt;0,ROUND(AVERAGE('Score Sheet'!$J89:R89),1),ROUND(AVERAGE('Score Sheet'!$I89:R89),1)))</f>
        <v>R</v>
      </c>
      <c r="O89" s="17" t="str">
        <f>IF('Score Sheet'!S89="","R",IF('Race results'!$C$32&gt;0,ROUND(AVERAGE('Score Sheet'!$J89:S89),1),ROUND(AVERAGE('Score Sheet'!$I89:S89),1)))</f>
        <v>R</v>
      </c>
      <c r="P89" s="17" t="str">
        <f>IF('Score Sheet'!T89="","R",IF('Race results'!$C$32&gt;0,ROUND(AVERAGE('Score Sheet'!$J89:T89),1),ROUND(AVERAGE('Score Sheet'!$I89:T89),1)))</f>
        <v>R</v>
      </c>
      <c r="Q89" s="17" t="str">
        <f>IF('Score Sheet'!U89="","R",IF('Race results'!$C$32&gt;0,ROUND(AVERAGE('Score Sheet'!$J89:U89),1),ROUND(AVERAGE('Score Sheet'!$I89:U89),1)))</f>
        <v>R</v>
      </c>
      <c r="R89" s="17" t="str">
        <f>IF('Score Sheet'!V89="","R",IF('Race results'!$C$32&gt;0,ROUND(AVERAGE('Score Sheet'!$J89:V89),1),ROUND(AVERAGE('Score Sheet'!$I89:V89),1)))</f>
        <v>R</v>
      </c>
      <c r="S89" s="17" t="str">
        <f>IF('Score Sheet'!W89="","R",IF('Race results'!$C$32&gt;0,ROUND(AVERAGE('Score Sheet'!$J89:W89),1),ROUND(AVERAGE('Score Sheet'!$I89:W89),1)))</f>
        <v>R</v>
      </c>
      <c r="T89" s="17" t="str">
        <f>IF('Score Sheet'!X89="","R",IF('Race results'!$C$32&gt;0,ROUND(AVERAGE('Score Sheet'!$J89:X89),1),ROUND(AVERAGE('Score Sheet'!$I89:X89),1)))</f>
        <v>R</v>
      </c>
      <c r="U89" s="17" t="str">
        <f>IF('Score Sheet'!Y89="","R",IF('Race results'!$C$32&gt;0,ROUND(AVERAGE('Score Sheet'!$J89:Y89),1),ROUND(AVERAGE('Score Sheet'!$I89:Y89),1)))</f>
        <v>R</v>
      </c>
      <c r="V89" s="17" t="str">
        <f>IF('Score Sheet'!Z89="","R",IF('Race results'!$C$32&gt;0,ROUND(AVERAGE('Score Sheet'!$J89:Z89),1),ROUND(AVERAGE('Score Sheet'!$I89:Z89),1)))</f>
        <v>R</v>
      </c>
      <c r="W89" s="17" t="str">
        <f>IF('Score Sheet'!AA89="","R",IF('Race results'!$C$32&gt;0,ROUND(AVERAGE('Score Sheet'!$J89:AA89),1),ROUND(AVERAGE('Score Sheet'!$I89:AA89),1)))</f>
        <v>R</v>
      </c>
      <c r="X89" s="17" t="str">
        <f>IF('Score Sheet'!AB89="","R",IF('Race results'!$C$32&gt;0,ROUND(AVERAGE('Score Sheet'!$J89:AB89),1),ROUND(AVERAGE('Score Sheet'!$I89:AB89),1)))</f>
        <v>R</v>
      </c>
      <c r="Y89" s="17" t="str">
        <f>IF('Score Sheet'!AC89="","R",IF('Race results'!$C$32&gt;0,ROUND(AVERAGE('Score Sheet'!$J89:AC89),1),ROUND(AVERAGE('Score Sheet'!$I89:AC89),1)))</f>
        <v>R</v>
      </c>
      <c r="Z89" s="17" t="str">
        <f>IF('Score Sheet'!AD89="","R",IF('Race results'!$C$32&gt;0,ROUND(AVERAGE('Score Sheet'!$J89:AD89),1),ROUND(AVERAGE('Score Sheet'!$I89:AD89),1)))</f>
        <v>R</v>
      </c>
      <c r="AA89" s="17" t="str">
        <f>IF('Score Sheet'!AE89="","R",IF('Race results'!$C$32&gt;0,ROUND(AVERAGE('Score Sheet'!$J89:AE89),1),ROUND(AVERAGE('Score Sheet'!$I89:AE89),1)))</f>
        <v>R</v>
      </c>
      <c r="AB89" s="17" t="str">
        <f>IF('Score Sheet'!AF89="","R",IF('Race results'!$C$32&gt;0,ROUND(AVERAGE('Score Sheet'!$J89:AF89),1),ROUND(AVERAGE('Score Sheet'!$I89:AF89),1)))</f>
        <v>R</v>
      </c>
      <c r="AC89" s="17" t="str">
        <f>IF('Score Sheet'!AG89="","R",IF('Race results'!$C$32&gt;0,ROUND(AVERAGE('Score Sheet'!$J89:AG89),1),ROUND(AVERAGE('Score Sheet'!$I89:AG89),1)))</f>
        <v>R</v>
      </c>
      <c r="AD89" s="17" t="str">
        <f>IF('Score Sheet'!AH89="","R",IF('Race results'!$C$32&gt;0,ROUND(AVERAGE('Score Sheet'!$J89:AH89),1),ROUND(AVERAGE('Score Sheet'!$I89:AH89),1)))</f>
        <v>R</v>
      </c>
      <c r="AE89" s="17" t="str">
        <f>IF('Score Sheet'!AI89="","R",IF('Race results'!$C$32&gt;0,ROUND(AVERAGE('Score Sheet'!$J89:AI89),1),ROUND(AVERAGE('Score Sheet'!$I89:AI89),1)))</f>
        <v>R</v>
      </c>
      <c r="AF89" s="17" t="str">
        <f>IF('Score Sheet'!AJ89="","R",IF('Race results'!$C$32&gt;0,ROUND(AVERAGE('Score Sheet'!$J89:AJ89),1),ROUND(AVERAGE('Score Sheet'!$I89:AJ89),1)))</f>
        <v>R</v>
      </c>
      <c r="AG89" s="17" t="str">
        <f>IF('Score Sheet'!AK89="","R",IF('Race results'!$C$32&gt;0,ROUND(AVERAGE('Score Sheet'!$J89:AK89),1),ROUND(AVERAGE('Score Sheet'!$I89:AK89),1)))</f>
        <v>R</v>
      </c>
      <c r="AH89" s="17" t="str">
        <f>IF('Score Sheet'!AL89="","R",IF('Race results'!$C$32&gt;0,ROUND(AVERAGE('Score Sheet'!$J89:AL89),1),ROUND(AVERAGE('Score Sheet'!$I89:AL89),1)))</f>
        <v>R</v>
      </c>
      <c r="AI89" s="17" t="str">
        <f>IF('Score Sheet'!AM89="","R",IF('Race results'!$C$32&gt;0,ROUND(AVERAGE('Score Sheet'!$J89:AM89),1),ROUND(AVERAGE('Score Sheet'!$I89:AM89),1)))</f>
        <v>R</v>
      </c>
      <c r="AJ89" s="17" t="str">
        <f>IF('Score Sheet'!AN89="","R",IF('Race results'!$C$32&gt;0,ROUND(AVERAGE('Score Sheet'!$J89:AN89),1),ROUND(AVERAGE('Score Sheet'!$I89:AN89),1)))</f>
        <v>R</v>
      </c>
      <c r="AK89" s="17" t="str">
        <f>IF('Score Sheet'!AO89="","R",IF('Race results'!$C$32&gt;0,ROUND(AVERAGE('Score Sheet'!$J89:AO89),1),ROUND(AVERAGE('Score Sheet'!$I89:AO89),1)))</f>
        <v>R</v>
      </c>
      <c r="AL89" s="17" t="str">
        <f>IF('Score Sheet'!AP89="","R",IF('Race results'!$C$32&gt;0,ROUND(AVERAGE('Score Sheet'!$J89:AP89),1),ROUND(AVERAGE('Score Sheet'!$I89:AP89),1)))</f>
        <v>R</v>
      </c>
      <c r="AM89" s="17" t="str">
        <f>IF('Score Sheet'!AQ89="","R",IF('Race results'!$C$32&gt;0,ROUND(AVERAGE('Score Sheet'!$J89:AQ89),1),ROUND(AVERAGE('Score Sheet'!$I89:AQ89),1)))</f>
        <v>R</v>
      </c>
      <c r="AN89" s="17" t="str">
        <f>IF('Score Sheet'!AR89="","R",IF('Race results'!$C$32&gt;0,ROUND(AVERAGE('Score Sheet'!$J89:AR89),1),ROUND(AVERAGE('Score Sheet'!$I89:AR89),1)))</f>
        <v>R</v>
      </c>
      <c r="AO89" s="17" t="str">
        <f>IF('Score Sheet'!AS89="","R",IF('Race results'!$C$32&gt;0,ROUND(AVERAGE('Score Sheet'!$J89:AS89),1),ROUND(AVERAGE('Score Sheet'!$I89:AS89),1)))</f>
        <v>R</v>
      </c>
      <c r="AP89" s="17" t="str">
        <f>IF('Score Sheet'!AT89="","R",IF('Race results'!$C$32&gt;0,ROUND(AVERAGE('Score Sheet'!$J89:AT89),1),ROUND(AVERAGE('Score Sheet'!$I89:AT89),1)))</f>
        <v>R</v>
      </c>
      <c r="AQ89" s="17" t="str">
        <f>IF('Score Sheet'!AU89="","R",IF('Race results'!$C$32&gt;0,ROUND(AVERAGE('Score Sheet'!$J89:AU89),1),ROUND(AVERAGE('Score Sheet'!$I89:AU89),1)))</f>
        <v>R</v>
      </c>
      <c r="AR89" s="17" t="str">
        <f>IF('Score Sheet'!AV89="","R",IF('Race results'!$C$32&gt;0,ROUND(AVERAGE('Score Sheet'!$J89:AV89),1),ROUND(AVERAGE('Score Sheet'!$I89:AV89),1)))</f>
        <v>R</v>
      </c>
      <c r="AT89" s="62" t="str">
        <f t="shared" si="42"/>
        <v/>
      </c>
      <c r="AU89" s="17" t="str">
        <f>IF(C89="","",IF('Race results'!$C$7&lt;1, "E", IF('Race results'!$C$32&gt;0,IF(COUNT(AY89:CL89)&lt;1,"R",ROUND(AVERAGE(AY89:CL89),1)),IF(COUNT(AX89:CL89)&lt;1,"R",ROUND(AVERAGE(AX89:CL89),1)))))</f>
        <v/>
      </c>
      <c r="AV89" s="12"/>
      <c r="AX89" s="12" t="str">
        <f t="shared" si="43"/>
        <v/>
      </c>
      <c r="AY89" s="12" t="str">
        <f t="shared" si="44"/>
        <v/>
      </c>
      <c r="AZ89" s="12" t="str">
        <f t="shared" si="45"/>
        <v/>
      </c>
      <c r="BA89" s="12" t="str">
        <f t="shared" si="46"/>
        <v/>
      </c>
      <c r="BB89" s="12" t="str">
        <f t="shared" si="47"/>
        <v/>
      </c>
      <c r="BC89" s="12" t="str">
        <f t="shared" si="48"/>
        <v/>
      </c>
      <c r="BD89" s="12" t="str">
        <f t="shared" si="49"/>
        <v/>
      </c>
      <c r="BE89" s="12" t="str">
        <f t="shared" si="50"/>
        <v/>
      </c>
      <c r="BF89" s="12" t="str">
        <f t="shared" si="51"/>
        <v/>
      </c>
      <c r="BG89" s="12" t="str">
        <f t="shared" si="52"/>
        <v/>
      </c>
      <c r="BH89" s="12" t="str">
        <f t="shared" si="53"/>
        <v/>
      </c>
      <c r="BI89" s="12" t="str">
        <f t="shared" si="54"/>
        <v/>
      </c>
      <c r="BJ89" s="12" t="str">
        <f t="shared" si="55"/>
        <v/>
      </c>
      <c r="BK89" s="12" t="str">
        <f t="shared" si="56"/>
        <v/>
      </c>
      <c r="BL89" s="12" t="str">
        <f t="shared" si="57"/>
        <v/>
      </c>
      <c r="BM89" s="12" t="str">
        <f t="shared" si="58"/>
        <v/>
      </c>
      <c r="BN89" s="12" t="str">
        <f t="shared" si="59"/>
        <v/>
      </c>
      <c r="BO89" s="12" t="str">
        <f t="shared" si="60"/>
        <v/>
      </c>
      <c r="BP89" s="12" t="str">
        <f t="shared" si="61"/>
        <v/>
      </c>
      <c r="BQ89" s="12" t="str">
        <f t="shared" si="62"/>
        <v/>
      </c>
      <c r="BR89" s="12" t="str">
        <f t="shared" si="63"/>
        <v/>
      </c>
      <c r="BS89" s="12" t="str">
        <f t="shared" si="64"/>
        <v/>
      </c>
      <c r="BT89" s="12" t="str">
        <f t="shared" si="65"/>
        <v/>
      </c>
      <c r="BU89" s="12" t="str">
        <f t="shared" si="66"/>
        <v/>
      </c>
      <c r="BV89" s="12" t="str">
        <f t="shared" si="67"/>
        <v/>
      </c>
      <c r="BW89" s="12" t="str">
        <f t="shared" si="68"/>
        <v/>
      </c>
      <c r="BX89" s="12" t="str">
        <f t="shared" si="69"/>
        <v/>
      </c>
      <c r="BY89" s="12" t="str">
        <f t="shared" si="70"/>
        <v/>
      </c>
      <c r="BZ89" s="12" t="str">
        <f t="shared" si="71"/>
        <v/>
      </c>
      <c r="CA89" s="12" t="str">
        <f t="shared" si="72"/>
        <v/>
      </c>
      <c r="CB89" s="12" t="str">
        <f t="shared" si="73"/>
        <v/>
      </c>
      <c r="CC89" s="12" t="str">
        <f t="shared" si="74"/>
        <v/>
      </c>
      <c r="CD89" s="12" t="str">
        <f t="shared" si="75"/>
        <v/>
      </c>
      <c r="CE89" s="12" t="str">
        <f t="shared" si="76"/>
        <v/>
      </c>
      <c r="CF89" s="12" t="str">
        <f t="shared" si="77"/>
        <v/>
      </c>
      <c r="CG89" s="12" t="str">
        <f t="shared" si="78"/>
        <v/>
      </c>
      <c r="CH89" s="12" t="str">
        <f t="shared" si="79"/>
        <v/>
      </c>
      <c r="CI89" s="12" t="str">
        <f t="shared" si="80"/>
        <v/>
      </c>
      <c r="CJ89" s="12" t="str">
        <f t="shared" si="81"/>
        <v/>
      </c>
      <c r="CK89" s="12" t="str">
        <f t="shared" si="82"/>
        <v/>
      </c>
      <c r="CL89" s="12" t="str">
        <f t="shared" si="83"/>
        <v/>
      </c>
    </row>
    <row r="90" spans="2:90">
      <c r="B90" s="12">
        <v>81</v>
      </c>
      <c r="C90" s="62" t="str">
        <f>IF('Score Sheet'!C90="","",'Score Sheet'!C90)</f>
        <v/>
      </c>
      <c r="D90" s="12" t="str">
        <f>'Race results'!$F$159</f>
        <v>DAFT!</v>
      </c>
      <c r="E90" s="12" t="str">
        <f>'Race results'!$F$159</f>
        <v>DAFT!</v>
      </c>
      <c r="F90" s="17" t="str">
        <f>IF('Score Sheet'!J90="","R",IF('Race results'!$C$32&gt;0,'Race results'!$F$159,ROUND(AVERAGE('Score Sheet'!$I90:J90),1)))</f>
        <v>R</v>
      </c>
      <c r="G90" s="17" t="str">
        <f>IF('Score Sheet'!K90="","R",IF('Race results'!$C$32&gt;0,ROUND(AVERAGE('Score Sheet'!$J90:K90),1),ROUND(AVERAGE('Score Sheet'!$I90:K90),1)))</f>
        <v>R</v>
      </c>
      <c r="H90" s="17" t="str">
        <f>IF('Score Sheet'!L90="","R",IF('Race results'!$C$32&gt;0,ROUND(AVERAGE('Score Sheet'!$J90:L90),1),ROUND(AVERAGE('Score Sheet'!$I90:L90),1)))</f>
        <v>R</v>
      </c>
      <c r="I90" s="17" t="str">
        <f>IF('Score Sheet'!M90="","R",IF('Race results'!$C$32&gt;0,ROUND(AVERAGE('Score Sheet'!$J90:M90),1),ROUND(AVERAGE('Score Sheet'!$I90:M90),1)))</f>
        <v>R</v>
      </c>
      <c r="J90" s="17" t="str">
        <f>IF('Score Sheet'!N90="","R",IF('Race results'!$C$32&gt;0,ROUND(AVERAGE('Score Sheet'!$J90:N90),1),ROUND(AVERAGE('Score Sheet'!$I90:N90),1)))</f>
        <v>R</v>
      </c>
      <c r="K90" s="17" t="str">
        <f>IF('Score Sheet'!O90="","R",IF('Race results'!$C$32&gt;0,ROUND(AVERAGE('Score Sheet'!$J90:O90),1),ROUND(AVERAGE('Score Sheet'!$I90:O90),1)))</f>
        <v>R</v>
      </c>
      <c r="L90" s="17" t="str">
        <f>IF('Score Sheet'!P90="","R",IF('Race results'!$C$32&gt;0,ROUND(AVERAGE('Score Sheet'!$J90:P90),1),ROUND(AVERAGE('Score Sheet'!$I90:P90),1)))</f>
        <v>R</v>
      </c>
      <c r="M90" s="17" t="str">
        <f>IF('Score Sheet'!Q90="","R",IF('Race results'!$C$32&gt;0,ROUND(AVERAGE('Score Sheet'!$J90:Q90),1),ROUND(AVERAGE('Score Sheet'!$I90:Q90),1)))</f>
        <v>R</v>
      </c>
      <c r="N90" s="17" t="str">
        <f>IF('Score Sheet'!R90="","R",IF('Race results'!$C$32&gt;0,ROUND(AVERAGE('Score Sheet'!$J90:R90),1),ROUND(AVERAGE('Score Sheet'!$I90:R90),1)))</f>
        <v>R</v>
      </c>
      <c r="O90" s="17" t="str">
        <f>IF('Score Sheet'!S90="","R",IF('Race results'!$C$32&gt;0,ROUND(AVERAGE('Score Sheet'!$J90:S90),1),ROUND(AVERAGE('Score Sheet'!$I90:S90),1)))</f>
        <v>R</v>
      </c>
      <c r="P90" s="17" t="str">
        <f>IF('Score Sheet'!T90="","R",IF('Race results'!$C$32&gt;0,ROUND(AVERAGE('Score Sheet'!$J90:T90),1),ROUND(AVERAGE('Score Sheet'!$I90:T90),1)))</f>
        <v>R</v>
      </c>
      <c r="Q90" s="17" t="str">
        <f>IF('Score Sheet'!U90="","R",IF('Race results'!$C$32&gt;0,ROUND(AVERAGE('Score Sheet'!$J90:U90),1),ROUND(AVERAGE('Score Sheet'!$I90:U90),1)))</f>
        <v>R</v>
      </c>
      <c r="R90" s="17" t="str">
        <f>IF('Score Sheet'!V90="","R",IF('Race results'!$C$32&gt;0,ROUND(AVERAGE('Score Sheet'!$J90:V90),1),ROUND(AVERAGE('Score Sheet'!$I90:V90),1)))</f>
        <v>R</v>
      </c>
      <c r="S90" s="17" t="str">
        <f>IF('Score Sheet'!W90="","R",IF('Race results'!$C$32&gt;0,ROUND(AVERAGE('Score Sheet'!$J90:W90),1),ROUND(AVERAGE('Score Sheet'!$I90:W90),1)))</f>
        <v>R</v>
      </c>
      <c r="T90" s="17" t="str">
        <f>IF('Score Sheet'!X90="","R",IF('Race results'!$C$32&gt;0,ROUND(AVERAGE('Score Sheet'!$J90:X90),1),ROUND(AVERAGE('Score Sheet'!$I90:X90),1)))</f>
        <v>R</v>
      </c>
      <c r="U90" s="17" t="str">
        <f>IF('Score Sheet'!Y90="","R",IF('Race results'!$C$32&gt;0,ROUND(AVERAGE('Score Sheet'!$J90:Y90),1),ROUND(AVERAGE('Score Sheet'!$I90:Y90),1)))</f>
        <v>R</v>
      </c>
      <c r="V90" s="17" t="str">
        <f>IF('Score Sheet'!Z90="","R",IF('Race results'!$C$32&gt;0,ROUND(AVERAGE('Score Sheet'!$J90:Z90),1),ROUND(AVERAGE('Score Sheet'!$I90:Z90),1)))</f>
        <v>R</v>
      </c>
      <c r="W90" s="17" t="str">
        <f>IF('Score Sheet'!AA90="","R",IF('Race results'!$C$32&gt;0,ROUND(AVERAGE('Score Sheet'!$J90:AA90),1),ROUND(AVERAGE('Score Sheet'!$I90:AA90),1)))</f>
        <v>R</v>
      </c>
      <c r="X90" s="17" t="str">
        <f>IF('Score Sheet'!AB90="","R",IF('Race results'!$C$32&gt;0,ROUND(AVERAGE('Score Sheet'!$J90:AB90),1),ROUND(AVERAGE('Score Sheet'!$I90:AB90),1)))</f>
        <v>R</v>
      </c>
      <c r="Y90" s="17" t="str">
        <f>IF('Score Sheet'!AC90="","R",IF('Race results'!$C$32&gt;0,ROUND(AVERAGE('Score Sheet'!$J90:AC90),1),ROUND(AVERAGE('Score Sheet'!$I90:AC90),1)))</f>
        <v>R</v>
      </c>
      <c r="Z90" s="17" t="str">
        <f>IF('Score Sheet'!AD90="","R",IF('Race results'!$C$32&gt;0,ROUND(AVERAGE('Score Sheet'!$J90:AD90),1),ROUND(AVERAGE('Score Sheet'!$I90:AD90),1)))</f>
        <v>R</v>
      </c>
      <c r="AA90" s="17" t="str">
        <f>IF('Score Sheet'!AE90="","R",IF('Race results'!$C$32&gt;0,ROUND(AVERAGE('Score Sheet'!$J90:AE90),1),ROUND(AVERAGE('Score Sheet'!$I90:AE90),1)))</f>
        <v>R</v>
      </c>
      <c r="AB90" s="17" t="str">
        <f>IF('Score Sheet'!AF90="","R",IF('Race results'!$C$32&gt;0,ROUND(AVERAGE('Score Sheet'!$J90:AF90),1),ROUND(AVERAGE('Score Sheet'!$I90:AF90),1)))</f>
        <v>R</v>
      </c>
      <c r="AC90" s="17" t="str">
        <f>IF('Score Sheet'!AG90="","R",IF('Race results'!$C$32&gt;0,ROUND(AVERAGE('Score Sheet'!$J90:AG90),1),ROUND(AVERAGE('Score Sheet'!$I90:AG90),1)))</f>
        <v>R</v>
      </c>
      <c r="AD90" s="17" t="str">
        <f>IF('Score Sheet'!AH90="","R",IF('Race results'!$C$32&gt;0,ROUND(AVERAGE('Score Sheet'!$J90:AH90),1),ROUND(AVERAGE('Score Sheet'!$I90:AH90),1)))</f>
        <v>R</v>
      </c>
      <c r="AE90" s="17" t="str">
        <f>IF('Score Sheet'!AI90="","R",IF('Race results'!$C$32&gt;0,ROUND(AVERAGE('Score Sheet'!$J90:AI90),1),ROUND(AVERAGE('Score Sheet'!$I90:AI90),1)))</f>
        <v>R</v>
      </c>
      <c r="AF90" s="17" t="str">
        <f>IF('Score Sheet'!AJ90="","R",IF('Race results'!$C$32&gt;0,ROUND(AVERAGE('Score Sheet'!$J90:AJ90),1),ROUND(AVERAGE('Score Sheet'!$I90:AJ90),1)))</f>
        <v>R</v>
      </c>
      <c r="AG90" s="17" t="str">
        <f>IF('Score Sheet'!AK90="","R",IF('Race results'!$C$32&gt;0,ROUND(AVERAGE('Score Sheet'!$J90:AK90),1),ROUND(AVERAGE('Score Sheet'!$I90:AK90),1)))</f>
        <v>R</v>
      </c>
      <c r="AH90" s="17" t="str">
        <f>IF('Score Sheet'!AL90="","R",IF('Race results'!$C$32&gt;0,ROUND(AVERAGE('Score Sheet'!$J90:AL90),1),ROUND(AVERAGE('Score Sheet'!$I90:AL90),1)))</f>
        <v>R</v>
      </c>
      <c r="AI90" s="17" t="str">
        <f>IF('Score Sheet'!AM90="","R",IF('Race results'!$C$32&gt;0,ROUND(AVERAGE('Score Sheet'!$J90:AM90),1),ROUND(AVERAGE('Score Sheet'!$I90:AM90),1)))</f>
        <v>R</v>
      </c>
      <c r="AJ90" s="17" t="str">
        <f>IF('Score Sheet'!AN90="","R",IF('Race results'!$C$32&gt;0,ROUND(AVERAGE('Score Sheet'!$J90:AN90),1),ROUND(AVERAGE('Score Sheet'!$I90:AN90),1)))</f>
        <v>R</v>
      </c>
      <c r="AK90" s="17" t="str">
        <f>IF('Score Sheet'!AO90="","R",IF('Race results'!$C$32&gt;0,ROUND(AVERAGE('Score Sheet'!$J90:AO90),1),ROUND(AVERAGE('Score Sheet'!$I90:AO90),1)))</f>
        <v>R</v>
      </c>
      <c r="AL90" s="17" t="str">
        <f>IF('Score Sheet'!AP90="","R",IF('Race results'!$C$32&gt;0,ROUND(AVERAGE('Score Sheet'!$J90:AP90),1),ROUND(AVERAGE('Score Sheet'!$I90:AP90),1)))</f>
        <v>R</v>
      </c>
      <c r="AM90" s="17" t="str">
        <f>IF('Score Sheet'!AQ90="","R",IF('Race results'!$C$32&gt;0,ROUND(AVERAGE('Score Sheet'!$J90:AQ90),1),ROUND(AVERAGE('Score Sheet'!$I90:AQ90),1)))</f>
        <v>R</v>
      </c>
      <c r="AN90" s="17" t="str">
        <f>IF('Score Sheet'!AR90="","R",IF('Race results'!$C$32&gt;0,ROUND(AVERAGE('Score Sheet'!$J90:AR90),1),ROUND(AVERAGE('Score Sheet'!$I90:AR90),1)))</f>
        <v>R</v>
      </c>
      <c r="AO90" s="17" t="str">
        <f>IF('Score Sheet'!AS90="","R",IF('Race results'!$C$32&gt;0,ROUND(AVERAGE('Score Sheet'!$J90:AS90),1),ROUND(AVERAGE('Score Sheet'!$I90:AS90),1)))</f>
        <v>R</v>
      </c>
      <c r="AP90" s="17" t="str">
        <f>IF('Score Sheet'!AT90="","R",IF('Race results'!$C$32&gt;0,ROUND(AVERAGE('Score Sheet'!$J90:AT90),1),ROUND(AVERAGE('Score Sheet'!$I90:AT90),1)))</f>
        <v>R</v>
      </c>
      <c r="AQ90" s="17" t="str">
        <f>IF('Score Sheet'!AU90="","R",IF('Race results'!$C$32&gt;0,ROUND(AVERAGE('Score Sheet'!$J90:AU90),1),ROUND(AVERAGE('Score Sheet'!$I90:AU90),1)))</f>
        <v>R</v>
      </c>
      <c r="AR90" s="17" t="str">
        <f>IF('Score Sheet'!AV90="","R",IF('Race results'!$C$32&gt;0,ROUND(AVERAGE('Score Sheet'!$J90:AV90),1),ROUND(AVERAGE('Score Sheet'!$I90:AV90),1)))</f>
        <v>R</v>
      </c>
      <c r="AT90" s="62" t="str">
        <f t="shared" si="42"/>
        <v/>
      </c>
      <c r="AU90" s="17" t="str">
        <f>IF(C90="","",IF('Race results'!$C$7&lt;1, "E", IF('Race results'!$C$32&gt;0,IF(COUNT(AY90:CL90)&lt;1,"R",ROUND(AVERAGE(AY90:CL90),1)),IF(COUNT(AX90:CL90)&lt;1,"R",ROUND(AVERAGE(AX90:CL90),1)))))</f>
        <v/>
      </c>
      <c r="AV90" s="12"/>
      <c r="AX90" s="12" t="str">
        <f t="shared" si="43"/>
        <v/>
      </c>
      <c r="AY90" s="12" t="str">
        <f t="shared" si="44"/>
        <v/>
      </c>
      <c r="AZ90" s="12" t="str">
        <f t="shared" si="45"/>
        <v/>
      </c>
      <c r="BA90" s="12" t="str">
        <f t="shared" si="46"/>
        <v/>
      </c>
      <c r="BB90" s="12" t="str">
        <f t="shared" si="47"/>
        <v/>
      </c>
      <c r="BC90" s="12" t="str">
        <f t="shared" si="48"/>
        <v/>
      </c>
      <c r="BD90" s="12" t="str">
        <f t="shared" si="49"/>
        <v/>
      </c>
      <c r="BE90" s="12" t="str">
        <f t="shared" si="50"/>
        <v/>
      </c>
      <c r="BF90" s="12" t="str">
        <f t="shared" si="51"/>
        <v/>
      </c>
      <c r="BG90" s="12" t="str">
        <f t="shared" si="52"/>
        <v/>
      </c>
      <c r="BH90" s="12" t="str">
        <f t="shared" si="53"/>
        <v/>
      </c>
      <c r="BI90" s="12" t="str">
        <f t="shared" si="54"/>
        <v/>
      </c>
      <c r="BJ90" s="12" t="str">
        <f t="shared" si="55"/>
        <v/>
      </c>
      <c r="BK90" s="12" t="str">
        <f t="shared" si="56"/>
        <v/>
      </c>
      <c r="BL90" s="12" t="str">
        <f t="shared" si="57"/>
        <v/>
      </c>
      <c r="BM90" s="12" t="str">
        <f t="shared" si="58"/>
        <v/>
      </c>
      <c r="BN90" s="12" t="str">
        <f t="shared" si="59"/>
        <v/>
      </c>
      <c r="BO90" s="12" t="str">
        <f t="shared" si="60"/>
        <v/>
      </c>
      <c r="BP90" s="12" t="str">
        <f t="shared" si="61"/>
        <v/>
      </c>
      <c r="BQ90" s="12" t="str">
        <f t="shared" si="62"/>
        <v/>
      </c>
      <c r="BR90" s="12" t="str">
        <f t="shared" si="63"/>
        <v/>
      </c>
      <c r="BS90" s="12" t="str">
        <f t="shared" si="64"/>
        <v/>
      </c>
      <c r="BT90" s="12" t="str">
        <f t="shared" si="65"/>
        <v/>
      </c>
      <c r="BU90" s="12" t="str">
        <f t="shared" si="66"/>
        <v/>
      </c>
      <c r="BV90" s="12" t="str">
        <f t="shared" si="67"/>
        <v/>
      </c>
      <c r="BW90" s="12" t="str">
        <f t="shared" si="68"/>
        <v/>
      </c>
      <c r="BX90" s="12" t="str">
        <f t="shared" si="69"/>
        <v/>
      </c>
      <c r="BY90" s="12" t="str">
        <f t="shared" si="70"/>
        <v/>
      </c>
      <c r="BZ90" s="12" t="str">
        <f t="shared" si="71"/>
        <v/>
      </c>
      <c r="CA90" s="12" t="str">
        <f t="shared" si="72"/>
        <v/>
      </c>
      <c r="CB90" s="12" t="str">
        <f t="shared" si="73"/>
        <v/>
      </c>
      <c r="CC90" s="12" t="str">
        <f t="shared" si="74"/>
        <v/>
      </c>
      <c r="CD90" s="12" t="str">
        <f t="shared" si="75"/>
        <v/>
      </c>
      <c r="CE90" s="12" t="str">
        <f t="shared" si="76"/>
        <v/>
      </c>
      <c r="CF90" s="12" t="str">
        <f t="shared" si="77"/>
        <v/>
      </c>
      <c r="CG90" s="12" t="str">
        <f t="shared" si="78"/>
        <v/>
      </c>
      <c r="CH90" s="12" t="str">
        <f t="shared" si="79"/>
        <v/>
      </c>
      <c r="CI90" s="12" t="str">
        <f t="shared" si="80"/>
        <v/>
      </c>
      <c r="CJ90" s="12" t="str">
        <f t="shared" si="81"/>
        <v/>
      </c>
      <c r="CK90" s="12" t="str">
        <f t="shared" si="82"/>
        <v/>
      </c>
      <c r="CL90" s="12" t="str">
        <f t="shared" si="83"/>
        <v/>
      </c>
    </row>
    <row r="91" spans="2:90">
      <c r="B91" s="12">
        <v>82</v>
      </c>
      <c r="C91" s="62" t="str">
        <f>IF('Score Sheet'!C91="","",'Score Sheet'!C91)</f>
        <v/>
      </c>
      <c r="D91" s="12" t="str">
        <f>'Race results'!$F$159</f>
        <v>DAFT!</v>
      </c>
      <c r="E91" s="12" t="str">
        <f>'Race results'!$F$159</f>
        <v>DAFT!</v>
      </c>
      <c r="F91" s="17" t="str">
        <f>IF('Score Sheet'!J91="","R",IF('Race results'!$C$32&gt;0,'Race results'!$F$159,ROUND(AVERAGE('Score Sheet'!$I91:J91),1)))</f>
        <v>R</v>
      </c>
      <c r="G91" s="17" t="str">
        <f>IF('Score Sheet'!K91="","R",IF('Race results'!$C$32&gt;0,ROUND(AVERAGE('Score Sheet'!$J91:K91),1),ROUND(AVERAGE('Score Sheet'!$I91:K91),1)))</f>
        <v>R</v>
      </c>
      <c r="H91" s="17" t="str">
        <f>IF('Score Sheet'!L91="","R",IF('Race results'!$C$32&gt;0,ROUND(AVERAGE('Score Sheet'!$J91:L91),1),ROUND(AVERAGE('Score Sheet'!$I91:L91),1)))</f>
        <v>R</v>
      </c>
      <c r="I91" s="17" t="str">
        <f>IF('Score Sheet'!M91="","R",IF('Race results'!$C$32&gt;0,ROUND(AVERAGE('Score Sheet'!$J91:M91),1),ROUND(AVERAGE('Score Sheet'!$I91:M91),1)))</f>
        <v>R</v>
      </c>
      <c r="J91" s="17" t="str">
        <f>IF('Score Sheet'!N91="","R",IF('Race results'!$C$32&gt;0,ROUND(AVERAGE('Score Sheet'!$J91:N91),1),ROUND(AVERAGE('Score Sheet'!$I91:N91),1)))</f>
        <v>R</v>
      </c>
      <c r="K91" s="17" t="str">
        <f>IF('Score Sheet'!O91="","R",IF('Race results'!$C$32&gt;0,ROUND(AVERAGE('Score Sheet'!$J91:O91),1),ROUND(AVERAGE('Score Sheet'!$I91:O91),1)))</f>
        <v>R</v>
      </c>
      <c r="L91" s="17" t="str">
        <f>IF('Score Sheet'!P91="","R",IF('Race results'!$C$32&gt;0,ROUND(AVERAGE('Score Sheet'!$J91:P91),1),ROUND(AVERAGE('Score Sheet'!$I91:P91),1)))</f>
        <v>R</v>
      </c>
      <c r="M91" s="17" t="str">
        <f>IF('Score Sheet'!Q91="","R",IF('Race results'!$C$32&gt;0,ROUND(AVERAGE('Score Sheet'!$J91:Q91),1),ROUND(AVERAGE('Score Sheet'!$I91:Q91),1)))</f>
        <v>R</v>
      </c>
      <c r="N91" s="17" t="str">
        <f>IF('Score Sheet'!R91="","R",IF('Race results'!$C$32&gt;0,ROUND(AVERAGE('Score Sheet'!$J91:R91),1),ROUND(AVERAGE('Score Sheet'!$I91:R91),1)))</f>
        <v>R</v>
      </c>
      <c r="O91" s="17" t="str">
        <f>IF('Score Sheet'!S91="","R",IF('Race results'!$C$32&gt;0,ROUND(AVERAGE('Score Sheet'!$J91:S91),1),ROUND(AVERAGE('Score Sheet'!$I91:S91),1)))</f>
        <v>R</v>
      </c>
      <c r="P91" s="17" t="str">
        <f>IF('Score Sheet'!T91="","R",IF('Race results'!$C$32&gt;0,ROUND(AVERAGE('Score Sheet'!$J91:T91),1),ROUND(AVERAGE('Score Sheet'!$I91:T91),1)))</f>
        <v>R</v>
      </c>
      <c r="Q91" s="17" t="str">
        <f>IF('Score Sheet'!U91="","R",IF('Race results'!$C$32&gt;0,ROUND(AVERAGE('Score Sheet'!$J91:U91),1),ROUND(AVERAGE('Score Sheet'!$I91:U91),1)))</f>
        <v>R</v>
      </c>
      <c r="R91" s="17" t="str">
        <f>IF('Score Sheet'!V91="","R",IF('Race results'!$C$32&gt;0,ROUND(AVERAGE('Score Sheet'!$J91:V91),1),ROUND(AVERAGE('Score Sheet'!$I91:V91),1)))</f>
        <v>R</v>
      </c>
      <c r="S91" s="17" t="str">
        <f>IF('Score Sheet'!W91="","R",IF('Race results'!$C$32&gt;0,ROUND(AVERAGE('Score Sheet'!$J91:W91),1),ROUND(AVERAGE('Score Sheet'!$I91:W91),1)))</f>
        <v>R</v>
      </c>
      <c r="T91" s="17" t="str">
        <f>IF('Score Sheet'!X91="","R",IF('Race results'!$C$32&gt;0,ROUND(AVERAGE('Score Sheet'!$J91:X91),1),ROUND(AVERAGE('Score Sheet'!$I91:X91),1)))</f>
        <v>R</v>
      </c>
      <c r="U91" s="17" t="str">
        <f>IF('Score Sheet'!Y91="","R",IF('Race results'!$C$32&gt;0,ROUND(AVERAGE('Score Sheet'!$J91:Y91),1),ROUND(AVERAGE('Score Sheet'!$I91:Y91),1)))</f>
        <v>R</v>
      </c>
      <c r="V91" s="17" t="str">
        <f>IF('Score Sheet'!Z91="","R",IF('Race results'!$C$32&gt;0,ROUND(AVERAGE('Score Sheet'!$J91:Z91),1),ROUND(AVERAGE('Score Sheet'!$I91:Z91),1)))</f>
        <v>R</v>
      </c>
      <c r="W91" s="17" t="str">
        <f>IF('Score Sheet'!AA91="","R",IF('Race results'!$C$32&gt;0,ROUND(AVERAGE('Score Sheet'!$J91:AA91),1),ROUND(AVERAGE('Score Sheet'!$I91:AA91),1)))</f>
        <v>R</v>
      </c>
      <c r="X91" s="17" t="str">
        <f>IF('Score Sheet'!AB91="","R",IF('Race results'!$C$32&gt;0,ROUND(AVERAGE('Score Sheet'!$J91:AB91),1),ROUND(AVERAGE('Score Sheet'!$I91:AB91),1)))</f>
        <v>R</v>
      </c>
      <c r="Y91" s="17" t="str">
        <f>IF('Score Sheet'!AC91="","R",IF('Race results'!$C$32&gt;0,ROUND(AVERAGE('Score Sheet'!$J91:AC91),1),ROUND(AVERAGE('Score Sheet'!$I91:AC91),1)))</f>
        <v>R</v>
      </c>
      <c r="Z91" s="17" t="str">
        <f>IF('Score Sheet'!AD91="","R",IF('Race results'!$C$32&gt;0,ROUND(AVERAGE('Score Sheet'!$J91:AD91),1),ROUND(AVERAGE('Score Sheet'!$I91:AD91),1)))</f>
        <v>R</v>
      </c>
      <c r="AA91" s="17" t="str">
        <f>IF('Score Sheet'!AE91="","R",IF('Race results'!$C$32&gt;0,ROUND(AVERAGE('Score Sheet'!$J91:AE91),1),ROUND(AVERAGE('Score Sheet'!$I91:AE91),1)))</f>
        <v>R</v>
      </c>
      <c r="AB91" s="17" t="str">
        <f>IF('Score Sheet'!AF91="","R",IF('Race results'!$C$32&gt;0,ROUND(AVERAGE('Score Sheet'!$J91:AF91),1),ROUND(AVERAGE('Score Sheet'!$I91:AF91),1)))</f>
        <v>R</v>
      </c>
      <c r="AC91" s="17" t="str">
        <f>IF('Score Sheet'!AG91="","R",IF('Race results'!$C$32&gt;0,ROUND(AVERAGE('Score Sheet'!$J91:AG91),1),ROUND(AVERAGE('Score Sheet'!$I91:AG91),1)))</f>
        <v>R</v>
      </c>
      <c r="AD91" s="17" t="str">
        <f>IF('Score Sheet'!AH91="","R",IF('Race results'!$C$32&gt;0,ROUND(AVERAGE('Score Sheet'!$J91:AH91),1),ROUND(AVERAGE('Score Sheet'!$I91:AH91),1)))</f>
        <v>R</v>
      </c>
      <c r="AE91" s="17" t="str">
        <f>IF('Score Sheet'!AI91="","R",IF('Race results'!$C$32&gt;0,ROUND(AVERAGE('Score Sheet'!$J91:AI91),1),ROUND(AVERAGE('Score Sheet'!$I91:AI91),1)))</f>
        <v>R</v>
      </c>
      <c r="AF91" s="17" t="str">
        <f>IF('Score Sheet'!AJ91="","R",IF('Race results'!$C$32&gt;0,ROUND(AVERAGE('Score Sheet'!$J91:AJ91),1),ROUND(AVERAGE('Score Sheet'!$I91:AJ91),1)))</f>
        <v>R</v>
      </c>
      <c r="AG91" s="17" t="str">
        <f>IF('Score Sheet'!AK91="","R",IF('Race results'!$C$32&gt;0,ROUND(AVERAGE('Score Sheet'!$J91:AK91),1),ROUND(AVERAGE('Score Sheet'!$I91:AK91),1)))</f>
        <v>R</v>
      </c>
      <c r="AH91" s="17" t="str">
        <f>IF('Score Sheet'!AL91="","R",IF('Race results'!$C$32&gt;0,ROUND(AVERAGE('Score Sheet'!$J91:AL91),1),ROUND(AVERAGE('Score Sheet'!$I91:AL91),1)))</f>
        <v>R</v>
      </c>
      <c r="AI91" s="17" t="str">
        <f>IF('Score Sheet'!AM91="","R",IF('Race results'!$C$32&gt;0,ROUND(AVERAGE('Score Sheet'!$J91:AM91),1),ROUND(AVERAGE('Score Sheet'!$I91:AM91),1)))</f>
        <v>R</v>
      </c>
      <c r="AJ91" s="17" t="str">
        <f>IF('Score Sheet'!AN91="","R",IF('Race results'!$C$32&gt;0,ROUND(AVERAGE('Score Sheet'!$J91:AN91),1),ROUND(AVERAGE('Score Sheet'!$I91:AN91),1)))</f>
        <v>R</v>
      </c>
      <c r="AK91" s="17" t="str">
        <f>IF('Score Sheet'!AO91="","R",IF('Race results'!$C$32&gt;0,ROUND(AVERAGE('Score Sheet'!$J91:AO91),1),ROUND(AVERAGE('Score Sheet'!$I91:AO91),1)))</f>
        <v>R</v>
      </c>
      <c r="AL91" s="17" t="str">
        <f>IF('Score Sheet'!AP91="","R",IF('Race results'!$C$32&gt;0,ROUND(AVERAGE('Score Sheet'!$J91:AP91),1),ROUND(AVERAGE('Score Sheet'!$I91:AP91),1)))</f>
        <v>R</v>
      </c>
      <c r="AM91" s="17" t="str">
        <f>IF('Score Sheet'!AQ91="","R",IF('Race results'!$C$32&gt;0,ROUND(AVERAGE('Score Sheet'!$J91:AQ91),1),ROUND(AVERAGE('Score Sheet'!$I91:AQ91),1)))</f>
        <v>R</v>
      </c>
      <c r="AN91" s="17" t="str">
        <f>IF('Score Sheet'!AR91="","R",IF('Race results'!$C$32&gt;0,ROUND(AVERAGE('Score Sheet'!$J91:AR91),1),ROUND(AVERAGE('Score Sheet'!$I91:AR91),1)))</f>
        <v>R</v>
      </c>
      <c r="AO91" s="17" t="str">
        <f>IF('Score Sheet'!AS91="","R",IF('Race results'!$C$32&gt;0,ROUND(AVERAGE('Score Sheet'!$J91:AS91),1),ROUND(AVERAGE('Score Sheet'!$I91:AS91),1)))</f>
        <v>R</v>
      </c>
      <c r="AP91" s="17" t="str">
        <f>IF('Score Sheet'!AT91="","R",IF('Race results'!$C$32&gt;0,ROUND(AVERAGE('Score Sheet'!$J91:AT91),1),ROUND(AVERAGE('Score Sheet'!$I91:AT91),1)))</f>
        <v>R</v>
      </c>
      <c r="AQ91" s="17" t="str">
        <f>IF('Score Sheet'!AU91="","R",IF('Race results'!$C$32&gt;0,ROUND(AVERAGE('Score Sheet'!$J91:AU91),1),ROUND(AVERAGE('Score Sheet'!$I91:AU91),1)))</f>
        <v>R</v>
      </c>
      <c r="AR91" s="17" t="str">
        <f>IF('Score Sheet'!AV91="","R",IF('Race results'!$C$32&gt;0,ROUND(AVERAGE('Score Sheet'!$J91:AV91),1),ROUND(AVERAGE('Score Sheet'!$I91:AV91),1)))</f>
        <v>R</v>
      </c>
      <c r="AT91" s="62" t="str">
        <f t="shared" si="42"/>
        <v/>
      </c>
      <c r="AU91" s="17" t="str">
        <f>IF(C91="","",IF('Race results'!$C$7&lt;1, "E", IF('Race results'!$C$32&gt;0,IF(COUNT(AY91:CL91)&lt;1,"R",ROUND(AVERAGE(AY91:CL91),1)),IF(COUNT(AX91:CL91)&lt;1,"R",ROUND(AVERAGE(AX91:CL91),1)))))</f>
        <v/>
      </c>
      <c r="AV91" s="12"/>
      <c r="AX91" s="12" t="str">
        <f t="shared" si="43"/>
        <v/>
      </c>
      <c r="AY91" s="12" t="str">
        <f t="shared" si="44"/>
        <v/>
      </c>
      <c r="AZ91" s="12" t="str">
        <f t="shared" si="45"/>
        <v/>
      </c>
      <c r="BA91" s="12" t="str">
        <f t="shared" si="46"/>
        <v/>
      </c>
      <c r="BB91" s="12" t="str">
        <f t="shared" si="47"/>
        <v/>
      </c>
      <c r="BC91" s="12" t="str">
        <f t="shared" si="48"/>
        <v/>
      </c>
      <c r="BD91" s="12" t="str">
        <f t="shared" si="49"/>
        <v/>
      </c>
      <c r="BE91" s="12" t="str">
        <f t="shared" si="50"/>
        <v/>
      </c>
      <c r="BF91" s="12" t="str">
        <f t="shared" si="51"/>
        <v/>
      </c>
      <c r="BG91" s="12" t="str">
        <f t="shared" si="52"/>
        <v/>
      </c>
      <c r="BH91" s="12" t="str">
        <f t="shared" si="53"/>
        <v/>
      </c>
      <c r="BI91" s="12" t="str">
        <f t="shared" si="54"/>
        <v/>
      </c>
      <c r="BJ91" s="12" t="str">
        <f t="shared" si="55"/>
        <v/>
      </c>
      <c r="BK91" s="12" t="str">
        <f t="shared" si="56"/>
        <v/>
      </c>
      <c r="BL91" s="12" t="str">
        <f t="shared" si="57"/>
        <v/>
      </c>
      <c r="BM91" s="12" t="str">
        <f t="shared" si="58"/>
        <v/>
      </c>
      <c r="BN91" s="12" t="str">
        <f t="shared" si="59"/>
        <v/>
      </c>
      <c r="BO91" s="12" t="str">
        <f t="shared" si="60"/>
        <v/>
      </c>
      <c r="BP91" s="12" t="str">
        <f t="shared" si="61"/>
        <v/>
      </c>
      <c r="BQ91" s="12" t="str">
        <f t="shared" si="62"/>
        <v/>
      </c>
      <c r="BR91" s="12" t="str">
        <f t="shared" si="63"/>
        <v/>
      </c>
      <c r="BS91" s="12" t="str">
        <f t="shared" si="64"/>
        <v/>
      </c>
      <c r="BT91" s="12" t="str">
        <f t="shared" si="65"/>
        <v/>
      </c>
      <c r="BU91" s="12" t="str">
        <f t="shared" si="66"/>
        <v/>
      </c>
      <c r="BV91" s="12" t="str">
        <f t="shared" si="67"/>
        <v/>
      </c>
      <c r="BW91" s="12" t="str">
        <f t="shared" si="68"/>
        <v/>
      </c>
      <c r="BX91" s="12" t="str">
        <f t="shared" si="69"/>
        <v/>
      </c>
      <c r="BY91" s="12" t="str">
        <f t="shared" si="70"/>
        <v/>
      </c>
      <c r="BZ91" s="12" t="str">
        <f t="shared" si="71"/>
        <v/>
      </c>
      <c r="CA91" s="12" t="str">
        <f t="shared" si="72"/>
        <v/>
      </c>
      <c r="CB91" s="12" t="str">
        <f t="shared" si="73"/>
        <v/>
      </c>
      <c r="CC91" s="12" t="str">
        <f t="shared" si="74"/>
        <v/>
      </c>
      <c r="CD91" s="12" t="str">
        <f t="shared" si="75"/>
        <v/>
      </c>
      <c r="CE91" s="12" t="str">
        <f t="shared" si="76"/>
        <v/>
      </c>
      <c r="CF91" s="12" t="str">
        <f t="shared" si="77"/>
        <v/>
      </c>
      <c r="CG91" s="12" t="str">
        <f t="shared" si="78"/>
        <v/>
      </c>
      <c r="CH91" s="12" t="str">
        <f t="shared" si="79"/>
        <v/>
      </c>
      <c r="CI91" s="12" t="str">
        <f t="shared" si="80"/>
        <v/>
      </c>
      <c r="CJ91" s="12" t="str">
        <f t="shared" si="81"/>
        <v/>
      </c>
      <c r="CK91" s="12" t="str">
        <f t="shared" si="82"/>
        <v/>
      </c>
      <c r="CL91" s="12" t="str">
        <f t="shared" si="83"/>
        <v/>
      </c>
    </row>
    <row r="92" spans="2:90">
      <c r="B92" s="12">
        <v>83</v>
      </c>
      <c r="C92" s="62" t="str">
        <f>IF('Score Sheet'!C92="","",'Score Sheet'!C92)</f>
        <v/>
      </c>
      <c r="D92" s="12" t="str">
        <f>'Race results'!$F$159</f>
        <v>DAFT!</v>
      </c>
      <c r="E92" s="12" t="str">
        <f>'Race results'!$F$159</f>
        <v>DAFT!</v>
      </c>
      <c r="F92" s="17" t="str">
        <f>IF('Score Sheet'!J92="","R",IF('Race results'!$C$32&gt;0,'Race results'!$F$159,ROUND(AVERAGE('Score Sheet'!$I92:J92),1)))</f>
        <v>R</v>
      </c>
      <c r="G92" s="17" t="str">
        <f>IF('Score Sheet'!K92="","R",IF('Race results'!$C$32&gt;0,ROUND(AVERAGE('Score Sheet'!$J92:K92),1),ROUND(AVERAGE('Score Sheet'!$I92:K92),1)))</f>
        <v>R</v>
      </c>
      <c r="H92" s="17" t="str">
        <f>IF('Score Sheet'!L92="","R",IF('Race results'!$C$32&gt;0,ROUND(AVERAGE('Score Sheet'!$J92:L92),1),ROUND(AVERAGE('Score Sheet'!$I92:L92),1)))</f>
        <v>R</v>
      </c>
      <c r="I92" s="17" t="str">
        <f>IF('Score Sheet'!M92="","R",IF('Race results'!$C$32&gt;0,ROUND(AVERAGE('Score Sheet'!$J92:M92),1),ROUND(AVERAGE('Score Sheet'!$I92:M92),1)))</f>
        <v>R</v>
      </c>
      <c r="J92" s="17" t="str">
        <f>IF('Score Sheet'!N92="","R",IF('Race results'!$C$32&gt;0,ROUND(AVERAGE('Score Sheet'!$J92:N92),1),ROUND(AVERAGE('Score Sheet'!$I92:N92),1)))</f>
        <v>R</v>
      </c>
      <c r="K92" s="17" t="str">
        <f>IF('Score Sheet'!O92="","R",IF('Race results'!$C$32&gt;0,ROUND(AVERAGE('Score Sheet'!$J92:O92),1),ROUND(AVERAGE('Score Sheet'!$I92:O92),1)))</f>
        <v>R</v>
      </c>
      <c r="L92" s="17" t="str">
        <f>IF('Score Sheet'!P92="","R",IF('Race results'!$C$32&gt;0,ROUND(AVERAGE('Score Sheet'!$J92:P92),1),ROUND(AVERAGE('Score Sheet'!$I92:P92),1)))</f>
        <v>R</v>
      </c>
      <c r="M92" s="17" t="str">
        <f>IF('Score Sheet'!Q92="","R",IF('Race results'!$C$32&gt;0,ROUND(AVERAGE('Score Sheet'!$J92:Q92),1),ROUND(AVERAGE('Score Sheet'!$I92:Q92),1)))</f>
        <v>R</v>
      </c>
      <c r="N92" s="17" t="str">
        <f>IF('Score Sheet'!R92="","R",IF('Race results'!$C$32&gt;0,ROUND(AVERAGE('Score Sheet'!$J92:R92),1),ROUND(AVERAGE('Score Sheet'!$I92:R92),1)))</f>
        <v>R</v>
      </c>
      <c r="O92" s="17" t="str">
        <f>IF('Score Sheet'!S92="","R",IF('Race results'!$C$32&gt;0,ROUND(AVERAGE('Score Sheet'!$J92:S92),1),ROUND(AVERAGE('Score Sheet'!$I92:S92),1)))</f>
        <v>R</v>
      </c>
      <c r="P92" s="17" t="str">
        <f>IF('Score Sheet'!T92="","R",IF('Race results'!$C$32&gt;0,ROUND(AVERAGE('Score Sheet'!$J92:T92),1),ROUND(AVERAGE('Score Sheet'!$I92:T92),1)))</f>
        <v>R</v>
      </c>
      <c r="Q92" s="17" t="str">
        <f>IF('Score Sheet'!U92="","R",IF('Race results'!$C$32&gt;0,ROUND(AVERAGE('Score Sheet'!$J92:U92),1),ROUND(AVERAGE('Score Sheet'!$I92:U92),1)))</f>
        <v>R</v>
      </c>
      <c r="R92" s="17" t="str">
        <f>IF('Score Sheet'!V92="","R",IF('Race results'!$C$32&gt;0,ROUND(AVERAGE('Score Sheet'!$J92:V92),1),ROUND(AVERAGE('Score Sheet'!$I92:V92),1)))</f>
        <v>R</v>
      </c>
      <c r="S92" s="17" t="str">
        <f>IF('Score Sheet'!W92="","R",IF('Race results'!$C$32&gt;0,ROUND(AVERAGE('Score Sheet'!$J92:W92),1),ROUND(AVERAGE('Score Sheet'!$I92:W92),1)))</f>
        <v>R</v>
      </c>
      <c r="T92" s="17" t="str">
        <f>IF('Score Sheet'!X92="","R",IF('Race results'!$C$32&gt;0,ROUND(AVERAGE('Score Sheet'!$J92:X92),1),ROUND(AVERAGE('Score Sheet'!$I92:X92),1)))</f>
        <v>R</v>
      </c>
      <c r="U92" s="17" t="str">
        <f>IF('Score Sheet'!Y92="","R",IF('Race results'!$C$32&gt;0,ROUND(AVERAGE('Score Sheet'!$J92:Y92),1),ROUND(AVERAGE('Score Sheet'!$I92:Y92),1)))</f>
        <v>R</v>
      </c>
      <c r="V92" s="17" t="str">
        <f>IF('Score Sheet'!Z92="","R",IF('Race results'!$C$32&gt;0,ROUND(AVERAGE('Score Sheet'!$J92:Z92),1),ROUND(AVERAGE('Score Sheet'!$I92:Z92),1)))</f>
        <v>R</v>
      </c>
      <c r="W92" s="17" t="str">
        <f>IF('Score Sheet'!AA92="","R",IF('Race results'!$C$32&gt;0,ROUND(AVERAGE('Score Sheet'!$J92:AA92),1),ROUND(AVERAGE('Score Sheet'!$I92:AA92),1)))</f>
        <v>R</v>
      </c>
      <c r="X92" s="17" t="str">
        <f>IF('Score Sheet'!AB92="","R",IF('Race results'!$C$32&gt;0,ROUND(AVERAGE('Score Sheet'!$J92:AB92),1),ROUND(AVERAGE('Score Sheet'!$I92:AB92),1)))</f>
        <v>R</v>
      </c>
      <c r="Y92" s="17" t="str">
        <f>IF('Score Sheet'!AC92="","R",IF('Race results'!$C$32&gt;0,ROUND(AVERAGE('Score Sheet'!$J92:AC92),1),ROUND(AVERAGE('Score Sheet'!$I92:AC92),1)))</f>
        <v>R</v>
      </c>
      <c r="Z92" s="17" t="str">
        <f>IF('Score Sheet'!AD92="","R",IF('Race results'!$C$32&gt;0,ROUND(AVERAGE('Score Sheet'!$J92:AD92),1),ROUND(AVERAGE('Score Sheet'!$I92:AD92),1)))</f>
        <v>R</v>
      </c>
      <c r="AA92" s="17" t="str">
        <f>IF('Score Sheet'!AE92="","R",IF('Race results'!$C$32&gt;0,ROUND(AVERAGE('Score Sheet'!$J92:AE92),1),ROUND(AVERAGE('Score Sheet'!$I92:AE92),1)))</f>
        <v>R</v>
      </c>
      <c r="AB92" s="17" t="str">
        <f>IF('Score Sheet'!AF92="","R",IF('Race results'!$C$32&gt;0,ROUND(AVERAGE('Score Sheet'!$J92:AF92),1),ROUND(AVERAGE('Score Sheet'!$I92:AF92),1)))</f>
        <v>R</v>
      </c>
      <c r="AC92" s="17" t="str">
        <f>IF('Score Sheet'!AG92="","R",IF('Race results'!$C$32&gt;0,ROUND(AVERAGE('Score Sheet'!$J92:AG92),1),ROUND(AVERAGE('Score Sheet'!$I92:AG92),1)))</f>
        <v>R</v>
      </c>
      <c r="AD92" s="17" t="str">
        <f>IF('Score Sheet'!AH92="","R",IF('Race results'!$C$32&gt;0,ROUND(AVERAGE('Score Sheet'!$J92:AH92),1),ROUND(AVERAGE('Score Sheet'!$I92:AH92),1)))</f>
        <v>R</v>
      </c>
      <c r="AE92" s="17" t="str">
        <f>IF('Score Sheet'!AI92="","R",IF('Race results'!$C$32&gt;0,ROUND(AVERAGE('Score Sheet'!$J92:AI92),1),ROUND(AVERAGE('Score Sheet'!$I92:AI92),1)))</f>
        <v>R</v>
      </c>
      <c r="AF92" s="17" t="str">
        <f>IF('Score Sheet'!AJ92="","R",IF('Race results'!$C$32&gt;0,ROUND(AVERAGE('Score Sheet'!$J92:AJ92),1),ROUND(AVERAGE('Score Sheet'!$I92:AJ92),1)))</f>
        <v>R</v>
      </c>
      <c r="AG92" s="17" t="str">
        <f>IF('Score Sheet'!AK92="","R",IF('Race results'!$C$32&gt;0,ROUND(AVERAGE('Score Sheet'!$J92:AK92),1),ROUND(AVERAGE('Score Sheet'!$I92:AK92),1)))</f>
        <v>R</v>
      </c>
      <c r="AH92" s="17" t="str">
        <f>IF('Score Sheet'!AL92="","R",IF('Race results'!$C$32&gt;0,ROUND(AVERAGE('Score Sheet'!$J92:AL92),1),ROUND(AVERAGE('Score Sheet'!$I92:AL92),1)))</f>
        <v>R</v>
      </c>
      <c r="AI92" s="17" t="str">
        <f>IF('Score Sheet'!AM92="","R",IF('Race results'!$C$32&gt;0,ROUND(AVERAGE('Score Sheet'!$J92:AM92),1),ROUND(AVERAGE('Score Sheet'!$I92:AM92),1)))</f>
        <v>R</v>
      </c>
      <c r="AJ92" s="17" t="str">
        <f>IF('Score Sheet'!AN92="","R",IF('Race results'!$C$32&gt;0,ROUND(AVERAGE('Score Sheet'!$J92:AN92),1),ROUND(AVERAGE('Score Sheet'!$I92:AN92),1)))</f>
        <v>R</v>
      </c>
      <c r="AK92" s="17" t="str">
        <f>IF('Score Sheet'!AO92="","R",IF('Race results'!$C$32&gt;0,ROUND(AVERAGE('Score Sheet'!$J92:AO92),1),ROUND(AVERAGE('Score Sheet'!$I92:AO92),1)))</f>
        <v>R</v>
      </c>
      <c r="AL92" s="17" t="str">
        <f>IF('Score Sheet'!AP92="","R",IF('Race results'!$C$32&gt;0,ROUND(AVERAGE('Score Sheet'!$J92:AP92),1),ROUND(AVERAGE('Score Sheet'!$I92:AP92),1)))</f>
        <v>R</v>
      </c>
      <c r="AM92" s="17" t="str">
        <f>IF('Score Sheet'!AQ92="","R",IF('Race results'!$C$32&gt;0,ROUND(AVERAGE('Score Sheet'!$J92:AQ92),1),ROUND(AVERAGE('Score Sheet'!$I92:AQ92),1)))</f>
        <v>R</v>
      </c>
      <c r="AN92" s="17" t="str">
        <f>IF('Score Sheet'!AR92="","R",IF('Race results'!$C$32&gt;0,ROUND(AVERAGE('Score Sheet'!$J92:AR92),1),ROUND(AVERAGE('Score Sheet'!$I92:AR92),1)))</f>
        <v>R</v>
      </c>
      <c r="AO92" s="17" t="str">
        <f>IF('Score Sheet'!AS92="","R",IF('Race results'!$C$32&gt;0,ROUND(AVERAGE('Score Sheet'!$J92:AS92),1),ROUND(AVERAGE('Score Sheet'!$I92:AS92),1)))</f>
        <v>R</v>
      </c>
      <c r="AP92" s="17" t="str">
        <f>IF('Score Sheet'!AT92="","R",IF('Race results'!$C$32&gt;0,ROUND(AVERAGE('Score Sheet'!$J92:AT92),1),ROUND(AVERAGE('Score Sheet'!$I92:AT92),1)))</f>
        <v>R</v>
      </c>
      <c r="AQ92" s="17" t="str">
        <f>IF('Score Sheet'!AU92="","R",IF('Race results'!$C$32&gt;0,ROUND(AVERAGE('Score Sheet'!$J92:AU92),1),ROUND(AVERAGE('Score Sheet'!$I92:AU92),1)))</f>
        <v>R</v>
      </c>
      <c r="AR92" s="17" t="str">
        <f>IF('Score Sheet'!AV92="","R",IF('Race results'!$C$32&gt;0,ROUND(AVERAGE('Score Sheet'!$J92:AV92),1),ROUND(AVERAGE('Score Sheet'!$I92:AV92),1)))</f>
        <v>R</v>
      </c>
      <c r="AT92" s="62" t="str">
        <f t="shared" si="42"/>
        <v/>
      </c>
      <c r="AU92" s="17" t="str">
        <f>IF(C92="","",IF('Race results'!$C$7&lt;1, "E", IF('Race results'!$C$32&gt;0,IF(COUNT(AY92:CL92)&lt;1,"R",ROUND(AVERAGE(AY92:CL92),1)),IF(COUNT(AX92:CL92)&lt;1,"R",ROUND(AVERAGE(AX92:CL92),1)))))</f>
        <v/>
      </c>
      <c r="AV92" s="12"/>
      <c r="AX92" s="12" t="str">
        <f t="shared" si="43"/>
        <v/>
      </c>
      <c r="AY92" s="12" t="str">
        <f t="shared" si="44"/>
        <v/>
      </c>
      <c r="AZ92" s="12" t="str">
        <f t="shared" si="45"/>
        <v/>
      </c>
      <c r="BA92" s="12" t="str">
        <f t="shared" si="46"/>
        <v/>
      </c>
      <c r="BB92" s="12" t="str">
        <f t="shared" si="47"/>
        <v/>
      </c>
      <c r="BC92" s="12" t="str">
        <f t="shared" si="48"/>
        <v/>
      </c>
      <c r="BD92" s="12" t="str">
        <f t="shared" si="49"/>
        <v/>
      </c>
      <c r="BE92" s="12" t="str">
        <f t="shared" si="50"/>
        <v/>
      </c>
      <c r="BF92" s="12" t="str">
        <f t="shared" si="51"/>
        <v/>
      </c>
      <c r="BG92" s="12" t="str">
        <f t="shared" si="52"/>
        <v/>
      </c>
      <c r="BH92" s="12" t="str">
        <f t="shared" si="53"/>
        <v/>
      </c>
      <c r="BI92" s="12" t="str">
        <f t="shared" si="54"/>
        <v/>
      </c>
      <c r="BJ92" s="12" t="str">
        <f t="shared" si="55"/>
        <v/>
      </c>
      <c r="BK92" s="12" t="str">
        <f t="shared" si="56"/>
        <v/>
      </c>
      <c r="BL92" s="12" t="str">
        <f t="shared" si="57"/>
        <v/>
      </c>
      <c r="BM92" s="12" t="str">
        <f t="shared" si="58"/>
        <v/>
      </c>
      <c r="BN92" s="12" t="str">
        <f t="shared" si="59"/>
        <v/>
      </c>
      <c r="BO92" s="12" t="str">
        <f t="shared" si="60"/>
        <v/>
      </c>
      <c r="BP92" s="12" t="str">
        <f t="shared" si="61"/>
        <v/>
      </c>
      <c r="BQ92" s="12" t="str">
        <f t="shared" si="62"/>
        <v/>
      </c>
      <c r="BR92" s="12" t="str">
        <f t="shared" si="63"/>
        <v/>
      </c>
      <c r="BS92" s="12" t="str">
        <f t="shared" si="64"/>
        <v/>
      </c>
      <c r="BT92" s="12" t="str">
        <f t="shared" si="65"/>
        <v/>
      </c>
      <c r="BU92" s="12" t="str">
        <f t="shared" si="66"/>
        <v/>
      </c>
      <c r="BV92" s="12" t="str">
        <f t="shared" si="67"/>
        <v/>
      </c>
      <c r="BW92" s="12" t="str">
        <f t="shared" si="68"/>
        <v/>
      </c>
      <c r="BX92" s="12" t="str">
        <f t="shared" si="69"/>
        <v/>
      </c>
      <c r="BY92" s="12" t="str">
        <f t="shared" si="70"/>
        <v/>
      </c>
      <c r="BZ92" s="12" t="str">
        <f t="shared" si="71"/>
        <v/>
      </c>
      <c r="CA92" s="12" t="str">
        <f t="shared" si="72"/>
        <v/>
      </c>
      <c r="CB92" s="12" t="str">
        <f t="shared" si="73"/>
        <v/>
      </c>
      <c r="CC92" s="12" t="str">
        <f t="shared" si="74"/>
        <v/>
      </c>
      <c r="CD92" s="12" t="str">
        <f t="shared" si="75"/>
        <v/>
      </c>
      <c r="CE92" s="12" t="str">
        <f t="shared" si="76"/>
        <v/>
      </c>
      <c r="CF92" s="12" t="str">
        <f t="shared" si="77"/>
        <v/>
      </c>
      <c r="CG92" s="12" t="str">
        <f t="shared" si="78"/>
        <v/>
      </c>
      <c r="CH92" s="12" t="str">
        <f t="shared" si="79"/>
        <v/>
      </c>
      <c r="CI92" s="12" t="str">
        <f t="shared" si="80"/>
        <v/>
      </c>
      <c r="CJ92" s="12" t="str">
        <f t="shared" si="81"/>
        <v/>
      </c>
      <c r="CK92" s="12" t="str">
        <f t="shared" si="82"/>
        <v/>
      </c>
      <c r="CL92" s="12" t="str">
        <f t="shared" si="83"/>
        <v/>
      </c>
    </row>
    <row r="93" spans="2:90">
      <c r="B93" s="12">
        <v>84</v>
      </c>
      <c r="C93" s="62" t="str">
        <f>IF('Score Sheet'!C93="","",'Score Sheet'!C93)</f>
        <v/>
      </c>
      <c r="D93" s="12" t="str">
        <f>'Race results'!$F$159</f>
        <v>DAFT!</v>
      </c>
      <c r="E93" s="12" t="str">
        <f>'Race results'!$F$159</f>
        <v>DAFT!</v>
      </c>
      <c r="F93" s="17" t="str">
        <f>IF('Score Sheet'!J93="","R",IF('Race results'!$C$32&gt;0,'Race results'!$F$159,ROUND(AVERAGE('Score Sheet'!$I93:J93),1)))</f>
        <v>R</v>
      </c>
      <c r="G93" s="17" t="str">
        <f>IF('Score Sheet'!K93="","R",IF('Race results'!$C$32&gt;0,ROUND(AVERAGE('Score Sheet'!$J93:K93),1),ROUND(AVERAGE('Score Sheet'!$I93:K93),1)))</f>
        <v>R</v>
      </c>
      <c r="H93" s="17" t="str">
        <f>IF('Score Sheet'!L93="","R",IF('Race results'!$C$32&gt;0,ROUND(AVERAGE('Score Sheet'!$J93:L93),1),ROUND(AVERAGE('Score Sheet'!$I93:L93),1)))</f>
        <v>R</v>
      </c>
      <c r="I93" s="17" t="str">
        <f>IF('Score Sheet'!M93="","R",IF('Race results'!$C$32&gt;0,ROUND(AVERAGE('Score Sheet'!$J93:M93),1),ROUND(AVERAGE('Score Sheet'!$I93:M93),1)))</f>
        <v>R</v>
      </c>
      <c r="J93" s="17" t="str">
        <f>IF('Score Sheet'!N93="","R",IF('Race results'!$C$32&gt;0,ROUND(AVERAGE('Score Sheet'!$J93:N93),1),ROUND(AVERAGE('Score Sheet'!$I93:N93),1)))</f>
        <v>R</v>
      </c>
      <c r="K93" s="17" t="str">
        <f>IF('Score Sheet'!O93="","R",IF('Race results'!$C$32&gt;0,ROUND(AVERAGE('Score Sheet'!$J93:O93),1),ROUND(AVERAGE('Score Sheet'!$I93:O93),1)))</f>
        <v>R</v>
      </c>
      <c r="L93" s="17" t="str">
        <f>IF('Score Sheet'!P93="","R",IF('Race results'!$C$32&gt;0,ROUND(AVERAGE('Score Sheet'!$J93:P93),1),ROUND(AVERAGE('Score Sheet'!$I93:P93),1)))</f>
        <v>R</v>
      </c>
      <c r="M93" s="17" t="str">
        <f>IF('Score Sheet'!Q93="","R",IF('Race results'!$C$32&gt;0,ROUND(AVERAGE('Score Sheet'!$J93:Q93),1),ROUND(AVERAGE('Score Sheet'!$I93:Q93),1)))</f>
        <v>R</v>
      </c>
      <c r="N93" s="17" t="str">
        <f>IF('Score Sheet'!R93="","R",IF('Race results'!$C$32&gt;0,ROUND(AVERAGE('Score Sheet'!$J93:R93),1),ROUND(AVERAGE('Score Sheet'!$I93:R93),1)))</f>
        <v>R</v>
      </c>
      <c r="O93" s="17" t="str">
        <f>IF('Score Sheet'!S93="","R",IF('Race results'!$C$32&gt;0,ROUND(AVERAGE('Score Sheet'!$J93:S93),1),ROUND(AVERAGE('Score Sheet'!$I93:S93),1)))</f>
        <v>R</v>
      </c>
      <c r="P93" s="17" t="str">
        <f>IF('Score Sheet'!T93="","R",IF('Race results'!$C$32&gt;0,ROUND(AVERAGE('Score Sheet'!$J93:T93),1),ROUND(AVERAGE('Score Sheet'!$I93:T93),1)))</f>
        <v>R</v>
      </c>
      <c r="Q93" s="17" t="str">
        <f>IF('Score Sheet'!U93="","R",IF('Race results'!$C$32&gt;0,ROUND(AVERAGE('Score Sheet'!$J93:U93),1),ROUND(AVERAGE('Score Sheet'!$I93:U93),1)))</f>
        <v>R</v>
      </c>
      <c r="R93" s="17" t="str">
        <f>IF('Score Sheet'!V93="","R",IF('Race results'!$C$32&gt;0,ROUND(AVERAGE('Score Sheet'!$J93:V93),1),ROUND(AVERAGE('Score Sheet'!$I93:V93),1)))</f>
        <v>R</v>
      </c>
      <c r="S93" s="17" t="str">
        <f>IF('Score Sheet'!W93="","R",IF('Race results'!$C$32&gt;0,ROUND(AVERAGE('Score Sheet'!$J93:W93),1),ROUND(AVERAGE('Score Sheet'!$I93:W93),1)))</f>
        <v>R</v>
      </c>
      <c r="T93" s="17" t="str">
        <f>IF('Score Sheet'!X93="","R",IF('Race results'!$C$32&gt;0,ROUND(AVERAGE('Score Sheet'!$J93:X93),1),ROUND(AVERAGE('Score Sheet'!$I93:X93),1)))</f>
        <v>R</v>
      </c>
      <c r="U93" s="17" t="str">
        <f>IF('Score Sheet'!Y93="","R",IF('Race results'!$C$32&gt;0,ROUND(AVERAGE('Score Sheet'!$J93:Y93),1),ROUND(AVERAGE('Score Sheet'!$I93:Y93),1)))</f>
        <v>R</v>
      </c>
      <c r="V93" s="17" t="str">
        <f>IF('Score Sheet'!Z93="","R",IF('Race results'!$C$32&gt;0,ROUND(AVERAGE('Score Sheet'!$J93:Z93),1),ROUND(AVERAGE('Score Sheet'!$I93:Z93),1)))</f>
        <v>R</v>
      </c>
      <c r="W93" s="17" t="str">
        <f>IF('Score Sheet'!AA93="","R",IF('Race results'!$C$32&gt;0,ROUND(AVERAGE('Score Sheet'!$J93:AA93),1),ROUND(AVERAGE('Score Sheet'!$I93:AA93),1)))</f>
        <v>R</v>
      </c>
      <c r="X93" s="17" t="str">
        <f>IF('Score Sheet'!AB93="","R",IF('Race results'!$C$32&gt;0,ROUND(AVERAGE('Score Sheet'!$J93:AB93),1),ROUND(AVERAGE('Score Sheet'!$I93:AB93),1)))</f>
        <v>R</v>
      </c>
      <c r="Y93" s="17" t="str">
        <f>IF('Score Sheet'!AC93="","R",IF('Race results'!$C$32&gt;0,ROUND(AVERAGE('Score Sheet'!$J93:AC93),1),ROUND(AVERAGE('Score Sheet'!$I93:AC93),1)))</f>
        <v>R</v>
      </c>
      <c r="Z93" s="17" t="str">
        <f>IF('Score Sheet'!AD93="","R",IF('Race results'!$C$32&gt;0,ROUND(AVERAGE('Score Sheet'!$J93:AD93),1),ROUND(AVERAGE('Score Sheet'!$I93:AD93),1)))</f>
        <v>R</v>
      </c>
      <c r="AA93" s="17" t="str">
        <f>IF('Score Sheet'!AE93="","R",IF('Race results'!$C$32&gt;0,ROUND(AVERAGE('Score Sheet'!$J93:AE93),1),ROUND(AVERAGE('Score Sheet'!$I93:AE93),1)))</f>
        <v>R</v>
      </c>
      <c r="AB93" s="17" t="str">
        <f>IF('Score Sheet'!AF93="","R",IF('Race results'!$C$32&gt;0,ROUND(AVERAGE('Score Sheet'!$J93:AF93),1),ROUND(AVERAGE('Score Sheet'!$I93:AF93),1)))</f>
        <v>R</v>
      </c>
      <c r="AC93" s="17" t="str">
        <f>IF('Score Sheet'!AG93="","R",IF('Race results'!$C$32&gt;0,ROUND(AVERAGE('Score Sheet'!$J93:AG93),1),ROUND(AVERAGE('Score Sheet'!$I93:AG93),1)))</f>
        <v>R</v>
      </c>
      <c r="AD93" s="17" t="str">
        <f>IF('Score Sheet'!AH93="","R",IF('Race results'!$C$32&gt;0,ROUND(AVERAGE('Score Sheet'!$J93:AH93),1),ROUND(AVERAGE('Score Sheet'!$I93:AH93),1)))</f>
        <v>R</v>
      </c>
      <c r="AE93" s="17" t="str">
        <f>IF('Score Sheet'!AI93="","R",IF('Race results'!$C$32&gt;0,ROUND(AVERAGE('Score Sheet'!$J93:AI93),1),ROUND(AVERAGE('Score Sheet'!$I93:AI93),1)))</f>
        <v>R</v>
      </c>
      <c r="AF93" s="17" t="str">
        <f>IF('Score Sheet'!AJ93="","R",IF('Race results'!$C$32&gt;0,ROUND(AVERAGE('Score Sheet'!$J93:AJ93),1),ROUND(AVERAGE('Score Sheet'!$I93:AJ93),1)))</f>
        <v>R</v>
      </c>
      <c r="AG93" s="17" t="str">
        <f>IF('Score Sheet'!AK93="","R",IF('Race results'!$C$32&gt;0,ROUND(AVERAGE('Score Sheet'!$J93:AK93),1),ROUND(AVERAGE('Score Sheet'!$I93:AK93),1)))</f>
        <v>R</v>
      </c>
      <c r="AH93" s="17" t="str">
        <f>IF('Score Sheet'!AL93="","R",IF('Race results'!$C$32&gt;0,ROUND(AVERAGE('Score Sheet'!$J93:AL93),1),ROUND(AVERAGE('Score Sheet'!$I93:AL93),1)))</f>
        <v>R</v>
      </c>
      <c r="AI93" s="17" t="str">
        <f>IF('Score Sheet'!AM93="","R",IF('Race results'!$C$32&gt;0,ROUND(AVERAGE('Score Sheet'!$J93:AM93),1),ROUND(AVERAGE('Score Sheet'!$I93:AM93),1)))</f>
        <v>R</v>
      </c>
      <c r="AJ93" s="17" t="str">
        <f>IF('Score Sheet'!AN93="","R",IF('Race results'!$C$32&gt;0,ROUND(AVERAGE('Score Sheet'!$J93:AN93),1),ROUND(AVERAGE('Score Sheet'!$I93:AN93),1)))</f>
        <v>R</v>
      </c>
      <c r="AK93" s="17" t="str">
        <f>IF('Score Sheet'!AO93="","R",IF('Race results'!$C$32&gt;0,ROUND(AVERAGE('Score Sheet'!$J93:AO93),1),ROUND(AVERAGE('Score Sheet'!$I93:AO93),1)))</f>
        <v>R</v>
      </c>
      <c r="AL93" s="17" t="str">
        <f>IF('Score Sheet'!AP93="","R",IF('Race results'!$C$32&gt;0,ROUND(AVERAGE('Score Sheet'!$J93:AP93),1),ROUND(AVERAGE('Score Sheet'!$I93:AP93),1)))</f>
        <v>R</v>
      </c>
      <c r="AM93" s="17" t="str">
        <f>IF('Score Sheet'!AQ93="","R",IF('Race results'!$C$32&gt;0,ROUND(AVERAGE('Score Sheet'!$J93:AQ93),1),ROUND(AVERAGE('Score Sheet'!$I93:AQ93),1)))</f>
        <v>R</v>
      </c>
      <c r="AN93" s="17" t="str">
        <f>IF('Score Sheet'!AR93="","R",IF('Race results'!$C$32&gt;0,ROUND(AVERAGE('Score Sheet'!$J93:AR93),1),ROUND(AVERAGE('Score Sheet'!$I93:AR93),1)))</f>
        <v>R</v>
      </c>
      <c r="AO93" s="17" t="str">
        <f>IF('Score Sheet'!AS93="","R",IF('Race results'!$C$32&gt;0,ROUND(AVERAGE('Score Sheet'!$J93:AS93),1),ROUND(AVERAGE('Score Sheet'!$I93:AS93),1)))</f>
        <v>R</v>
      </c>
      <c r="AP93" s="17" t="str">
        <f>IF('Score Sheet'!AT93="","R",IF('Race results'!$C$32&gt;0,ROUND(AVERAGE('Score Sheet'!$J93:AT93),1),ROUND(AVERAGE('Score Sheet'!$I93:AT93),1)))</f>
        <v>R</v>
      </c>
      <c r="AQ93" s="17" t="str">
        <f>IF('Score Sheet'!AU93="","R",IF('Race results'!$C$32&gt;0,ROUND(AVERAGE('Score Sheet'!$J93:AU93),1),ROUND(AVERAGE('Score Sheet'!$I93:AU93),1)))</f>
        <v>R</v>
      </c>
      <c r="AR93" s="17" t="str">
        <f>IF('Score Sheet'!AV93="","R",IF('Race results'!$C$32&gt;0,ROUND(AVERAGE('Score Sheet'!$J93:AV93),1),ROUND(AVERAGE('Score Sheet'!$I93:AV93),1)))</f>
        <v>R</v>
      </c>
      <c r="AT93" s="62" t="str">
        <f t="shared" si="42"/>
        <v/>
      </c>
      <c r="AU93" s="17" t="str">
        <f>IF(C93="","",IF('Race results'!$C$7&lt;1, "E", IF('Race results'!$C$32&gt;0,IF(COUNT(AY93:CL93)&lt;1,"R",ROUND(AVERAGE(AY93:CL93),1)),IF(COUNT(AX93:CL93)&lt;1,"R",ROUND(AVERAGE(AX93:CL93),1)))))</f>
        <v/>
      </c>
      <c r="AV93" s="12"/>
      <c r="AX93" s="12" t="str">
        <f t="shared" si="43"/>
        <v/>
      </c>
      <c r="AY93" s="12" t="str">
        <f t="shared" si="44"/>
        <v/>
      </c>
      <c r="AZ93" s="12" t="str">
        <f t="shared" si="45"/>
        <v/>
      </c>
      <c r="BA93" s="12" t="str">
        <f t="shared" si="46"/>
        <v/>
      </c>
      <c r="BB93" s="12" t="str">
        <f t="shared" si="47"/>
        <v/>
      </c>
      <c r="BC93" s="12" t="str">
        <f t="shared" si="48"/>
        <v/>
      </c>
      <c r="BD93" s="12" t="str">
        <f t="shared" si="49"/>
        <v/>
      </c>
      <c r="BE93" s="12" t="str">
        <f t="shared" si="50"/>
        <v/>
      </c>
      <c r="BF93" s="12" t="str">
        <f t="shared" si="51"/>
        <v/>
      </c>
      <c r="BG93" s="12" t="str">
        <f t="shared" si="52"/>
        <v/>
      </c>
      <c r="BH93" s="12" t="str">
        <f t="shared" si="53"/>
        <v/>
      </c>
      <c r="BI93" s="12" t="str">
        <f t="shared" si="54"/>
        <v/>
      </c>
      <c r="BJ93" s="12" t="str">
        <f t="shared" si="55"/>
        <v/>
      </c>
      <c r="BK93" s="12" t="str">
        <f t="shared" si="56"/>
        <v/>
      </c>
      <c r="BL93" s="12" t="str">
        <f t="shared" si="57"/>
        <v/>
      </c>
      <c r="BM93" s="12" t="str">
        <f t="shared" si="58"/>
        <v/>
      </c>
      <c r="BN93" s="12" t="str">
        <f t="shared" si="59"/>
        <v/>
      </c>
      <c r="BO93" s="12" t="str">
        <f t="shared" si="60"/>
        <v/>
      </c>
      <c r="BP93" s="12" t="str">
        <f t="shared" si="61"/>
        <v/>
      </c>
      <c r="BQ93" s="12" t="str">
        <f t="shared" si="62"/>
        <v/>
      </c>
      <c r="BR93" s="12" t="str">
        <f t="shared" si="63"/>
        <v/>
      </c>
      <c r="BS93" s="12" t="str">
        <f t="shared" si="64"/>
        <v/>
      </c>
      <c r="BT93" s="12" t="str">
        <f t="shared" si="65"/>
        <v/>
      </c>
      <c r="BU93" s="12" t="str">
        <f t="shared" si="66"/>
        <v/>
      </c>
      <c r="BV93" s="12" t="str">
        <f t="shared" si="67"/>
        <v/>
      </c>
      <c r="BW93" s="12" t="str">
        <f t="shared" si="68"/>
        <v/>
      </c>
      <c r="BX93" s="12" t="str">
        <f t="shared" si="69"/>
        <v/>
      </c>
      <c r="BY93" s="12" t="str">
        <f t="shared" si="70"/>
        <v/>
      </c>
      <c r="BZ93" s="12" t="str">
        <f t="shared" si="71"/>
        <v/>
      </c>
      <c r="CA93" s="12" t="str">
        <f t="shared" si="72"/>
        <v/>
      </c>
      <c r="CB93" s="12" t="str">
        <f t="shared" si="73"/>
        <v/>
      </c>
      <c r="CC93" s="12" t="str">
        <f t="shared" si="74"/>
        <v/>
      </c>
      <c r="CD93" s="12" t="str">
        <f t="shared" si="75"/>
        <v/>
      </c>
      <c r="CE93" s="12" t="str">
        <f t="shared" si="76"/>
        <v/>
      </c>
      <c r="CF93" s="12" t="str">
        <f t="shared" si="77"/>
        <v/>
      </c>
      <c r="CG93" s="12" t="str">
        <f t="shared" si="78"/>
        <v/>
      </c>
      <c r="CH93" s="12" t="str">
        <f t="shared" si="79"/>
        <v/>
      </c>
      <c r="CI93" s="12" t="str">
        <f t="shared" si="80"/>
        <v/>
      </c>
      <c r="CJ93" s="12" t="str">
        <f t="shared" si="81"/>
        <v/>
      </c>
      <c r="CK93" s="12" t="str">
        <f t="shared" si="82"/>
        <v/>
      </c>
      <c r="CL93" s="12" t="str">
        <f t="shared" si="83"/>
        <v/>
      </c>
    </row>
    <row r="94" spans="2:90" s="59" customFormat="1">
      <c r="B94" s="60"/>
      <c r="C94" s="60"/>
      <c r="AT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row>
  </sheetData>
  <sheetProtection password="B280" sheet="1" objects="1" scenarios="1"/>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6:A7"/>
  <sheetViews>
    <sheetView workbookViewId="0">
      <selection activeCell="J1" sqref="J1:J84"/>
    </sheetView>
  </sheetViews>
  <sheetFormatPr defaultColWidth="9.140625" defaultRowHeight="12.75"/>
  <sheetData>
    <row r="6" spans="1:1">
      <c r="A6" s="113"/>
    </row>
    <row r="7" spans="1:1">
      <c r="A7" s="113"/>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77</vt:i4>
      </vt:variant>
    </vt:vector>
  </HeadingPairs>
  <TitlesOfParts>
    <vt:vector size="85" baseType="lpstr">
      <vt:lpstr>Instructions</vt:lpstr>
      <vt:lpstr>Race results</vt:lpstr>
      <vt:lpstr>Score Sheet</vt:lpstr>
      <vt:lpstr>COVER PAGE</vt:lpstr>
      <vt:lpstr>Summary</vt:lpstr>
      <vt:lpstr>Seeding Example</vt:lpstr>
      <vt:lpstr>Averages</vt:lpstr>
      <vt:lpstr>Worksheet</vt:lpstr>
      <vt:lpstr>A</vt:lpstr>
      <vt:lpstr>Averages</vt:lpstr>
      <vt:lpstr>Best_Scores</vt:lpstr>
      <vt:lpstr>Comments1</vt:lpstr>
      <vt:lpstr>Comments2</vt:lpstr>
      <vt:lpstr>Comments3</vt:lpstr>
      <vt:lpstr>Comments4</vt:lpstr>
      <vt:lpstr>D</vt:lpstr>
      <vt:lpstr>DGM</vt:lpstr>
      <vt:lpstr>DNE</vt:lpstr>
      <vt:lpstr>E</vt:lpstr>
      <vt:lpstr>EventAverage</vt:lpstr>
      <vt:lpstr>Last_Race</vt:lpstr>
      <vt:lpstr>M</vt:lpstr>
      <vt:lpstr>No_Boats</vt:lpstr>
      <vt:lpstr>No_Races</vt:lpstr>
      <vt:lpstr>OK</vt:lpstr>
      <vt:lpstr>Position1</vt:lpstr>
      <vt:lpstr>'Score Sheet'!Print_Area</vt:lpstr>
      <vt:lpstr>Summary!Print_Area</vt:lpstr>
      <vt:lpstr>'Score Sheet'!Print_Titles</vt:lpstr>
      <vt:lpstr>Summary!Print_Titles</vt:lpstr>
      <vt:lpstr>Race01Results</vt:lpstr>
      <vt:lpstr>Race02Results</vt:lpstr>
      <vt:lpstr>Race03Results</vt:lpstr>
      <vt:lpstr>Race04Results</vt:lpstr>
      <vt:lpstr>Race05Results</vt:lpstr>
      <vt:lpstr>Race06Results</vt:lpstr>
      <vt:lpstr>Race07Results</vt:lpstr>
      <vt:lpstr>Race08Results</vt:lpstr>
      <vt:lpstr>Race09Results</vt:lpstr>
      <vt:lpstr>Race10Results</vt:lpstr>
      <vt:lpstr>Race11Results</vt:lpstr>
      <vt:lpstr>Race12Results</vt:lpstr>
      <vt:lpstr>Race13Results</vt:lpstr>
      <vt:lpstr>Race14Results</vt:lpstr>
      <vt:lpstr>Race15Results</vt:lpstr>
      <vt:lpstr>Race16Results</vt:lpstr>
      <vt:lpstr>Race17Results</vt:lpstr>
      <vt:lpstr>Race18Results</vt:lpstr>
      <vt:lpstr>Race19Results</vt:lpstr>
      <vt:lpstr>Race20Results</vt:lpstr>
      <vt:lpstr>Race21Results</vt:lpstr>
      <vt:lpstr>Race22Results</vt:lpstr>
      <vt:lpstr>Race23Results</vt:lpstr>
      <vt:lpstr>Race24Results</vt:lpstr>
      <vt:lpstr>Race25Results</vt:lpstr>
      <vt:lpstr>Race26Results</vt:lpstr>
      <vt:lpstr>Race27Results</vt:lpstr>
      <vt:lpstr>Race28Results</vt:lpstr>
      <vt:lpstr>Race29Results</vt:lpstr>
      <vt:lpstr>Race30Results</vt:lpstr>
      <vt:lpstr>Race31Results</vt:lpstr>
      <vt:lpstr>Race32Results</vt:lpstr>
      <vt:lpstr>Race33Results</vt:lpstr>
      <vt:lpstr>Race34Results</vt:lpstr>
      <vt:lpstr>Race35Results</vt:lpstr>
      <vt:lpstr>Race36Results</vt:lpstr>
      <vt:lpstr>Race37Results</vt:lpstr>
      <vt:lpstr>Race38Results</vt:lpstr>
      <vt:lpstr>Race39Results</vt:lpstr>
      <vt:lpstr>Race40Results</vt:lpstr>
      <vt:lpstr>Race41Results</vt:lpstr>
      <vt:lpstr>RDGave</vt:lpstr>
      <vt:lpstr>RDGevent</vt:lpstr>
      <vt:lpstr>RDGfix</vt:lpstr>
      <vt:lpstr>S</vt:lpstr>
      <vt:lpstr>Sail_No.s</vt:lpstr>
      <vt:lpstr>SailSort</vt:lpstr>
      <vt:lpstr>Score1</vt:lpstr>
      <vt:lpstr>StartSummary</vt:lpstr>
      <vt:lpstr>Summary1</vt:lpstr>
      <vt:lpstr>Summary2</vt:lpstr>
      <vt:lpstr>TOP</vt:lpstr>
      <vt:lpstr>UP</vt:lpstr>
      <vt:lpstr>WDN</vt:lpstr>
      <vt:lpstr>ZFP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HMS 2007 Scoring v2.2q    22Aug2008</dc:title>
  <dc:creator>Henry Farley and Herman van Beek</dc:creator>
  <cp:lastModifiedBy>Rosco</cp:lastModifiedBy>
  <cp:lastPrinted>2016-07-02T14:41:18Z</cp:lastPrinted>
  <dcterms:created xsi:type="dcterms:W3CDTF">1997-08-27T10:16:35Z</dcterms:created>
  <dcterms:modified xsi:type="dcterms:W3CDTF">2019-05-31T03:08:00Z</dcterms:modified>
</cp:coreProperties>
</file>